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ml.chartshapes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ml.chartshape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18195" windowHeight="12330"/>
  </bookViews>
  <sheets>
    <sheet name="Appendix H" sheetId="1" r:id="rId1"/>
    <sheet name="Appendix H Working" sheetId="2" r:id="rId2"/>
    <sheet name="AppendixH_Child KSI chart " sheetId="3" r:id="rId3"/>
    <sheet name="AppendixH_All Killed chart" sheetId="4" r:id="rId4"/>
    <sheet name="AppendixH_All SI chart" sheetId="5" r:id="rId5"/>
    <sheet name="AppendixH_Slight casualty chart" sheetId="6" r:id="rId6"/>
    <sheet name="TableHwork1" sheetId="7" r:id="rId7"/>
    <sheet name="TableHwork2" sheetId="8" r:id="rId8"/>
    <sheet name="TableHwork3" sheetId="9" r:id="rId9"/>
  </sheets>
  <externalReferences>
    <externalReference r:id="rId10"/>
    <externalReference r:id="rId11"/>
    <externalReference r:id="rId12"/>
    <externalReference r:id="rId13"/>
  </externalReferences>
  <definedNames>
    <definedName name="\D">#REF!</definedName>
    <definedName name="\E">#REF!</definedName>
    <definedName name="\F">#REF!</definedName>
    <definedName name="\G">#REF!</definedName>
    <definedName name="__123Graph_AGRAPH1" hidden="1">[2]Table18b!$I$17:$L$17</definedName>
    <definedName name="__123Graph_BGRAPH1" hidden="1">[2]Table18b!$I$31:$L$31</definedName>
    <definedName name="_xlnm._FilterDatabase" localSheetId="1" hidden="1">'Appendix H Working'!$B$7:$AB$7</definedName>
    <definedName name="_new2">#REF!</definedName>
    <definedName name="_Order1" hidden="1">255</definedName>
    <definedName name="ExternalData_1" localSheetId="6">TableHwork1!$A$1:$I$41</definedName>
    <definedName name="ExternalData_1" localSheetId="7">TableHwork2!$A$1:$J$48</definedName>
    <definedName name="KEYA">'[3]Table A'!$AC$26</definedName>
    <definedName name="MACROS">[4]Table!$M$1:$IG$8163</definedName>
    <definedName name="_xlnm.Print_Area" localSheetId="1">'Appendix H Working'!$A$1:$BU$43</definedName>
    <definedName name="SHEETD">[2]Table18b!$B$7:$M$71</definedName>
    <definedName name="TIME">[4]Table!$E$1:$IG$8163</definedName>
    <definedName name="WHOLE">[4]Table!$BZ$371</definedName>
  </definedNames>
  <calcPr calcId="145621"/>
</workbook>
</file>

<file path=xl/calcChain.xml><?xml version="1.0" encoding="utf-8"?>
<calcChain xmlns="http://schemas.openxmlformats.org/spreadsheetml/2006/main">
  <c r="E7" i="7" l="1"/>
  <c r="G7" i="7"/>
  <c r="I7" i="7"/>
  <c r="K7" i="7"/>
  <c r="E8" i="7"/>
  <c r="G8" i="7"/>
  <c r="I8" i="7"/>
  <c r="K8" i="7"/>
  <c r="E9" i="7"/>
  <c r="G9" i="7"/>
  <c r="I9" i="7"/>
  <c r="K9" i="7"/>
  <c r="E11" i="7"/>
  <c r="G11" i="7"/>
  <c r="I11" i="7"/>
  <c r="K11" i="7"/>
  <c r="E12" i="7"/>
  <c r="G12" i="7"/>
  <c r="I12" i="7"/>
  <c r="K12" i="7"/>
  <c r="E13" i="7"/>
  <c r="G13" i="7"/>
  <c r="I13" i="7"/>
  <c r="K13" i="7"/>
  <c r="E14" i="7"/>
  <c r="G14" i="7"/>
  <c r="I14" i="7"/>
  <c r="K14" i="7"/>
  <c r="E15" i="7"/>
  <c r="G15" i="7"/>
  <c r="I15" i="7"/>
  <c r="K15" i="7"/>
  <c r="E16" i="7"/>
  <c r="G16" i="7"/>
  <c r="I16" i="7"/>
  <c r="K16" i="7"/>
  <c r="E17" i="7"/>
  <c r="G17" i="7"/>
  <c r="I17" i="7"/>
  <c r="K17" i="7"/>
  <c r="K18" i="7"/>
  <c r="E19" i="7"/>
  <c r="G19" i="7"/>
  <c r="I19" i="7"/>
  <c r="K19" i="7"/>
  <c r="E21" i="7"/>
  <c r="G21" i="7"/>
  <c r="I21" i="7"/>
  <c r="K21" i="7"/>
  <c r="E23" i="7"/>
  <c r="G23" i="7"/>
  <c r="I23" i="7"/>
  <c r="K23" i="7"/>
  <c r="E24" i="7"/>
  <c r="G24" i="7"/>
  <c r="I24" i="7"/>
  <c r="K24" i="7"/>
  <c r="E26" i="7"/>
  <c r="G26" i="7"/>
  <c r="I26" i="7"/>
  <c r="K26" i="7"/>
  <c r="E27" i="7"/>
  <c r="G27" i="7"/>
  <c r="I27" i="7"/>
  <c r="K27" i="7"/>
  <c r="E28" i="7"/>
  <c r="G28" i="7"/>
  <c r="I28" i="7"/>
  <c r="K28" i="7"/>
  <c r="E29" i="7"/>
  <c r="G29" i="7"/>
  <c r="I29" i="7"/>
  <c r="K29" i="7"/>
  <c r="E31" i="7"/>
  <c r="G31" i="7"/>
  <c r="I31" i="7"/>
  <c r="K31" i="7"/>
  <c r="E32" i="7"/>
  <c r="G32" i="7"/>
  <c r="I32" i="7"/>
  <c r="K32" i="7"/>
  <c r="E33" i="7"/>
  <c r="G33" i="7"/>
  <c r="I33" i="7"/>
  <c r="K33" i="7"/>
  <c r="E34" i="7"/>
  <c r="G34" i="7"/>
  <c r="I34" i="7"/>
  <c r="K34" i="7"/>
  <c r="C10" i="2"/>
  <c r="H10" i="2"/>
  <c r="M10" i="2"/>
  <c r="X10" i="2"/>
  <c r="Z10" i="2"/>
  <c r="AA10" i="2"/>
  <c r="AC10" i="2" s="1"/>
  <c r="AE10" i="2" s="1"/>
  <c r="AB10" i="2"/>
  <c r="AD10" i="2" s="1"/>
  <c r="AF10" i="2" s="1"/>
  <c r="AJ10" i="2"/>
  <c r="AL10" i="2"/>
  <c r="AM10" i="2"/>
  <c r="AO10" i="2" s="1"/>
  <c r="AN10" i="2"/>
  <c r="AP10" i="2" s="1"/>
  <c r="AV10" i="2"/>
  <c r="AX10" i="2"/>
  <c r="AY10" i="2"/>
  <c r="BA10" i="2" s="1"/>
  <c r="AZ10" i="2"/>
  <c r="BB10" i="2" s="1"/>
  <c r="BH10" i="2"/>
  <c r="Q10" i="2" s="1"/>
  <c r="BJ10" i="2"/>
  <c r="BK10" i="2"/>
  <c r="BM10" i="2" s="1"/>
  <c r="BL10" i="2"/>
  <c r="BN10" i="2" s="1"/>
  <c r="H11" i="2"/>
  <c r="M11" i="2"/>
  <c r="X11" i="2"/>
  <c r="C11" i="2" s="1"/>
  <c r="Z11" i="2"/>
  <c r="F11" i="2" s="1"/>
  <c r="AA11" i="2"/>
  <c r="AC11" i="2" s="1"/>
  <c r="AE11" i="2" s="1"/>
  <c r="AB11" i="2"/>
  <c r="AD11" i="2"/>
  <c r="AF11" i="2" s="1"/>
  <c r="AJ11" i="2"/>
  <c r="AL11" i="2"/>
  <c r="AM11" i="2"/>
  <c r="AO11" i="2" s="1"/>
  <c r="AN11" i="2"/>
  <c r="AP11" i="2"/>
  <c r="AR11" i="2" s="1"/>
  <c r="AV11" i="2"/>
  <c r="AX11" i="2"/>
  <c r="AY11" i="2"/>
  <c r="BA11" i="2" s="1"/>
  <c r="AZ11" i="2"/>
  <c r="BB11" i="2"/>
  <c r="P11" i="2" s="1"/>
  <c r="BH11" i="2"/>
  <c r="Q11" i="2" s="1"/>
  <c r="BJ11" i="2"/>
  <c r="BK11" i="2"/>
  <c r="BM11" i="2" s="1"/>
  <c r="BL11" i="2"/>
  <c r="BN11" i="2"/>
  <c r="T11" i="2" s="1"/>
  <c r="M12" i="2"/>
  <c r="X12" i="2"/>
  <c r="C12" i="2" s="1"/>
  <c r="Z12" i="2"/>
  <c r="E12" i="2" s="1"/>
  <c r="AA12" i="2"/>
  <c r="AC12" i="2" s="1"/>
  <c r="AB12" i="2"/>
  <c r="AD12" i="2" s="1"/>
  <c r="AF12" i="2" s="1"/>
  <c r="AJ12" i="2"/>
  <c r="H12" i="2" s="1"/>
  <c r="AL12" i="2"/>
  <c r="AM12" i="2"/>
  <c r="AO12" i="2" s="1"/>
  <c r="J12" i="2" s="1"/>
  <c r="AN12" i="2"/>
  <c r="AP12" i="2" s="1"/>
  <c r="K12" i="2" s="1"/>
  <c r="AR12" i="2"/>
  <c r="AV12" i="2"/>
  <c r="AX12" i="2"/>
  <c r="AY12" i="2"/>
  <c r="BA12" i="2" s="1"/>
  <c r="AZ12" i="2"/>
  <c r="BB12" i="2" s="1"/>
  <c r="P12" i="2" s="1"/>
  <c r="BH12" i="2"/>
  <c r="Q12" i="2" s="1"/>
  <c r="U12" i="2" s="1"/>
  <c r="BJ12" i="2"/>
  <c r="BK12" i="2"/>
  <c r="BM12" i="2" s="1"/>
  <c r="BL12" i="2"/>
  <c r="BN12" i="2" s="1"/>
  <c r="T12" i="2" s="1"/>
  <c r="BP12" i="2"/>
  <c r="H13" i="2"/>
  <c r="M13" i="2"/>
  <c r="T13" i="2"/>
  <c r="X13" i="2"/>
  <c r="C13" i="2" s="1"/>
  <c r="Z13" i="2"/>
  <c r="E13" i="2" s="1"/>
  <c r="AA13" i="2"/>
  <c r="AC13" i="2" s="1"/>
  <c r="AB13" i="2"/>
  <c r="AD13" i="2"/>
  <c r="AF13" i="2" s="1"/>
  <c r="AE13" i="2"/>
  <c r="AJ13" i="2"/>
  <c r="AL13" i="2"/>
  <c r="AM13" i="2"/>
  <c r="AO13" i="2" s="1"/>
  <c r="J13" i="2" s="1"/>
  <c r="AN13" i="2"/>
  <c r="AP13" i="2"/>
  <c r="AR13" i="2" s="1"/>
  <c r="AQ13" i="2"/>
  <c r="AV13" i="2"/>
  <c r="AX13" i="2"/>
  <c r="AY13" i="2"/>
  <c r="BA13" i="2" s="1"/>
  <c r="AZ13" i="2"/>
  <c r="BB13" i="2"/>
  <c r="P13" i="2" s="1"/>
  <c r="BH13" i="2"/>
  <c r="Q13" i="2" s="1"/>
  <c r="U13" i="2" s="1"/>
  <c r="BJ13" i="2"/>
  <c r="BK13" i="2"/>
  <c r="BM13" i="2" s="1"/>
  <c r="S13" i="2" s="1"/>
  <c r="BL13" i="2"/>
  <c r="BN13" i="2"/>
  <c r="BP13" i="2" s="1"/>
  <c r="BO13" i="2"/>
  <c r="M14" i="2"/>
  <c r="X14" i="2"/>
  <c r="C14" i="2" s="1"/>
  <c r="Z14" i="2"/>
  <c r="AA14" i="2"/>
  <c r="AB14" i="2"/>
  <c r="AC14" i="2"/>
  <c r="AD14" i="2"/>
  <c r="AF14" i="2" s="1"/>
  <c r="AJ14" i="2"/>
  <c r="H14" i="2" s="1"/>
  <c r="AL14" i="2"/>
  <c r="AQ14" i="2" s="1"/>
  <c r="AM14" i="2"/>
  <c r="AN14" i="2"/>
  <c r="AO14" i="2"/>
  <c r="J14" i="2" s="1"/>
  <c r="AP14" i="2"/>
  <c r="AV14" i="2"/>
  <c r="AX14" i="2"/>
  <c r="AY14" i="2"/>
  <c r="BA14" i="2" s="1"/>
  <c r="O14" i="2" s="1"/>
  <c r="AZ14" i="2"/>
  <c r="BB14" i="2"/>
  <c r="BH14" i="2"/>
  <c r="Q14" i="2" s="1"/>
  <c r="BJ14" i="2"/>
  <c r="BK14" i="2"/>
  <c r="BM14" i="2" s="1"/>
  <c r="S14" i="2" s="1"/>
  <c r="BL14" i="2"/>
  <c r="BN14" i="2"/>
  <c r="E15" i="2"/>
  <c r="K15" i="2"/>
  <c r="Q15" i="2"/>
  <c r="X15" i="2"/>
  <c r="C15" i="2" s="1"/>
  <c r="Z15" i="2"/>
  <c r="F15" i="2" s="1"/>
  <c r="AA15" i="2"/>
  <c r="AB15" i="2"/>
  <c r="AC15" i="2"/>
  <c r="AD15" i="2"/>
  <c r="AF15" i="2" s="1"/>
  <c r="AJ15" i="2"/>
  <c r="H15" i="2" s="1"/>
  <c r="AL15" i="2"/>
  <c r="AM15" i="2"/>
  <c r="AN15" i="2"/>
  <c r="AP15" i="2" s="1"/>
  <c r="AR15" i="2" s="1"/>
  <c r="AO15" i="2"/>
  <c r="AV15" i="2"/>
  <c r="M15" i="2" s="1"/>
  <c r="AX15" i="2"/>
  <c r="AY15" i="2"/>
  <c r="AZ15" i="2"/>
  <c r="BB15" i="2" s="1"/>
  <c r="BA15" i="2"/>
  <c r="BH15" i="2"/>
  <c r="BJ15" i="2"/>
  <c r="BK15" i="2"/>
  <c r="BL15" i="2"/>
  <c r="BN15" i="2" s="1"/>
  <c r="BM15" i="2"/>
  <c r="C16" i="2"/>
  <c r="H16" i="2"/>
  <c r="M16" i="2"/>
  <c r="P16" i="2"/>
  <c r="X16" i="2"/>
  <c r="Z16" i="2"/>
  <c r="AA16" i="2"/>
  <c r="AC16" i="2" s="1"/>
  <c r="AB16" i="2"/>
  <c r="AD16" i="2" s="1"/>
  <c r="AF16" i="2" s="1"/>
  <c r="AJ16" i="2"/>
  <c r="AL16" i="2"/>
  <c r="AM16" i="2"/>
  <c r="AO16" i="2" s="1"/>
  <c r="J16" i="2" s="1"/>
  <c r="AN16" i="2"/>
  <c r="AP16" i="2" s="1"/>
  <c r="K16" i="2" s="1"/>
  <c r="AV16" i="2"/>
  <c r="AX16" i="2"/>
  <c r="BC16" i="2" s="1"/>
  <c r="AY16" i="2"/>
  <c r="BA16" i="2" s="1"/>
  <c r="O16" i="2" s="1"/>
  <c r="AZ16" i="2"/>
  <c r="BB16" i="2" s="1"/>
  <c r="BD16" i="2"/>
  <c r="BH16" i="2"/>
  <c r="Q16" i="2" s="1"/>
  <c r="U16" i="2" s="1"/>
  <c r="BJ16" i="2"/>
  <c r="BO16" i="2" s="1"/>
  <c r="BK16" i="2"/>
  <c r="BM16" i="2" s="1"/>
  <c r="S16" i="2" s="1"/>
  <c r="BL16" i="2"/>
  <c r="BN16" i="2" s="1"/>
  <c r="T16" i="2" s="1"/>
  <c r="BP16" i="2"/>
  <c r="H17" i="2"/>
  <c r="K17" i="2"/>
  <c r="T17" i="2"/>
  <c r="X17" i="2"/>
  <c r="C17" i="2" s="1"/>
  <c r="Z17" i="2"/>
  <c r="F17" i="2" s="1"/>
  <c r="AA17" i="2"/>
  <c r="AC17" i="2" s="1"/>
  <c r="E17" i="2" s="1"/>
  <c r="AB17" i="2"/>
  <c r="AD17" i="2"/>
  <c r="AF17" i="2" s="1"/>
  <c r="AJ17" i="2"/>
  <c r="AL17" i="2"/>
  <c r="AM17" i="2"/>
  <c r="AO17" i="2" s="1"/>
  <c r="J17" i="2" s="1"/>
  <c r="AN17" i="2"/>
  <c r="AP17" i="2"/>
  <c r="AR17" i="2" s="1"/>
  <c r="AQ17" i="2"/>
  <c r="AV17" i="2"/>
  <c r="M17" i="2" s="1"/>
  <c r="AX17" i="2"/>
  <c r="AY17" i="2"/>
  <c r="BA17" i="2" s="1"/>
  <c r="O17" i="2" s="1"/>
  <c r="AZ17" i="2"/>
  <c r="BB17" i="2"/>
  <c r="P17" i="2" s="1"/>
  <c r="BH17" i="2"/>
  <c r="Q17" i="2" s="1"/>
  <c r="BJ17" i="2"/>
  <c r="BK17" i="2"/>
  <c r="BM17" i="2" s="1"/>
  <c r="S17" i="2" s="1"/>
  <c r="BL17" i="2"/>
  <c r="BN17" i="2"/>
  <c r="BP17" i="2" s="1"/>
  <c r="BO17" i="2"/>
  <c r="C18" i="2"/>
  <c r="J18" i="2"/>
  <c r="M18" i="2"/>
  <c r="X18" i="2"/>
  <c r="Z18" i="2"/>
  <c r="F18" i="2" s="1"/>
  <c r="AA18" i="2"/>
  <c r="AB18" i="2"/>
  <c r="AC18" i="2"/>
  <c r="AD18" i="2"/>
  <c r="AF18" i="2" s="1"/>
  <c r="AJ18" i="2"/>
  <c r="H18" i="2" s="1"/>
  <c r="AL18" i="2"/>
  <c r="AQ18" i="2" s="1"/>
  <c r="AM18" i="2"/>
  <c r="AN18" i="2"/>
  <c r="AO18" i="2"/>
  <c r="AP18" i="2"/>
  <c r="AV18" i="2"/>
  <c r="AX18" i="2"/>
  <c r="AY18" i="2"/>
  <c r="BA18" i="2" s="1"/>
  <c r="O18" i="2" s="1"/>
  <c r="AZ18" i="2"/>
  <c r="BB18" i="2"/>
  <c r="BH18" i="2"/>
  <c r="Q18" i="2" s="1"/>
  <c r="BJ18" i="2"/>
  <c r="BO18" i="2" s="1"/>
  <c r="BK18" i="2"/>
  <c r="BM18" i="2" s="1"/>
  <c r="S18" i="2" s="1"/>
  <c r="BL18" i="2"/>
  <c r="BN18" i="2"/>
  <c r="E19" i="2"/>
  <c r="K19" i="2"/>
  <c r="X19" i="2"/>
  <c r="C19" i="2" s="1"/>
  <c r="Z19" i="2"/>
  <c r="F19" i="2" s="1"/>
  <c r="AA19" i="2"/>
  <c r="AB19" i="2"/>
  <c r="AC19" i="2"/>
  <c r="AE19" i="2" s="1"/>
  <c r="AD19" i="2"/>
  <c r="AF19" i="2" s="1"/>
  <c r="AJ19" i="2"/>
  <c r="H19" i="2" s="1"/>
  <c r="AL19" i="2"/>
  <c r="AM19" i="2"/>
  <c r="AO19" i="2" s="1"/>
  <c r="J19" i="2" s="1"/>
  <c r="AN19" i="2"/>
  <c r="AP19" i="2"/>
  <c r="AR19" i="2" s="1"/>
  <c r="AV19" i="2"/>
  <c r="M19" i="2" s="1"/>
  <c r="AX19" i="2"/>
  <c r="AY19" i="2"/>
  <c r="BA19" i="2" s="1"/>
  <c r="O19" i="2" s="1"/>
  <c r="AZ19" i="2"/>
  <c r="BB19" i="2"/>
  <c r="P19" i="2" s="1"/>
  <c r="BH19" i="2"/>
  <c r="Q19" i="2" s="1"/>
  <c r="U19" i="2" s="1"/>
  <c r="BJ19" i="2"/>
  <c r="BK19" i="2"/>
  <c r="BL19" i="2"/>
  <c r="BM19" i="2"/>
  <c r="BN19" i="2"/>
  <c r="T19" i="2" s="1"/>
  <c r="C20" i="2"/>
  <c r="M20" i="2"/>
  <c r="X20" i="2"/>
  <c r="Z20" i="2"/>
  <c r="F20" i="2" s="1"/>
  <c r="AA20" i="2"/>
  <c r="AB20" i="2"/>
  <c r="AC20" i="2"/>
  <c r="AD20" i="2"/>
  <c r="AF20" i="2" s="1"/>
  <c r="AJ20" i="2"/>
  <c r="H20" i="2" s="1"/>
  <c r="AL20" i="2"/>
  <c r="AM20" i="2"/>
  <c r="AO20" i="2" s="1"/>
  <c r="J20" i="2" s="1"/>
  <c r="AN20" i="2"/>
  <c r="AP20" i="2" s="1"/>
  <c r="AV20" i="2"/>
  <c r="AX20" i="2"/>
  <c r="BC20" i="2" s="1"/>
  <c r="AY20" i="2"/>
  <c r="BA20" i="2" s="1"/>
  <c r="O20" i="2" s="1"/>
  <c r="AZ20" i="2"/>
  <c r="BB20" i="2"/>
  <c r="P20" i="2" s="1"/>
  <c r="BH20" i="2"/>
  <c r="Q20" i="2" s="1"/>
  <c r="BJ20" i="2"/>
  <c r="BK20" i="2"/>
  <c r="BM20" i="2" s="1"/>
  <c r="S20" i="2" s="1"/>
  <c r="BL20" i="2"/>
  <c r="BN20" i="2" s="1"/>
  <c r="E21" i="2"/>
  <c r="K21" i="2"/>
  <c r="Q21" i="2"/>
  <c r="T21" i="2"/>
  <c r="X21" i="2"/>
  <c r="C21" i="2" s="1"/>
  <c r="Z21" i="2"/>
  <c r="F21" i="2" s="1"/>
  <c r="AA21" i="2"/>
  <c r="AC21" i="2" s="1"/>
  <c r="AB21" i="2"/>
  <c r="AD21" i="2"/>
  <c r="AF21" i="2" s="1"/>
  <c r="AE21" i="2"/>
  <c r="AJ21" i="2"/>
  <c r="H21" i="2" s="1"/>
  <c r="AL21" i="2"/>
  <c r="AM21" i="2"/>
  <c r="AN21" i="2"/>
  <c r="AO21" i="2"/>
  <c r="AP21" i="2"/>
  <c r="AR21" i="2" s="1"/>
  <c r="AV21" i="2"/>
  <c r="M21" i="2" s="1"/>
  <c r="AX21" i="2"/>
  <c r="AY21" i="2"/>
  <c r="AZ21" i="2"/>
  <c r="BA21" i="2"/>
  <c r="BB21" i="2"/>
  <c r="P21" i="2" s="1"/>
  <c r="BH21" i="2"/>
  <c r="BJ21" i="2"/>
  <c r="BK21" i="2"/>
  <c r="BM21" i="2" s="1"/>
  <c r="S21" i="2" s="1"/>
  <c r="BL21" i="2"/>
  <c r="BN21" i="2"/>
  <c r="BP21" i="2" s="1"/>
  <c r="BO21" i="2"/>
  <c r="C22" i="2"/>
  <c r="J22" i="2"/>
  <c r="M22" i="2"/>
  <c r="X22" i="2"/>
  <c r="Z22" i="2"/>
  <c r="E22" i="2" s="1"/>
  <c r="AA22" i="2"/>
  <c r="AC22" i="2" s="1"/>
  <c r="AB22" i="2"/>
  <c r="AD22" i="2" s="1"/>
  <c r="AF22" i="2" s="1"/>
  <c r="AE22" i="2"/>
  <c r="AJ22" i="2"/>
  <c r="H22" i="2" s="1"/>
  <c r="AL22" i="2"/>
  <c r="AM22" i="2"/>
  <c r="AO22" i="2" s="1"/>
  <c r="AN22" i="2"/>
  <c r="AP22" i="2"/>
  <c r="AQ22" i="2"/>
  <c r="AV22" i="2"/>
  <c r="AX22" i="2"/>
  <c r="BC22" i="2" s="1"/>
  <c r="AY22" i="2"/>
  <c r="BA22" i="2" s="1"/>
  <c r="O22" i="2" s="1"/>
  <c r="AZ22" i="2"/>
  <c r="BB22" i="2" s="1"/>
  <c r="P22" i="2" s="1"/>
  <c r="BD22" i="2"/>
  <c r="BH22" i="2"/>
  <c r="Q22" i="2" s="1"/>
  <c r="BJ22" i="2"/>
  <c r="BK22" i="2"/>
  <c r="BM22" i="2" s="1"/>
  <c r="BL22" i="2"/>
  <c r="BN22" i="2" s="1"/>
  <c r="T22" i="2" s="1"/>
  <c r="U22" i="2" s="1"/>
  <c r="F23" i="2"/>
  <c r="K23" i="2"/>
  <c r="X23" i="2"/>
  <c r="C23" i="2" s="1"/>
  <c r="Z23" i="2"/>
  <c r="AA23" i="2"/>
  <c r="AC23" i="2" s="1"/>
  <c r="E23" i="2" s="1"/>
  <c r="AB23" i="2"/>
  <c r="AD23" i="2"/>
  <c r="AF23" i="2" s="1"/>
  <c r="AJ23" i="2"/>
  <c r="H23" i="2" s="1"/>
  <c r="AL23" i="2"/>
  <c r="AM23" i="2"/>
  <c r="AN23" i="2"/>
  <c r="AO23" i="2"/>
  <c r="J23" i="2" s="1"/>
  <c r="AP23" i="2"/>
  <c r="AR23" i="2" s="1"/>
  <c r="AV23" i="2"/>
  <c r="M23" i="2" s="1"/>
  <c r="AX23" i="2"/>
  <c r="AY23" i="2"/>
  <c r="AZ23" i="2"/>
  <c r="BA23" i="2"/>
  <c r="O23" i="2" s="1"/>
  <c r="BB23" i="2"/>
  <c r="BH23" i="2"/>
  <c r="Q23" i="2" s="1"/>
  <c r="BJ23" i="2"/>
  <c r="BK23" i="2"/>
  <c r="BM23" i="2" s="1"/>
  <c r="S23" i="2" s="1"/>
  <c r="BL23" i="2"/>
  <c r="BN23" i="2"/>
  <c r="BP23" i="2" s="1"/>
  <c r="F24" i="2"/>
  <c r="T24" i="2"/>
  <c r="X24" i="2"/>
  <c r="C24" i="2" s="1"/>
  <c r="Z24" i="2"/>
  <c r="AA24" i="2"/>
  <c r="AC24" i="2" s="1"/>
  <c r="AE24" i="2" s="1"/>
  <c r="AB24" i="2"/>
  <c r="AD24" i="2" s="1"/>
  <c r="AF24" i="2" s="1"/>
  <c r="AJ24" i="2"/>
  <c r="H24" i="2" s="1"/>
  <c r="AL24" i="2"/>
  <c r="AM24" i="2"/>
  <c r="AO24" i="2" s="1"/>
  <c r="AQ24" i="2" s="1"/>
  <c r="AN24" i="2"/>
  <c r="AP24" i="2" s="1"/>
  <c r="K24" i="2" s="1"/>
  <c r="AR24" i="2"/>
  <c r="AV24" i="2"/>
  <c r="M24" i="2" s="1"/>
  <c r="AX24" i="2"/>
  <c r="AY24" i="2"/>
  <c r="BA24" i="2" s="1"/>
  <c r="O24" i="2" s="1"/>
  <c r="AZ24" i="2"/>
  <c r="BB24" i="2" s="1"/>
  <c r="P24" i="2" s="1"/>
  <c r="BH24" i="2"/>
  <c r="Q24" i="2" s="1"/>
  <c r="U24" i="2" s="1"/>
  <c r="BJ24" i="2"/>
  <c r="BK24" i="2"/>
  <c r="BL24" i="2"/>
  <c r="BN24" i="2" s="1"/>
  <c r="BM24" i="2"/>
  <c r="S24" i="2" s="1"/>
  <c r="BP24" i="2"/>
  <c r="C25" i="2"/>
  <c r="H25" i="2"/>
  <c r="M25" i="2"/>
  <c r="O25" i="2"/>
  <c r="X25" i="2"/>
  <c r="Z25" i="2"/>
  <c r="E25" i="2" s="1"/>
  <c r="AA25" i="2"/>
  <c r="AC25" i="2" s="1"/>
  <c r="AB25" i="2"/>
  <c r="AD25" i="2" s="1"/>
  <c r="AE25" i="2"/>
  <c r="AJ25" i="2"/>
  <c r="AL25" i="2"/>
  <c r="AM25" i="2"/>
  <c r="AO25" i="2" s="1"/>
  <c r="J25" i="2" s="1"/>
  <c r="AN25" i="2"/>
  <c r="AP25" i="2"/>
  <c r="K25" i="2" s="1"/>
  <c r="AV25" i="2"/>
  <c r="AX25" i="2"/>
  <c r="AY25" i="2"/>
  <c r="BA25" i="2" s="1"/>
  <c r="AZ25" i="2"/>
  <c r="BB25" i="2" s="1"/>
  <c r="BC25" i="2"/>
  <c r="BH25" i="2"/>
  <c r="Q25" i="2" s="1"/>
  <c r="BJ25" i="2"/>
  <c r="BK25" i="2"/>
  <c r="BM25" i="2" s="1"/>
  <c r="S25" i="2" s="1"/>
  <c r="BL25" i="2"/>
  <c r="BN25" i="2"/>
  <c r="T25" i="2" s="1"/>
  <c r="U25" i="2" s="1"/>
  <c r="BP25" i="2"/>
  <c r="F26" i="2"/>
  <c r="H26" i="2"/>
  <c r="K26" i="2"/>
  <c r="S26" i="2"/>
  <c r="X26" i="2"/>
  <c r="C26" i="2" s="1"/>
  <c r="Z26" i="2"/>
  <c r="AA26" i="2"/>
  <c r="AC26" i="2" s="1"/>
  <c r="AE26" i="2" s="1"/>
  <c r="AB26" i="2"/>
  <c r="AD26" i="2"/>
  <c r="AF26" i="2" s="1"/>
  <c r="AJ26" i="2"/>
  <c r="AL26" i="2"/>
  <c r="AQ26" i="2" s="1"/>
  <c r="AM26" i="2"/>
  <c r="AO26" i="2" s="1"/>
  <c r="J26" i="2" s="1"/>
  <c r="AN26" i="2"/>
  <c r="AP26" i="2"/>
  <c r="AR26" i="2" s="1"/>
  <c r="AV26" i="2"/>
  <c r="M26" i="2" s="1"/>
  <c r="AX26" i="2"/>
  <c r="AY26" i="2"/>
  <c r="BA26" i="2" s="1"/>
  <c r="O26" i="2" s="1"/>
  <c r="AZ26" i="2"/>
  <c r="BB26" i="2"/>
  <c r="BH26" i="2"/>
  <c r="Q26" i="2" s="1"/>
  <c r="BJ26" i="2"/>
  <c r="BO26" i="2" s="1"/>
  <c r="BK26" i="2"/>
  <c r="BL26" i="2"/>
  <c r="BM26" i="2"/>
  <c r="BN26" i="2"/>
  <c r="BP26" i="2" s="1"/>
  <c r="C27" i="2"/>
  <c r="P27" i="2"/>
  <c r="S27" i="2"/>
  <c r="X27" i="2"/>
  <c r="Z27" i="2"/>
  <c r="AA27" i="2"/>
  <c r="AB27" i="2"/>
  <c r="AD27" i="2" s="1"/>
  <c r="F27" i="2" s="1"/>
  <c r="AC27" i="2"/>
  <c r="E27" i="2" s="1"/>
  <c r="AJ27" i="2"/>
  <c r="H27" i="2" s="1"/>
  <c r="AL27" i="2"/>
  <c r="AQ27" i="2" s="1"/>
  <c r="AM27" i="2"/>
  <c r="AN27" i="2"/>
  <c r="AP27" i="2" s="1"/>
  <c r="AR27" i="2" s="1"/>
  <c r="AO27" i="2"/>
  <c r="J27" i="2" s="1"/>
  <c r="AV27" i="2"/>
  <c r="M27" i="2" s="1"/>
  <c r="AX27" i="2"/>
  <c r="AY27" i="2"/>
  <c r="AZ27" i="2"/>
  <c r="BA27" i="2"/>
  <c r="O27" i="2" s="1"/>
  <c r="BB27" i="2"/>
  <c r="BD27" i="2"/>
  <c r="BH27" i="2"/>
  <c r="Q27" i="2" s="1"/>
  <c r="BJ27" i="2"/>
  <c r="BO27" i="2" s="1"/>
  <c r="BK27" i="2"/>
  <c r="BL27" i="2"/>
  <c r="BM27" i="2"/>
  <c r="BN27" i="2"/>
  <c r="H28" i="2"/>
  <c r="P28" i="2"/>
  <c r="X28" i="2"/>
  <c r="C28" i="2" s="1"/>
  <c r="Z28" i="2"/>
  <c r="F28" i="2" s="1"/>
  <c r="AA28" i="2"/>
  <c r="AB28" i="2"/>
  <c r="AD28" i="2" s="1"/>
  <c r="AC28" i="2"/>
  <c r="AF28" i="2"/>
  <c r="AJ28" i="2"/>
  <c r="AL28" i="2"/>
  <c r="AM28" i="2"/>
  <c r="AO28" i="2" s="1"/>
  <c r="J28" i="2" s="1"/>
  <c r="AN28" i="2"/>
  <c r="AP28" i="2" s="1"/>
  <c r="AQ28" i="2"/>
  <c r="AV28" i="2"/>
  <c r="M28" i="2" s="1"/>
  <c r="AX28" i="2"/>
  <c r="AY28" i="2"/>
  <c r="BA28" i="2" s="1"/>
  <c r="AZ28" i="2"/>
  <c r="BB28" i="2" s="1"/>
  <c r="BD28" i="2"/>
  <c r="BH28" i="2"/>
  <c r="Q28" i="2" s="1"/>
  <c r="BJ28" i="2"/>
  <c r="BK28" i="2"/>
  <c r="BL28" i="2"/>
  <c r="BN28" i="2" s="1"/>
  <c r="BM28" i="2"/>
  <c r="S28" i="2" s="1"/>
  <c r="BO28" i="2"/>
  <c r="C29" i="2"/>
  <c r="H29" i="2"/>
  <c r="M29" i="2"/>
  <c r="P29" i="2"/>
  <c r="X29" i="2"/>
  <c r="Z29" i="2"/>
  <c r="AA29" i="2"/>
  <c r="AC29" i="2" s="1"/>
  <c r="AE29" i="2" s="1"/>
  <c r="AB29" i="2"/>
  <c r="AD29" i="2"/>
  <c r="F29" i="2" s="1"/>
  <c r="AJ29" i="2"/>
  <c r="AL29" i="2"/>
  <c r="AM29" i="2"/>
  <c r="AO29" i="2" s="1"/>
  <c r="J29" i="2" s="1"/>
  <c r="AN29" i="2"/>
  <c r="AP29" i="2" s="1"/>
  <c r="AQ29" i="2"/>
  <c r="AV29" i="2"/>
  <c r="AX29" i="2"/>
  <c r="AY29" i="2"/>
  <c r="BA29" i="2" s="1"/>
  <c r="AZ29" i="2"/>
  <c r="BB29" i="2"/>
  <c r="BD29" i="2"/>
  <c r="BH29" i="2"/>
  <c r="Q29" i="2" s="1"/>
  <c r="BJ29" i="2"/>
  <c r="BO29" i="2" s="1"/>
  <c r="BK29" i="2"/>
  <c r="BM29" i="2" s="1"/>
  <c r="S29" i="2" s="1"/>
  <c r="BL29" i="2"/>
  <c r="BN29" i="2" s="1"/>
  <c r="T29" i="2" s="1"/>
  <c r="U29" i="2" s="1"/>
  <c r="K30" i="2"/>
  <c r="M30" i="2"/>
  <c r="T30" i="2"/>
  <c r="X30" i="2"/>
  <c r="C30" i="2" s="1"/>
  <c r="Z30" i="2"/>
  <c r="AA30" i="2"/>
  <c r="AC30" i="2" s="1"/>
  <c r="E30" i="2" s="1"/>
  <c r="AB30" i="2"/>
  <c r="AD30" i="2"/>
  <c r="AJ30" i="2"/>
  <c r="H30" i="2" s="1"/>
  <c r="AL30" i="2"/>
  <c r="AM30" i="2"/>
  <c r="AN30" i="2"/>
  <c r="AO30" i="2"/>
  <c r="J30" i="2" s="1"/>
  <c r="AP30" i="2"/>
  <c r="AR30" i="2" s="1"/>
  <c r="AV30" i="2"/>
  <c r="AX30" i="2"/>
  <c r="BC30" i="2" s="1"/>
  <c r="AY30" i="2"/>
  <c r="AZ30" i="2"/>
  <c r="BA30" i="2"/>
  <c r="O30" i="2" s="1"/>
  <c r="BB30" i="2"/>
  <c r="BH30" i="2"/>
  <c r="Q30" i="2" s="1"/>
  <c r="U30" i="2" s="1"/>
  <c r="BJ30" i="2"/>
  <c r="BK30" i="2"/>
  <c r="BL30" i="2"/>
  <c r="BM30" i="2"/>
  <c r="S30" i="2" s="1"/>
  <c r="BN30" i="2"/>
  <c r="BP30" i="2" s="1"/>
  <c r="E31" i="2"/>
  <c r="J31" i="2"/>
  <c r="M31" i="2"/>
  <c r="Q31" i="2"/>
  <c r="X31" i="2"/>
  <c r="C31" i="2" s="1"/>
  <c r="Z31" i="2"/>
  <c r="AA31" i="2"/>
  <c r="AC31" i="2" s="1"/>
  <c r="AE31" i="2" s="1"/>
  <c r="AB31" i="2"/>
  <c r="AD31" i="2"/>
  <c r="AF31" i="2" s="1"/>
  <c r="AJ31" i="2"/>
  <c r="H31" i="2" s="1"/>
  <c r="AL31" i="2"/>
  <c r="AM31" i="2"/>
  <c r="AO31" i="2" s="1"/>
  <c r="AN31" i="2"/>
  <c r="AP31" i="2"/>
  <c r="K31" i="2" s="1"/>
  <c r="AQ31" i="2"/>
  <c r="AV31" i="2"/>
  <c r="AX31" i="2"/>
  <c r="AY31" i="2"/>
  <c r="BA31" i="2" s="1"/>
  <c r="O31" i="2" s="1"/>
  <c r="AZ31" i="2"/>
  <c r="BB31" i="2"/>
  <c r="P31" i="2" s="1"/>
  <c r="BD31" i="2"/>
  <c r="BH31" i="2"/>
  <c r="BJ31" i="2"/>
  <c r="BK31" i="2"/>
  <c r="BM31" i="2" s="1"/>
  <c r="S31" i="2" s="1"/>
  <c r="BL31" i="2"/>
  <c r="BN31" i="2" s="1"/>
  <c r="K32" i="2"/>
  <c r="M32" i="2"/>
  <c r="T32" i="2"/>
  <c r="X32" i="2"/>
  <c r="C32" i="2" s="1"/>
  <c r="Z32" i="2"/>
  <c r="F32" i="2" s="1"/>
  <c r="AA32" i="2"/>
  <c r="AC32" i="2" s="1"/>
  <c r="AB32" i="2"/>
  <c r="AD32" i="2"/>
  <c r="AF32" i="2" s="1"/>
  <c r="AJ32" i="2"/>
  <c r="H32" i="2" s="1"/>
  <c r="AL32" i="2"/>
  <c r="AM32" i="2"/>
  <c r="AN32" i="2"/>
  <c r="AO32" i="2"/>
  <c r="J32" i="2" s="1"/>
  <c r="J48" i="1" s="1"/>
  <c r="AP32" i="2"/>
  <c r="AR32" i="2" s="1"/>
  <c r="AV32" i="2"/>
  <c r="AX32" i="2"/>
  <c r="BC32" i="2" s="1"/>
  <c r="AY32" i="2"/>
  <c r="AZ32" i="2"/>
  <c r="BA32" i="2"/>
  <c r="O32" i="2" s="1"/>
  <c r="BB32" i="2"/>
  <c r="BH32" i="2"/>
  <c r="Q32" i="2" s="1"/>
  <c r="U32" i="2" s="1"/>
  <c r="BJ32" i="2"/>
  <c r="BK32" i="2"/>
  <c r="BM32" i="2" s="1"/>
  <c r="BL32" i="2"/>
  <c r="BN32" i="2"/>
  <c r="BP32" i="2" s="1"/>
  <c r="J33" i="2"/>
  <c r="J51" i="1" s="1"/>
  <c r="M33" i="2"/>
  <c r="X33" i="2"/>
  <c r="C33" i="2" s="1"/>
  <c r="C51" i="1" s="1"/>
  <c r="Z33" i="2"/>
  <c r="AE33" i="2" s="1"/>
  <c r="AA33" i="2"/>
  <c r="AB33" i="2"/>
  <c r="AC33" i="2"/>
  <c r="AD33" i="2"/>
  <c r="AF33" i="2" s="1"/>
  <c r="AJ33" i="2"/>
  <c r="H33" i="2" s="1"/>
  <c r="AL33" i="2"/>
  <c r="AQ33" i="2" s="1"/>
  <c r="AM33" i="2"/>
  <c r="AN33" i="2"/>
  <c r="AO33" i="2"/>
  <c r="AP33" i="2"/>
  <c r="K33" i="2" s="1"/>
  <c r="AR33" i="2"/>
  <c r="AV33" i="2"/>
  <c r="AX33" i="2"/>
  <c r="BC33" i="2" s="1"/>
  <c r="AY33" i="2"/>
  <c r="AZ33" i="2"/>
  <c r="BB33" i="2" s="1"/>
  <c r="BA33" i="2"/>
  <c r="O33" i="2" s="1"/>
  <c r="BH33" i="2"/>
  <c r="Q33" i="2" s="1"/>
  <c r="BJ33" i="2"/>
  <c r="BK33" i="2"/>
  <c r="BL33" i="2"/>
  <c r="BN33" i="2" s="1"/>
  <c r="BM33" i="2"/>
  <c r="S33" i="2" s="1"/>
  <c r="C34" i="2"/>
  <c r="O34" i="2"/>
  <c r="T34" i="2"/>
  <c r="X34" i="2"/>
  <c r="Z34" i="2"/>
  <c r="AA34" i="2"/>
  <c r="AC34" i="2" s="1"/>
  <c r="AB34" i="2"/>
  <c r="AD34" i="2" s="1"/>
  <c r="AF34" i="2" s="1"/>
  <c r="AJ34" i="2"/>
  <c r="H34" i="2" s="1"/>
  <c r="AL34" i="2"/>
  <c r="AM34" i="2"/>
  <c r="AN34" i="2"/>
  <c r="AP34" i="2" s="1"/>
  <c r="K34" i="2" s="1"/>
  <c r="AO34" i="2"/>
  <c r="J34" i="2" s="1"/>
  <c r="J52" i="1" s="1"/>
  <c r="AR34" i="2"/>
  <c r="AV34" i="2"/>
  <c r="M34" i="2" s="1"/>
  <c r="AX34" i="2"/>
  <c r="AY34" i="2"/>
  <c r="AZ34" i="2"/>
  <c r="BB34" i="2" s="1"/>
  <c r="P34" i="2" s="1"/>
  <c r="P52" i="1" s="1"/>
  <c r="BA34" i="2"/>
  <c r="BC34" i="2"/>
  <c r="BH34" i="2"/>
  <c r="Q34" i="2" s="1"/>
  <c r="U34" i="2" s="1"/>
  <c r="BJ34" i="2"/>
  <c r="BK34" i="2"/>
  <c r="BM34" i="2" s="1"/>
  <c r="BL34" i="2"/>
  <c r="BN34" i="2" s="1"/>
  <c r="BP34" i="2"/>
  <c r="C35" i="2"/>
  <c r="H35" i="2"/>
  <c r="J35" i="2"/>
  <c r="J53" i="1" s="1"/>
  <c r="M35" i="2"/>
  <c r="O35" i="2"/>
  <c r="X35" i="2"/>
  <c r="Z35" i="2"/>
  <c r="AA35" i="2"/>
  <c r="AC35" i="2" s="1"/>
  <c r="AB35" i="2"/>
  <c r="AD35" i="2" s="1"/>
  <c r="AE35" i="2"/>
  <c r="AJ35" i="2"/>
  <c r="AL35" i="2"/>
  <c r="AM35" i="2"/>
  <c r="AO35" i="2" s="1"/>
  <c r="AQ35" i="2" s="1"/>
  <c r="AN35" i="2"/>
  <c r="AP35" i="2"/>
  <c r="K35" i="2" s="1"/>
  <c r="AR35" i="2"/>
  <c r="AV35" i="2"/>
  <c r="AX35" i="2"/>
  <c r="AY35" i="2"/>
  <c r="BA35" i="2" s="1"/>
  <c r="AZ35" i="2"/>
  <c r="BB35" i="2" s="1"/>
  <c r="BC35" i="2"/>
  <c r="BH35" i="2"/>
  <c r="Q35" i="2" s="1"/>
  <c r="BJ35" i="2"/>
  <c r="BK35" i="2"/>
  <c r="BM35" i="2" s="1"/>
  <c r="BO35" i="2" s="1"/>
  <c r="BL35" i="2"/>
  <c r="BN35" i="2"/>
  <c r="F36" i="2"/>
  <c r="O36" i="2"/>
  <c r="X36" i="2"/>
  <c r="C36" i="2" s="1"/>
  <c r="C54" i="1" s="1"/>
  <c r="Z36" i="2"/>
  <c r="AA36" i="2"/>
  <c r="AB36" i="2"/>
  <c r="AC36" i="2"/>
  <c r="AD36" i="2"/>
  <c r="AF36" i="2" s="1"/>
  <c r="AJ36" i="2"/>
  <c r="H36" i="2" s="1"/>
  <c r="AL36" i="2"/>
  <c r="AQ36" i="2" s="1"/>
  <c r="AM36" i="2"/>
  <c r="AN36" i="2"/>
  <c r="AO36" i="2"/>
  <c r="J36" i="2" s="1"/>
  <c r="AP36" i="2"/>
  <c r="AV36" i="2"/>
  <c r="M36" i="2" s="1"/>
  <c r="AX36" i="2"/>
  <c r="AY36" i="2"/>
  <c r="BA36" i="2" s="1"/>
  <c r="AZ36" i="2"/>
  <c r="BB36" i="2"/>
  <c r="BC36" i="2"/>
  <c r="BH36" i="2"/>
  <c r="Q36" i="2" s="1"/>
  <c r="BJ36" i="2"/>
  <c r="BK36" i="2"/>
  <c r="BM36" i="2" s="1"/>
  <c r="BL36" i="2"/>
  <c r="BN36" i="2"/>
  <c r="BP36" i="2" s="1"/>
  <c r="C37" i="2"/>
  <c r="C56" i="1" s="1"/>
  <c r="J37" i="2"/>
  <c r="J56" i="1" s="1"/>
  <c r="S37" i="2"/>
  <c r="X37" i="2"/>
  <c r="Z37" i="2"/>
  <c r="AE37" i="2" s="1"/>
  <c r="AA37" i="2"/>
  <c r="AB37" i="2"/>
  <c r="AC37" i="2"/>
  <c r="AD37" i="2"/>
  <c r="AF37" i="2"/>
  <c r="AJ37" i="2"/>
  <c r="H37" i="2" s="1"/>
  <c r="AL37" i="2"/>
  <c r="AQ37" i="2" s="1"/>
  <c r="AM37" i="2"/>
  <c r="AN37" i="2"/>
  <c r="AP37" i="2" s="1"/>
  <c r="AR37" i="2" s="1"/>
  <c r="AO37" i="2"/>
  <c r="AV37" i="2"/>
  <c r="M37" i="2" s="1"/>
  <c r="AX37" i="2"/>
  <c r="AY37" i="2"/>
  <c r="AZ37" i="2"/>
  <c r="BB37" i="2" s="1"/>
  <c r="BA37" i="2"/>
  <c r="BH37" i="2"/>
  <c r="Q37" i="2" s="1"/>
  <c r="BJ37" i="2"/>
  <c r="BK37" i="2"/>
  <c r="BL37" i="2"/>
  <c r="BN37" i="2" s="1"/>
  <c r="BM37" i="2"/>
  <c r="BO37" i="2" s="1"/>
  <c r="C38" i="2"/>
  <c r="C59" i="1" s="1"/>
  <c r="H38" i="2"/>
  <c r="J38" i="2"/>
  <c r="J59" i="1" s="1"/>
  <c r="M38" i="2"/>
  <c r="P38" i="2"/>
  <c r="P59" i="1" s="1"/>
  <c r="X38" i="2"/>
  <c r="Z38" i="2"/>
  <c r="AA38" i="2"/>
  <c r="AC38" i="2" s="1"/>
  <c r="AE38" i="2" s="1"/>
  <c r="AB38" i="2"/>
  <c r="AD38" i="2" s="1"/>
  <c r="AF38" i="2"/>
  <c r="AJ38" i="2"/>
  <c r="AL38" i="2"/>
  <c r="AM38" i="2"/>
  <c r="AO38" i="2" s="1"/>
  <c r="AQ38" i="2" s="1"/>
  <c r="AN38" i="2"/>
  <c r="AP38" i="2" s="1"/>
  <c r="K38" i="2" s="1"/>
  <c r="AV38" i="2"/>
  <c r="AX38" i="2"/>
  <c r="AY38" i="2"/>
  <c r="BA38" i="2" s="1"/>
  <c r="O38" i="2" s="1"/>
  <c r="AZ38" i="2"/>
  <c r="BB38" i="2" s="1"/>
  <c r="BC38" i="2"/>
  <c r="BD38" i="2"/>
  <c r="BH38" i="2"/>
  <c r="Q38" i="2" s="1"/>
  <c r="U38" i="2" s="1"/>
  <c r="BJ38" i="2"/>
  <c r="BK38" i="2"/>
  <c r="BM38" i="2" s="1"/>
  <c r="S38" i="2" s="1"/>
  <c r="BL38" i="2"/>
  <c r="BN38" i="2" s="1"/>
  <c r="T38" i="2" s="1"/>
  <c r="F39" i="2"/>
  <c r="H39" i="2"/>
  <c r="M39" i="2"/>
  <c r="X39" i="2"/>
  <c r="C39" i="2" s="1"/>
  <c r="C62" i="1" s="1"/>
  <c r="Z39" i="2"/>
  <c r="AA39" i="2"/>
  <c r="AC39" i="2" s="1"/>
  <c r="AE39" i="2" s="1"/>
  <c r="AB39" i="2"/>
  <c r="AD39" i="2"/>
  <c r="AF39" i="2" s="1"/>
  <c r="AJ39" i="2"/>
  <c r="AL39" i="2"/>
  <c r="AM39" i="2"/>
  <c r="AO39" i="2" s="1"/>
  <c r="J39" i="2" s="1"/>
  <c r="J62" i="1" s="1"/>
  <c r="AN39" i="2"/>
  <c r="AP39" i="2"/>
  <c r="AV39" i="2"/>
  <c r="AX39" i="2"/>
  <c r="AY39" i="2"/>
  <c r="BA39" i="2" s="1"/>
  <c r="O39" i="2" s="1"/>
  <c r="O62" i="1" s="1"/>
  <c r="AZ39" i="2"/>
  <c r="BB39" i="2"/>
  <c r="BH39" i="2"/>
  <c r="Q39" i="2" s="1"/>
  <c r="BJ39" i="2"/>
  <c r="BK39" i="2"/>
  <c r="BM39" i="2" s="1"/>
  <c r="S39" i="2" s="1"/>
  <c r="S62" i="1" s="1"/>
  <c r="BL39" i="2"/>
  <c r="BN39" i="2"/>
  <c r="BP39" i="2" s="1"/>
  <c r="K40" i="2"/>
  <c r="X40" i="2"/>
  <c r="C40" i="2" s="1"/>
  <c r="C63" i="1" s="1"/>
  <c r="Z40" i="2"/>
  <c r="AA40" i="2"/>
  <c r="AB40" i="2"/>
  <c r="AC40" i="2"/>
  <c r="E40" i="2" s="1"/>
  <c r="E63" i="1" s="1"/>
  <c r="AD40" i="2"/>
  <c r="AF40" i="2" s="1"/>
  <c r="AJ40" i="2"/>
  <c r="H40" i="2" s="1"/>
  <c r="H63" i="1" s="1"/>
  <c r="AL40" i="2"/>
  <c r="AM40" i="2"/>
  <c r="AN40" i="2"/>
  <c r="AO40" i="2"/>
  <c r="J40" i="2" s="1"/>
  <c r="J63" i="1" s="1"/>
  <c r="AP40" i="2"/>
  <c r="AR40" i="2" s="1"/>
  <c r="AV40" i="2"/>
  <c r="M40" i="2" s="1"/>
  <c r="M63" i="1" s="1"/>
  <c r="AX40" i="2"/>
  <c r="AY40" i="2"/>
  <c r="AZ40" i="2"/>
  <c r="BA40" i="2"/>
  <c r="O40" i="2" s="1"/>
  <c r="BB40" i="2"/>
  <c r="BH40" i="2"/>
  <c r="Q40" i="2" s="1"/>
  <c r="BJ40" i="2"/>
  <c r="BK40" i="2"/>
  <c r="BL40" i="2"/>
  <c r="BM40" i="2"/>
  <c r="S40" i="2" s="1"/>
  <c r="S63" i="1" s="1"/>
  <c r="BN40" i="2"/>
  <c r="C41" i="2"/>
  <c r="C64" i="1" s="1"/>
  <c r="E41" i="2"/>
  <c r="J41" i="2"/>
  <c r="J64" i="1" s="1"/>
  <c r="X41" i="2"/>
  <c r="Z41" i="2"/>
  <c r="AA41" i="2"/>
  <c r="AB41" i="2"/>
  <c r="AD41" i="2" s="1"/>
  <c r="AF41" i="2" s="1"/>
  <c r="AC41" i="2"/>
  <c r="AE41" i="2" s="1"/>
  <c r="AJ41" i="2"/>
  <c r="H41" i="2" s="1"/>
  <c r="AL41" i="2"/>
  <c r="AM41" i="2"/>
  <c r="AN41" i="2"/>
  <c r="AP41" i="2" s="1"/>
  <c r="K41" i="2" s="1"/>
  <c r="K64" i="1" s="1"/>
  <c r="AO41" i="2"/>
  <c r="AQ41" i="2" s="1"/>
  <c r="AV41" i="2"/>
  <c r="M41" i="2" s="1"/>
  <c r="AX41" i="2"/>
  <c r="AY41" i="2"/>
  <c r="AZ41" i="2"/>
  <c r="BB41" i="2" s="1"/>
  <c r="P41" i="2" s="1"/>
  <c r="P64" i="1" s="1"/>
  <c r="BA41" i="2"/>
  <c r="BH41" i="2"/>
  <c r="Q41" i="2" s="1"/>
  <c r="BJ41" i="2"/>
  <c r="BK41" i="2"/>
  <c r="BL41" i="2"/>
  <c r="BN41" i="2" s="1"/>
  <c r="T41" i="2" s="1"/>
  <c r="BM41" i="2"/>
  <c r="C42" i="2"/>
  <c r="C66" i="1" s="1"/>
  <c r="T42" i="2"/>
  <c r="T66" i="1" s="1"/>
  <c r="W42" i="2"/>
  <c r="X42" i="2"/>
  <c r="Y42" i="2"/>
  <c r="Z42" i="2" s="1"/>
  <c r="AI42" i="2"/>
  <c r="AJ42" i="2" s="1"/>
  <c r="H42" i="2" s="1"/>
  <c r="H66" i="1" s="1"/>
  <c r="AK42" i="2"/>
  <c r="AL42" i="2"/>
  <c r="AM42" i="2"/>
  <c r="AO42" i="2" s="1"/>
  <c r="AQ42" i="2" s="1"/>
  <c r="AN42" i="2"/>
  <c r="AP42" i="2" s="1"/>
  <c r="K42" i="2" s="1"/>
  <c r="AU42" i="2"/>
  <c r="AV42" i="2"/>
  <c r="M42" i="2" s="1"/>
  <c r="AW42" i="2"/>
  <c r="AX42" i="2" s="1"/>
  <c r="BG42" i="2"/>
  <c r="BH42" i="2" s="1"/>
  <c r="Q42" i="2" s="1"/>
  <c r="BI42" i="2"/>
  <c r="BJ42" i="2"/>
  <c r="BK42" i="2"/>
  <c r="BM42" i="2" s="1"/>
  <c r="S42" i="2" s="1"/>
  <c r="BL42" i="2"/>
  <c r="BN42" i="2" s="1"/>
  <c r="BP42" i="2"/>
  <c r="C10" i="1"/>
  <c r="H10" i="1"/>
  <c r="M10" i="1"/>
  <c r="Q10" i="1"/>
  <c r="C13" i="1"/>
  <c r="F13" i="1"/>
  <c r="H13" i="1"/>
  <c r="M13" i="1"/>
  <c r="P13" i="1"/>
  <c r="Q13" i="1"/>
  <c r="T13" i="1"/>
  <c r="C14" i="1"/>
  <c r="E14" i="1"/>
  <c r="H14" i="1"/>
  <c r="J14" i="1"/>
  <c r="K14" i="1"/>
  <c r="M14" i="1"/>
  <c r="P14" i="1"/>
  <c r="Q14" i="1"/>
  <c r="T14" i="1"/>
  <c r="C17" i="1"/>
  <c r="E17" i="1"/>
  <c r="H17" i="1"/>
  <c r="J17" i="1"/>
  <c r="M17" i="1"/>
  <c r="P17" i="1"/>
  <c r="Q17" i="1"/>
  <c r="S17" i="1"/>
  <c r="T17" i="1"/>
  <c r="C18" i="1"/>
  <c r="H18" i="1"/>
  <c r="J18" i="1"/>
  <c r="M18" i="1"/>
  <c r="O18" i="1"/>
  <c r="Q18" i="1"/>
  <c r="S18" i="1"/>
  <c r="C19" i="1"/>
  <c r="E19" i="1"/>
  <c r="F19" i="1"/>
  <c r="H19" i="1"/>
  <c r="K19" i="1"/>
  <c r="M19" i="1"/>
  <c r="Q19" i="1"/>
  <c r="C22" i="1"/>
  <c r="H22" i="1"/>
  <c r="J22" i="1"/>
  <c r="K22" i="1"/>
  <c r="M22" i="1"/>
  <c r="O22" i="1"/>
  <c r="P22" i="1"/>
  <c r="Q22" i="1"/>
  <c r="S22" i="1"/>
  <c r="T22" i="1"/>
  <c r="C23" i="1"/>
  <c r="E23" i="1"/>
  <c r="F23" i="1"/>
  <c r="H23" i="1"/>
  <c r="J23" i="1"/>
  <c r="K23" i="1"/>
  <c r="M23" i="1"/>
  <c r="O23" i="1"/>
  <c r="P23" i="1"/>
  <c r="Q23" i="1"/>
  <c r="S23" i="1"/>
  <c r="T23" i="1"/>
  <c r="C26" i="1"/>
  <c r="F26" i="1"/>
  <c r="H26" i="1"/>
  <c r="J26" i="1"/>
  <c r="M26" i="1"/>
  <c r="O26" i="1"/>
  <c r="Q26" i="1"/>
  <c r="S26" i="1"/>
  <c r="C27" i="1"/>
  <c r="E27" i="1"/>
  <c r="F27" i="1"/>
  <c r="H27" i="1"/>
  <c r="J27" i="1"/>
  <c r="K27" i="1"/>
  <c r="M27" i="1"/>
  <c r="O27" i="1"/>
  <c r="P27" i="1"/>
  <c r="Q27" i="1"/>
  <c r="T27" i="1"/>
  <c r="C28" i="1"/>
  <c r="F28" i="1"/>
  <c r="H28" i="1"/>
  <c r="J28" i="1"/>
  <c r="M28" i="1"/>
  <c r="O28" i="1"/>
  <c r="P28" i="1"/>
  <c r="Q28" i="1"/>
  <c r="S28" i="1"/>
  <c r="C30" i="1"/>
  <c r="E30" i="1"/>
  <c r="F30" i="1"/>
  <c r="H30" i="1"/>
  <c r="K30" i="1"/>
  <c r="M30" i="1"/>
  <c r="P30" i="1"/>
  <c r="Q30" i="1"/>
  <c r="S30" i="1"/>
  <c r="T30" i="1"/>
  <c r="C33" i="1"/>
  <c r="E33" i="1"/>
  <c r="H33" i="1"/>
  <c r="J33" i="1"/>
  <c r="M33" i="1"/>
  <c r="O33" i="1"/>
  <c r="P33" i="1"/>
  <c r="Q33" i="1"/>
  <c r="T33" i="1"/>
  <c r="C34" i="1"/>
  <c r="E34" i="1"/>
  <c r="F34" i="1"/>
  <c r="H34" i="1"/>
  <c r="J34" i="1"/>
  <c r="K34" i="1"/>
  <c r="M34" i="1"/>
  <c r="O34" i="1"/>
  <c r="Q34" i="1"/>
  <c r="S34" i="1"/>
  <c r="C35" i="1"/>
  <c r="F35" i="1"/>
  <c r="H35" i="1"/>
  <c r="K35" i="1"/>
  <c r="M35" i="1"/>
  <c r="O35" i="1"/>
  <c r="P35" i="1"/>
  <c r="Q35" i="1"/>
  <c r="S35" i="1"/>
  <c r="T35" i="1"/>
  <c r="C38" i="1"/>
  <c r="E38" i="1"/>
  <c r="H38" i="1"/>
  <c r="J38" i="1"/>
  <c r="K38" i="1"/>
  <c r="M38" i="1"/>
  <c r="O38" i="1"/>
  <c r="Q38" i="1"/>
  <c r="S38" i="1"/>
  <c r="T38" i="1"/>
  <c r="C39" i="1"/>
  <c r="F39" i="1"/>
  <c r="H39" i="1"/>
  <c r="J39" i="1"/>
  <c r="K39" i="1"/>
  <c r="M39" i="1"/>
  <c r="O39" i="1"/>
  <c r="Q39" i="1"/>
  <c r="S39" i="1"/>
  <c r="C40" i="1"/>
  <c r="E40" i="1"/>
  <c r="F40" i="1"/>
  <c r="H40" i="1"/>
  <c r="J40" i="1"/>
  <c r="M40" i="1"/>
  <c r="O40" i="1"/>
  <c r="P40" i="1"/>
  <c r="Q40" i="1"/>
  <c r="S40" i="1"/>
  <c r="C43" i="1"/>
  <c r="F43" i="1"/>
  <c r="H43" i="1"/>
  <c r="J43" i="1"/>
  <c r="M43" i="1"/>
  <c r="P43" i="1"/>
  <c r="Q43" i="1"/>
  <c r="S43" i="1"/>
  <c r="C44" i="1"/>
  <c r="F44" i="1"/>
  <c r="H44" i="1"/>
  <c r="J44" i="1"/>
  <c r="M44" i="1"/>
  <c r="P44" i="1"/>
  <c r="Q44" i="1"/>
  <c r="S44" i="1"/>
  <c r="T44" i="1"/>
  <c r="C45" i="1"/>
  <c r="E45" i="1"/>
  <c r="H45" i="1"/>
  <c r="J45" i="1"/>
  <c r="K45" i="1"/>
  <c r="M45" i="1"/>
  <c r="O45" i="1"/>
  <c r="Q45" i="1"/>
  <c r="S45" i="1"/>
  <c r="T45" i="1"/>
  <c r="C46" i="1"/>
  <c r="E46" i="1"/>
  <c r="H46" i="1"/>
  <c r="J46" i="1"/>
  <c r="K46" i="1"/>
  <c r="M46" i="1"/>
  <c r="O46" i="1"/>
  <c r="P46" i="1"/>
  <c r="Q46" i="1"/>
  <c r="S46" i="1"/>
  <c r="C48" i="1"/>
  <c r="F48" i="1"/>
  <c r="H48" i="1"/>
  <c r="K48" i="1"/>
  <c r="M48" i="1"/>
  <c r="O48" i="1"/>
  <c r="Q48" i="1"/>
  <c r="T48" i="1"/>
  <c r="H51" i="1"/>
  <c r="K51" i="1"/>
  <c r="M51" i="1"/>
  <c r="O51" i="1"/>
  <c r="Q51" i="1"/>
  <c r="S51" i="1"/>
  <c r="C52" i="1"/>
  <c r="H52" i="1"/>
  <c r="K52" i="1"/>
  <c r="M52" i="1"/>
  <c r="O52" i="1"/>
  <c r="Q52" i="1"/>
  <c r="T52" i="1"/>
  <c r="C53" i="1"/>
  <c r="H53" i="1"/>
  <c r="K53" i="1"/>
  <c r="M53" i="1"/>
  <c r="O53" i="1"/>
  <c r="Q53" i="1"/>
  <c r="F54" i="1"/>
  <c r="H54" i="1"/>
  <c r="J54" i="1"/>
  <c r="M54" i="1"/>
  <c r="O54" i="1"/>
  <c r="Q54" i="1"/>
  <c r="H56" i="1"/>
  <c r="M56" i="1"/>
  <c r="Q56" i="1"/>
  <c r="S56" i="1"/>
  <c r="H59" i="1"/>
  <c r="K59" i="1"/>
  <c r="M59" i="1"/>
  <c r="O59" i="1"/>
  <c r="Q59" i="1"/>
  <c r="S59" i="1"/>
  <c r="T59" i="1"/>
  <c r="F62" i="1"/>
  <c r="H62" i="1"/>
  <c r="M62" i="1"/>
  <c r="Q62" i="1"/>
  <c r="K63" i="1"/>
  <c r="O63" i="1"/>
  <c r="E64" i="1"/>
  <c r="H64" i="1"/>
  <c r="M64" i="1"/>
  <c r="T64" i="1"/>
  <c r="K66" i="1"/>
  <c r="M66" i="1"/>
  <c r="S66" i="1"/>
  <c r="U42" i="2" l="1"/>
  <c r="Q66" i="1"/>
  <c r="F42" i="2"/>
  <c r="F66" i="1" s="1"/>
  <c r="U41" i="2"/>
  <c r="Q64" i="1"/>
  <c r="Q63" i="1"/>
  <c r="AR41" i="2"/>
  <c r="J42" i="2"/>
  <c r="J66" i="1" s="1"/>
  <c r="S41" i="2"/>
  <c r="S64" i="1" s="1"/>
  <c r="BO41" i="2"/>
  <c r="P40" i="2"/>
  <c r="P63" i="1" s="1"/>
  <c r="BD40" i="2"/>
  <c r="BC40" i="2"/>
  <c r="AE40" i="2"/>
  <c r="BO39" i="2"/>
  <c r="AQ39" i="2"/>
  <c r="T39" i="2"/>
  <c r="T62" i="1" s="1"/>
  <c r="BD37" i="2"/>
  <c r="P37" i="2"/>
  <c r="P56" i="1" s="1"/>
  <c r="E35" i="2"/>
  <c r="E53" i="1" s="1"/>
  <c r="F35" i="2"/>
  <c r="F53" i="1" s="1"/>
  <c r="AE32" i="2"/>
  <c r="E32" i="2"/>
  <c r="E48" i="1" s="1"/>
  <c r="BO42" i="2"/>
  <c r="BD41" i="2"/>
  <c r="AR39" i="2"/>
  <c r="K39" i="2"/>
  <c r="K62" i="1" s="1"/>
  <c r="K37" i="2"/>
  <c r="K56" i="1" s="1"/>
  <c r="T35" i="2"/>
  <c r="T53" i="1" s="1"/>
  <c r="BP35" i="2"/>
  <c r="U35" i="2"/>
  <c r="T33" i="2"/>
  <c r="T51" i="1" s="1"/>
  <c r="BP33" i="2"/>
  <c r="O28" i="2"/>
  <c r="O43" i="1" s="1"/>
  <c r="BC28" i="2"/>
  <c r="AA42" i="2"/>
  <c r="AC42" i="2" s="1"/>
  <c r="AE42" i="2" s="1"/>
  <c r="AB42" i="2"/>
  <c r="AD42" i="2" s="1"/>
  <c r="AF42" i="2" s="1"/>
  <c r="F41" i="2"/>
  <c r="F64" i="1" s="1"/>
  <c r="U39" i="2"/>
  <c r="AR42" i="2"/>
  <c r="O41" i="2"/>
  <c r="O64" i="1" s="1"/>
  <c r="BC41" i="2"/>
  <c r="T40" i="2"/>
  <c r="T63" i="1" s="1"/>
  <c r="BP40" i="2"/>
  <c r="BO40" i="2"/>
  <c r="AQ40" i="2"/>
  <c r="F40" i="2"/>
  <c r="F63" i="1" s="1"/>
  <c r="BC39" i="2"/>
  <c r="E39" i="2"/>
  <c r="E62" i="1" s="1"/>
  <c r="BP38" i="2"/>
  <c r="AR38" i="2"/>
  <c r="E38" i="2"/>
  <c r="E59" i="1" s="1"/>
  <c r="U37" i="2"/>
  <c r="BO36" i="2"/>
  <c r="S36" i="2"/>
  <c r="S54" i="1" s="1"/>
  <c r="E36" i="2"/>
  <c r="E54" i="1" s="1"/>
  <c r="AE36" i="2"/>
  <c r="AF35" i="2"/>
  <c r="S35" i="2"/>
  <c r="S53" i="1" s="1"/>
  <c r="S34" i="2"/>
  <c r="S52" i="1" s="1"/>
  <c r="BO34" i="2"/>
  <c r="AE34" i="2"/>
  <c r="E34" i="2"/>
  <c r="E52" i="1" s="1"/>
  <c r="P33" i="2"/>
  <c r="P51" i="1" s="1"/>
  <c r="BD33" i="2"/>
  <c r="T31" i="2"/>
  <c r="BP31" i="2"/>
  <c r="AY42" i="2"/>
  <c r="BA42" i="2" s="1"/>
  <c r="O42" i="2" s="1"/>
  <c r="O66" i="1" s="1"/>
  <c r="AZ42" i="2"/>
  <c r="BB42" i="2" s="1"/>
  <c r="BP41" i="2"/>
  <c r="P39" i="2"/>
  <c r="P62" i="1" s="1"/>
  <c r="BD39" i="2"/>
  <c r="BO38" i="2"/>
  <c r="T37" i="2"/>
  <c r="T56" i="1" s="1"/>
  <c r="BP37" i="2"/>
  <c r="O37" i="2"/>
  <c r="O56" i="1" s="1"/>
  <c r="BC37" i="2"/>
  <c r="AR36" i="2"/>
  <c r="K36" i="2"/>
  <c r="K54" i="1" s="1"/>
  <c r="P35" i="2"/>
  <c r="P53" i="1" s="1"/>
  <c r="BD35" i="2"/>
  <c r="S32" i="2"/>
  <c r="S48" i="1" s="1"/>
  <c r="BO32" i="2"/>
  <c r="F38" i="2"/>
  <c r="F59" i="1" s="1"/>
  <c r="F37" i="2"/>
  <c r="F56" i="1" s="1"/>
  <c r="E37" i="2"/>
  <c r="E56" i="1" s="1"/>
  <c r="BD34" i="2"/>
  <c r="AQ34" i="2"/>
  <c r="BO33" i="2"/>
  <c r="AR31" i="2"/>
  <c r="F31" i="2"/>
  <c r="F46" i="1" s="1"/>
  <c r="AQ30" i="2"/>
  <c r="AF27" i="2"/>
  <c r="K27" i="2"/>
  <c r="K40" i="1" s="1"/>
  <c r="BC26" i="2"/>
  <c r="P32" i="2"/>
  <c r="P48" i="1" s="1"/>
  <c r="BD32" i="2"/>
  <c r="AF25" i="2"/>
  <c r="F25" i="2"/>
  <c r="F38" i="1" s="1"/>
  <c r="P36" i="2"/>
  <c r="P54" i="1" s="1"/>
  <c r="BD36" i="2"/>
  <c r="T36" i="2"/>
  <c r="T54" i="1" s="1"/>
  <c r="F33" i="2"/>
  <c r="F51" i="1" s="1"/>
  <c r="BC31" i="2"/>
  <c r="P30" i="2"/>
  <c r="P45" i="1" s="1"/>
  <c r="BD30" i="2"/>
  <c r="AE30" i="2"/>
  <c r="F30" i="2"/>
  <c r="F45" i="1" s="1"/>
  <c r="O29" i="2"/>
  <c r="O44" i="1" s="1"/>
  <c r="BC29" i="2"/>
  <c r="K29" i="2"/>
  <c r="K44" i="1" s="1"/>
  <c r="AR29" i="2"/>
  <c r="AF29" i="2"/>
  <c r="AR28" i="2"/>
  <c r="K28" i="2"/>
  <c r="K43" i="1" s="1"/>
  <c r="T27" i="2"/>
  <c r="T40" i="1" s="1"/>
  <c r="BP27" i="2"/>
  <c r="E26" i="2"/>
  <c r="E39" i="1" s="1"/>
  <c r="F34" i="2"/>
  <c r="F52" i="1" s="1"/>
  <c r="E33" i="2"/>
  <c r="E51" i="1" s="1"/>
  <c r="AQ32" i="2"/>
  <c r="BO31" i="2"/>
  <c r="BO30" i="2"/>
  <c r="AF30" i="2"/>
  <c r="BP29" i="2"/>
  <c r="T28" i="2"/>
  <c r="T43" i="1" s="1"/>
  <c r="BP28" i="2"/>
  <c r="AE28" i="2"/>
  <c r="E28" i="2"/>
  <c r="E43" i="1" s="1"/>
  <c r="U26" i="2"/>
  <c r="P25" i="2"/>
  <c r="P38" i="1" s="1"/>
  <c r="BD25" i="2"/>
  <c r="E29" i="2"/>
  <c r="E44" i="1" s="1"/>
  <c r="AE27" i="2"/>
  <c r="P26" i="2"/>
  <c r="P39" i="1" s="1"/>
  <c r="BD26" i="2"/>
  <c r="T26" i="2"/>
  <c r="T39" i="1" s="1"/>
  <c r="AQ25" i="2"/>
  <c r="BO24" i="2"/>
  <c r="J24" i="2"/>
  <c r="J35" i="1" s="1"/>
  <c r="P23" i="2"/>
  <c r="P34" i="1" s="1"/>
  <c r="BD23" i="2"/>
  <c r="BC23" i="2"/>
  <c r="AE23" i="2"/>
  <c r="BP22" i="2"/>
  <c r="K22" i="2"/>
  <c r="K33" i="1" s="1"/>
  <c r="AR22" i="2"/>
  <c r="J21" i="2"/>
  <c r="J30" i="1" s="1"/>
  <c r="AQ21" i="2"/>
  <c r="U21" i="2"/>
  <c r="T20" i="2"/>
  <c r="T28" i="1" s="1"/>
  <c r="BP20" i="2"/>
  <c r="BD20" i="2"/>
  <c r="BC19" i="2"/>
  <c r="BC13" i="2"/>
  <c r="O13" i="2"/>
  <c r="O17" i="1" s="1"/>
  <c r="BC27" i="2"/>
  <c r="BO25" i="2"/>
  <c r="BD24" i="2"/>
  <c r="E24" i="2"/>
  <c r="E35" i="1" s="1"/>
  <c r="BO23" i="2"/>
  <c r="AQ23" i="2"/>
  <c r="T23" i="2"/>
  <c r="T34" i="1" s="1"/>
  <c r="S22" i="2"/>
  <c r="S33" i="1" s="1"/>
  <c r="BO22" i="2"/>
  <c r="BC21" i="2"/>
  <c r="O21" i="2"/>
  <c r="O30" i="1" s="1"/>
  <c r="K20" i="2"/>
  <c r="K28" i="1" s="1"/>
  <c r="AR20" i="2"/>
  <c r="AQ19" i="2"/>
  <c r="AR25" i="2"/>
  <c r="BC24" i="2"/>
  <c r="U20" i="2"/>
  <c r="E20" i="2"/>
  <c r="E28" i="1" s="1"/>
  <c r="AE20" i="2"/>
  <c r="S19" i="2"/>
  <c r="S27" i="1" s="1"/>
  <c r="BO19" i="2"/>
  <c r="P15" i="2"/>
  <c r="P19" i="1" s="1"/>
  <c r="BD15" i="2"/>
  <c r="AQ15" i="2"/>
  <c r="J15" i="2"/>
  <c r="J19" i="1" s="1"/>
  <c r="AR14" i="2"/>
  <c r="K14" i="2"/>
  <c r="K18" i="1" s="1"/>
  <c r="F22" i="2"/>
  <c r="F33" i="1" s="1"/>
  <c r="BO20" i="2"/>
  <c r="AQ20" i="2"/>
  <c r="P18" i="2"/>
  <c r="P26" i="1" s="1"/>
  <c r="BD18" i="2"/>
  <c r="BC17" i="2"/>
  <c r="AE17" i="2"/>
  <c r="AR16" i="2"/>
  <c r="E16" i="2"/>
  <c r="E22" i="1" s="1"/>
  <c r="S15" i="2"/>
  <c r="S19" i="1" s="1"/>
  <c r="BO15" i="2"/>
  <c r="T14" i="2"/>
  <c r="T18" i="1" s="1"/>
  <c r="BP14" i="2"/>
  <c r="U14" i="2"/>
  <c r="BC14" i="2"/>
  <c r="AE14" i="2"/>
  <c r="E14" i="2"/>
  <c r="E18" i="1" s="1"/>
  <c r="F14" i="2"/>
  <c r="F18" i="1" s="1"/>
  <c r="O12" i="2"/>
  <c r="O14" i="1" s="1"/>
  <c r="BC12" i="2"/>
  <c r="S11" i="2"/>
  <c r="S13" i="1" s="1"/>
  <c r="BO11" i="2"/>
  <c r="T10" i="2"/>
  <c r="T10" i="1" s="1"/>
  <c r="BP10" i="2"/>
  <c r="P10" i="2"/>
  <c r="P10" i="1" s="1"/>
  <c r="BD10" i="2"/>
  <c r="AR10" i="2"/>
  <c r="K10" i="2"/>
  <c r="K10" i="1" s="1"/>
  <c r="AR18" i="2"/>
  <c r="K18" i="2"/>
  <c r="K26" i="1" s="1"/>
  <c r="T15" i="2"/>
  <c r="T19" i="1" s="1"/>
  <c r="BP15" i="2"/>
  <c r="O15" i="2"/>
  <c r="O19" i="1" s="1"/>
  <c r="BC15" i="2"/>
  <c r="U15" i="2"/>
  <c r="P14" i="2"/>
  <c r="P18" i="1" s="1"/>
  <c r="BD14" i="2"/>
  <c r="O11" i="2"/>
  <c r="O13" i="1" s="1"/>
  <c r="BC11" i="2"/>
  <c r="BO10" i="2"/>
  <c r="S10" i="2"/>
  <c r="S10" i="1" s="1"/>
  <c r="O10" i="2"/>
  <c r="O10" i="1" s="1"/>
  <c r="BC10" i="2"/>
  <c r="AQ10" i="2"/>
  <c r="J10" i="2"/>
  <c r="J10" i="1" s="1"/>
  <c r="BD12" i="2"/>
  <c r="AQ12" i="2"/>
  <c r="U11" i="2"/>
  <c r="AQ11" i="2"/>
  <c r="J11" i="2"/>
  <c r="J13" i="1" s="1"/>
  <c r="E10" i="2"/>
  <c r="E10" i="1" s="1"/>
  <c r="T18" i="2"/>
  <c r="T26" i="1" s="1"/>
  <c r="BP18" i="2"/>
  <c r="U18" i="2"/>
  <c r="BC18" i="2"/>
  <c r="AE18" i="2"/>
  <c r="E18" i="2"/>
  <c r="E26" i="1" s="1"/>
  <c r="U17" i="2"/>
  <c r="AQ16" i="2"/>
  <c r="BO14" i="2"/>
  <c r="S12" i="2"/>
  <c r="S14" i="1" s="1"/>
  <c r="BO12" i="2"/>
  <c r="U10" i="2"/>
  <c r="K11" i="2"/>
  <c r="K13" i="1" s="1"/>
  <c r="E11" i="2"/>
  <c r="E13" i="1" s="1"/>
  <c r="F10" i="2"/>
  <c r="F10" i="1" s="1"/>
  <c r="BP19" i="2"/>
  <c r="BD19" i="2"/>
  <c r="AE16" i="2"/>
  <c r="F13" i="2"/>
  <c r="F17" i="1" s="1"/>
  <c r="AE12" i="2"/>
  <c r="BP11" i="2"/>
  <c r="BD11" i="2"/>
  <c r="F16" i="2"/>
  <c r="F22" i="1" s="1"/>
  <c r="AE15" i="2"/>
  <c r="K13" i="2"/>
  <c r="K17" i="1" s="1"/>
  <c r="F12" i="2"/>
  <c r="F14" i="1" s="1"/>
  <c r="BD21" i="2"/>
  <c r="BD17" i="2"/>
  <c r="BD13" i="2"/>
  <c r="U28" i="2" l="1"/>
  <c r="U31" i="2"/>
  <c r="T46" i="1"/>
  <c r="U36" i="2"/>
  <c r="E42" i="2"/>
  <c r="E66" i="1" s="1"/>
  <c r="BD42" i="2"/>
  <c r="P42" i="2"/>
  <c r="P66" i="1" s="1"/>
  <c r="U33" i="2"/>
  <c r="BC42" i="2"/>
  <c r="U23" i="2"/>
  <c r="U27" i="2"/>
  <c r="U40" i="2"/>
</calcChain>
</file>

<file path=xl/connections.xml><?xml version="1.0" encoding="utf-8"?>
<connections xmlns="http://schemas.openxmlformats.org/spreadsheetml/2006/main">
  <connection id="1" name="Connection" type="4" refreshedVersion="2" background="1" saveData="1">
    <webPr sourceData="1" parsePre="1" consecutive="1" xl2000="1" url="http://www.cemt.org/irtad/IRTADPUBLIC/we34.html" htmlTables="1">
      <tables count="1">
        <s v="AutoNumber1"/>
      </tables>
    </webPr>
  </connection>
  <connection id="2" name="Connection1" type="4" refreshedVersion="2" background="1" saveData="1">
    <webPr sourceData="1" parsePre="1" consecutive="1" xl2000="1" url="http://www.cemt.org/irtad/IRTADPUBLIC/we34.html" htmlTables="1">
      <tables count="1">
        <s v="AutoNumber1"/>
      </tables>
    </webPr>
  </connection>
</connections>
</file>

<file path=xl/sharedStrings.xml><?xml version="1.0" encoding="utf-8"?>
<sst xmlns="http://schemas.openxmlformats.org/spreadsheetml/2006/main" count="621" uniqueCount="206">
  <si>
    <t>Scotland</t>
  </si>
  <si>
    <t>South Lanarkshire</t>
  </si>
  <si>
    <t>North Lanarkshire</t>
  </si>
  <si>
    <t>Renfrewshire</t>
  </si>
  <si>
    <t>Lanarkshire</t>
  </si>
  <si>
    <t>Inverclyde</t>
  </si>
  <si>
    <t>Renfrewshire &amp; Inverclyde</t>
  </si>
  <si>
    <t>Fife</t>
  </si>
  <si>
    <t>Eilean Siar</t>
  </si>
  <si>
    <t>Shetland Islands</t>
  </si>
  <si>
    <t>Orkney Islands</t>
  </si>
  <si>
    <t>Highland</t>
  </si>
  <si>
    <t>Highlands &amp; Islands</t>
  </si>
  <si>
    <t>Edinburgh</t>
  </si>
  <si>
    <t>Scottish Borders</t>
  </si>
  <si>
    <t>East Lothian</t>
  </si>
  <si>
    <t>Midlothian</t>
  </si>
  <si>
    <t>West Lothian</t>
  </si>
  <si>
    <t>Lothians &amp; Scottish Borders</t>
  </si>
  <si>
    <t>East Renfrewshire</t>
  </si>
  <si>
    <t>East Dunbartonshire</t>
  </si>
  <si>
    <t>Glasgow City</t>
  </si>
  <si>
    <t>Greater Glasgow</t>
  </si>
  <si>
    <t>South Ayrshire</t>
  </si>
  <si>
    <t>East Ayrshire</t>
  </si>
  <si>
    <t>North Ayrshire</t>
  </si>
  <si>
    <t>Ayrshire</t>
  </si>
  <si>
    <t>Dumfries &amp; Galloway</t>
  </si>
  <si>
    <t>Falkirk</t>
  </si>
  <si>
    <t>Stirling</t>
  </si>
  <si>
    <t>Clackmannanshire</t>
  </si>
  <si>
    <t>Forth Valley</t>
  </si>
  <si>
    <t>West Dunbartonshire</t>
  </si>
  <si>
    <t>Argyll &amp; Bute</t>
  </si>
  <si>
    <t>Argyll &amp; West Dunbartonshire</t>
  </si>
  <si>
    <t>Perth &amp; Kinross</t>
  </si>
  <si>
    <t>Angus</t>
  </si>
  <si>
    <t>Dundee City</t>
  </si>
  <si>
    <t>Tayside</t>
  </si>
  <si>
    <t>Moray</t>
  </si>
  <si>
    <t>Aberdeenshire</t>
  </si>
  <si>
    <t>Aberdeenshire &amp; Moray</t>
  </si>
  <si>
    <t>Aberdeen City</t>
  </si>
  <si>
    <t>Upper</t>
  </si>
  <si>
    <t>Lower</t>
  </si>
  <si>
    <t>Slight casualty rate       2013</t>
  </si>
  <si>
    <t>Likely range of values</t>
  </si>
  <si>
    <t>All ages Seriously injured casualty rate        2013</t>
  </si>
  <si>
    <t>All ages Killed casualty rate        2013</t>
  </si>
  <si>
    <t>Child Killed and Seriously Injured casualty rate         2013</t>
  </si>
  <si>
    <t>2013 rates, with the likely range of values around the 2011-2015 annual average casualty numbers</t>
  </si>
  <si>
    <t>severity, for child killed and seriously injured (KSI) casualties, all ages KSI casualties, and slight casualties</t>
  </si>
  <si>
    <t xml:space="preserve">Local Authority roads: Casualty rates per 100 million vehicle kilometres by police force division, council and </t>
  </si>
  <si>
    <t>Appendix H</t>
  </si>
  <si>
    <r>
      <t xml:space="preserve">Estimated total volume of traffic on LA roads (million vehicle kilometres) five year average (2011-2015) </t>
    </r>
    <r>
      <rPr>
        <sz val="11"/>
        <rFont val="Arial"/>
        <family val="2"/>
      </rPr>
      <t xml:space="preserve"> (appendix H prog)</t>
    </r>
  </si>
  <si>
    <r>
      <t xml:space="preserve">Estimated total volume of traffic on LA roads (million vehicle kilometres) single year (2013) </t>
    </r>
    <r>
      <rPr>
        <sz val="11"/>
        <rFont val="Arial"/>
        <family val="2"/>
      </rPr>
      <t xml:space="preserve"> (appendix H prog)</t>
    </r>
  </si>
  <si>
    <t>Rate + (for chart)</t>
  </si>
  <si>
    <t>Rate - (for chart)</t>
  </si>
  <si>
    <t>UL rate</t>
  </si>
  <si>
    <t>LL rate</t>
  </si>
  <si>
    <t>UL</t>
  </si>
  <si>
    <t>LL</t>
  </si>
  <si>
    <t>All ages Slight Casualties five year average rate (2011-2015)</t>
  </si>
  <si>
    <r>
      <t xml:space="preserve">All ages Slight Casualties LA roads five year average (2011-2015)  </t>
    </r>
    <r>
      <rPr>
        <sz val="11"/>
        <rFont val="Arial"/>
        <family val="2"/>
      </rPr>
      <t>(appendix H prog)</t>
    </r>
  </si>
  <si>
    <t>All ages Slight Casualties single year Rate (2013)</t>
  </si>
  <si>
    <r>
      <t xml:space="preserve">All ages Slight Casualties LA roads single year (2013)  </t>
    </r>
    <r>
      <rPr>
        <sz val="11"/>
        <rFont val="Arial"/>
        <family val="2"/>
      </rPr>
      <t>(appendix H prog)</t>
    </r>
  </si>
  <si>
    <t>UL  rate</t>
  </si>
  <si>
    <t>UL Av</t>
  </si>
  <si>
    <t>LL Av</t>
  </si>
  <si>
    <t>All Ages Serious five year average rate (2011-2015)</t>
  </si>
  <si>
    <r>
      <t>All Ages Serious LA roads five year average (2011-2015)</t>
    </r>
    <r>
      <rPr>
        <sz val="11"/>
        <rFont val="Arial"/>
        <family val="2"/>
      </rPr>
      <t xml:space="preserve">  (from table 40)</t>
    </r>
  </si>
  <si>
    <t>All Ages Serious single year rate (2013)</t>
  </si>
  <si>
    <r>
      <t xml:space="preserve">All Ages Serious LA roads single year (2013) </t>
    </r>
    <r>
      <rPr>
        <sz val="11"/>
        <rFont val="Arial"/>
        <family val="2"/>
      </rPr>
      <t xml:space="preserve"> (from table 40)</t>
    </r>
  </si>
  <si>
    <t>All Ages Killed five year average rate (2011-2015)</t>
  </si>
  <si>
    <r>
      <t>All Ages Killed  LA roads five year average (2011-2015)</t>
    </r>
    <r>
      <rPr>
        <sz val="11"/>
        <rFont val="Arial"/>
        <family val="2"/>
      </rPr>
      <t xml:space="preserve">  (appendix H prog)</t>
    </r>
  </si>
  <si>
    <t>All Ages Killed single year rate (2013)</t>
  </si>
  <si>
    <r>
      <t xml:space="preserve">All Ages Killed  LA roads single year (2013) </t>
    </r>
    <r>
      <rPr>
        <sz val="11"/>
        <rFont val="Arial"/>
        <family val="2"/>
      </rPr>
      <t xml:space="preserve"> (appendix H prog)</t>
    </r>
  </si>
  <si>
    <t>LL  rate</t>
  </si>
  <si>
    <t>Child Rate five year average (2011-2015)</t>
  </si>
  <si>
    <r>
      <t xml:space="preserve">Child Killed and Serious LA roads five year average (2009-2013) </t>
    </r>
    <r>
      <rPr>
        <sz val="11"/>
        <rFont val="Arial"/>
        <family val="2"/>
      </rPr>
      <t>(appendix H prog)</t>
    </r>
  </si>
  <si>
    <t>Child Rate single year (2013)</t>
  </si>
  <si>
    <r>
      <t xml:space="preserve">Child Killed and Serious LA roads single year (2013) </t>
    </r>
    <r>
      <rPr>
        <sz val="11"/>
        <rFont val="Arial"/>
        <family val="2"/>
      </rPr>
      <t>(appendix H prog)</t>
    </r>
  </si>
  <si>
    <t>Slight casualty rate       2012</t>
  </si>
  <si>
    <t>All ages Seriously injured casualty rate        2012</t>
  </si>
  <si>
    <t>All ages Killed casualty rate        2012</t>
  </si>
  <si>
    <t>Child Killed and Seriously Injured casualty rate         2012</t>
  </si>
  <si>
    <t>Traffic</t>
  </si>
  <si>
    <t>Slight</t>
  </si>
  <si>
    <t>All Serious</t>
  </si>
  <si>
    <t>All Killed</t>
  </si>
  <si>
    <t>Child KSI</t>
  </si>
  <si>
    <t>-</t>
  </si>
  <si>
    <t>text to appear when value is zero  ==&gt;</t>
  </si>
  <si>
    <t>NO NEED TO PRINT THESE PARTS OF THE SPREADSHEET</t>
  </si>
  <si>
    <t xml:space="preserve">WORKING FIGURES - </t>
  </si>
  <si>
    <t>© ITF 2007</t>
  </si>
  <si>
    <t>**) Killed: 30-Day-Period, except Italy before 1999 (7 Days) +8%; France until 2004 (6 Days) +6.9%, 1993 up to 2003 +5,7%, before 1993 +9%; Spain before 1993 (24 Hours) +30%; Greece before 1996 (3 Days) +18%; Austria until 1991 (3 Days) +12%, before 1983 +15%; Switzerland before 1992 (unlimited) -3%; Japan before 1993 (24 Hours) +30%; Korea before 2000 (3 Days) +15%; Portugal (24 hours) changed to +14% in 1999, all figures for Portugal revised accordingly.</t>
  </si>
  <si>
    <t>177b</t>
  </si>
  <si>
    <t>17.7b</t>
  </si>
  <si>
    <t>153a</t>
  </si>
  <si>
    <t>15.3 a</t>
  </si>
  <si>
    <t>255a</t>
  </si>
  <si>
    <t>25.5 a</t>
  </si>
  <si>
    <t>32a</t>
  </si>
  <si>
    <t>3.2 a</t>
  </si>
  <si>
    <t>United States</t>
  </si>
  <si>
    <t>Switzerland</t>
  </si>
  <si>
    <t>Sweden</t>
  </si>
  <si>
    <t>Spain</t>
  </si>
  <si>
    <t>Slovenia</t>
  </si>
  <si>
    <t>123a</t>
  </si>
  <si>
    <t>12.3 a</t>
  </si>
  <si>
    <t>125a</t>
  </si>
  <si>
    <t>12.5 a</t>
  </si>
  <si>
    <t>198a</t>
  </si>
  <si>
    <t>19.8 a</t>
  </si>
  <si>
    <t>19a</t>
  </si>
  <si>
    <t>1.9 a</t>
  </si>
  <si>
    <t>Portugal</t>
  </si>
  <si>
    <t>Poland</t>
  </si>
  <si>
    <t>Norway</t>
  </si>
  <si>
    <t>New Zealand</t>
  </si>
  <si>
    <t>Netherlands</t>
  </si>
  <si>
    <t>219b</t>
  </si>
  <si>
    <t>21.9b</t>
  </si>
  <si>
    <t>104b</t>
  </si>
  <si>
    <t>10.4b</t>
  </si>
  <si>
    <t>192b</t>
  </si>
  <si>
    <t>19.2 b</t>
  </si>
  <si>
    <t>0b</t>
  </si>
  <si>
    <t>0.0 b</t>
  </si>
  <si>
    <t>Luxembourg</t>
  </si>
  <si>
    <t>Korea</t>
  </si>
  <si>
    <t>Japan</t>
  </si>
  <si>
    <t>105b</t>
  </si>
  <si>
    <t>10.5b</t>
  </si>
  <si>
    <t>93b</t>
  </si>
  <si>
    <t>9.3b</t>
  </si>
  <si>
    <t>176b</t>
  </si>
  <si>
    <t>17.6 b</t>
  </si>
  <si>
    <t>14b</t>
  </si>
  <si>
    <t>1.4 b</t>
  </si>
  <si>
    <t>Italy</t>
  </si>
  <si>
    <t>Israel</t>
  </si>
  <si>
    <t>120a</t>
  </si>
  <si>
    <t>12.0 a</t>
  </si>
  <si>
    <t>82a</t>
  </si>
  <si>
    <t>8.2 a</t>
  </si>
  <si>
    <t>215a</t>
  </si>
  <si>
    <t>21.5 a</t>
  </si>
  <si>
    <t>10a</t>
  </si>
  <si>
    <t>1.0 a</t>
  </si>
  <si>
    <t>Ireland</t>
  </si>
  <si>
    <t>Iceland</t>
  </si>
  <si>
    <t>155b</t>
  </si>
  <si>
    <t>15.5b</t>
  </si>
  <si>
    <t>117b</t>
  </si>
  <si>
    <t>11.7 b</t>
  </si>
  <si>
    <t>24b</t>
  </si>
  <si>
    <t>2.4 b</t>
  </si>
  <si>
    <t>Hungary</t>
  </si>
  <si>
    <t>Greece</t>
  </si>
  <si>
    <t>Great Britain</t>
  </si>
  <si>
    <t>Germany</t>
  </si>
  <si>
    <t>France</t>
  </si>
  <si>
    <t>Finland</t>
  </si>
  <si>
    <t>Denmark</t>
  </si>
  <si>
    <t>Czech Republic</t>
  </si>
  <si>
    <t>115a</t>
  </si>
  <si>
    <t>11.5 a</t>
  </si>
  <si>
    <t>88a</t>
  </si>
  <si>
    <t>8.8 a</t>
  </si>
  <si>
    <t>164a</t>
  </si>
  <si>
    <t>16.4 a</t>
  </si>
  <si>
    <t>18a</t>
  </si>
  <si>
    <t>1.8 a</t>
  </si>
  <si>
    <t>Canada</t>
  </si>
  <si>
    <t>Belgium</t>
  </si>
  <si>
    <t>Austria</t>
  </si>
  <si>
    <t>Australia</t>
  </si>
  <si>
    <t>65 Years and more</t>
  </si>
  <si>
    <t>25-64 Years</t>
  </si>
  <si>
    <t>15-24 Years</t>
  </si>
  <si>
    <t>0-14 Years</t>
  </si>
  <si>
    <t>Fatalities by Age **)</t>
  </si>
  <si>
    <t>Updated:</t>
  </si>
  <si>
    <t>Portugal (24 hours) changed to +14% in 1999, all figures for Portugal revised accordingly.</t>
  </si>
  <si>
    <t xml:space="preserve">before 1992 (unlimited) -3%; Japan before 1993 (24 Hours) +30%; Korea before 2000 (3 Days) +15%; </t>
  </si>
  <si>
    <t xml:space="preserve">Spain before 1993 (24 Hours) +30%; Greece before 1996 (3 Days) +18%; Austria until 1991 (3 Days) +12%, before 1983 +15%; Switzerland </t>
  </si>
  <si>
    <t xml:space="preserve">**) Killed: 30-Day-Period, except Italy before 1999 (7 Days) +8%; France until 2004 (6 Days) +6.9%, 1993 up to 2003 +5,7%, before 1993 +9%; </t>
  </si>
  <si>
    <t>a) 2005 b) 2004 c) 2003 d) 2002 e) 2001 f) 2000 g) 1999 </t>
  </si>
  <si>
    <t>Northern Ireland</t>
  </si>
  <si>
    <t>United Kingdom</t>
  </si>
  <si>
    <t>Wales</t>
  </si>
  <si>
    <t>England</t>
  </si>
  <si>
    <t>Index</t>
  </si>
  <si>
    <t>Fatalities by Age **</t>
  </si>
  <si>
    <t>65+</t>
  </si>
  <si>
    <t>25-64</t>
  </si>
  <si>
    <t>15-24</t>
  </si>
  <si>
    <t>0-14</t>
  </si>
  <si>
    <t>Uk</t>
  </si>
  <si>
    <t>GB</t>
  </si>
  <si>
    <t>Rates</t>
  </si>
  <si>
    <t>Casualties</t>
  </si>
  <si>
    <t>Population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</si>
</sst>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1" formatCode="_-* #,##0_-;\-* #,##0_-;_-* &quot;-&quot;_-;_-@_-"/>
    <numFmt numFmtId="43" formatCode="_-* #,##0.00_-;\-* #,##0.00_-;_-* &quot;-&quot;??_-;_-@_-"/>
    <numFmt numFmtId="164" formatCode="General_)"/>
    <numFmt numFmtId="165" formatCode="0.0"/>
    <numFmt numFmtId="166" formatCode="_-* #,##0_-;\-* #,##0_-;_-* &quot;-&quot;??_-;_-@_-"/>
    <numFmt numFmtId="167" formatCode="_-* #,##0.0_-;\-* #,##0.0_-;_-* &quot;-&quot;??_-;_-@_-"/>
    <numFmt numFmtId="168" formatCode="#,##0_ ;\-#,##0\ "/>
    <numFmt numFmtId="169" formatCode="_-* #,##0.0_-;\-* #,##0.0_-;_-* &quot;-&quot;_-;_-@_-"/>
    <numFmt numFmtId="170" formatCode="#,##0.0"/>
  </numFmts>
  <fonts count="20">
    <font>
      <sz val="10"/>
      <name val="Arial"/>
    </font>
    <font>
      <sz val="10"/>
      <color theme="1"/>
      <name val="Arial"/>
      <family val="2"/>
    </font>
    <font>
      <sz val="12"/>
      <name val="Arial MT"/>
    </font>
    <font>
      <sz val="12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rgb="FF0000FF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u/>
      <sz val="10"/>
      <color rgb="FF800080"/>
      <name val="Arial"/>
      <family val="2"/>
    </font>
    <font>
      <u/>
      <sz val="10"/>
      <color rgb="FF000000"/>
      <name val="Arial"/>
      <family val="2"/>
    </font>
    <font>
      <u/>
      <sz val="10"/>
      <color rgb="FF0000FF"/>
      <name val="Arial"/>
      <family val="2"/>
    </font>
    <font>
      <sz val="10"/>
      <color rgb="FF000000"/>
      <name val="Arial"/>
      <family val="2"/>
    </font>
    <font>
      <sz val="12"/>
      <color rgb="FF0000FF"/>
      <name val="Arial"/>
      <family val="2"/>
    </font>
    <font>
      <b/>
      <sz val="12"/>
      <color rgb="FF0000FF"/>
      <name val="Arial"/>
      <family val="2"/>
    </font>
    <font>
      <sz val="12"/>
      <color theme="1"/>
      <name val="Arial"/>
      <family val="2"/>
    </font>
    <font>
      <b/>
      <sz val="11"/>
      <name val="Arial"/>
      <family val="2"/>
    </font>
    <font>
      <b/>
      <sz val="18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rgb="FFFAFBF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7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85">
    <xf numFmtId="0" fontId="0" fillId="0" borderId="0">
      <alignment vertical="top"/>
    </xf>
    <xf numFmtId="9" fontId="5" fillId="0" borderId="0" applyFont="0" applyFill="0" applyBorder="0" applyAlignment="0" applyProtection="0"/>
    <xf numFmtId="164" fontId="2" fillId="0" borderId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" fillId="0" borderId="0"/>
    <xf numFmtId="0" fontId="1" fillId="0" borderId="0"/>
    <xf numFmtId="0" fontId="5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  <xf numFmtId="0" fontId="1" fillId="2" borderId="1" applyNumberFormat="0" applyFont="0" applyAlignment="0" applyProtection="0"/>
  </cellStyleXfs>
  <cellXfs count="104">
    <xf numFmtId="0" fontId="0" fillId="0" borderId="0" xfId="0">
      <alignment vertical="top"/>
    </xf>
    <xf numFmtId="164" fontId="3" fillId="0" borderId="0" xfId="2" applyFont="1"/>
    <xf numFmtId="164" fontId="3" fillId="0" borderId="0" xfId="2" applyFont="1" applyBorder="1"/>
    <xf numFmtId="164" fontId="4" fillId="0" borderId="0" xfId="2" applyFont="1" applyBorder="1"/>
    <xf numFmtId="0" fontId="3" fillId="0" borderId="0" xfId="0" applyFont="1" applyAlignment="1"/>
    <xf numFmtId="9" fontId="6" fillId="0" borderId="2" xfId="1" applyFont="1" applyBorder="1"/>
    <xf numFmtId="164" fontId="7" fillId="0" borderId="2" xfId="2" applyFont="1" applyBorder="1" applyAlignment="1">
      <alignment horizontal="center" wrapText="1"/>
    </xf>
    <xf numFmtId="164" fontId="6" fillId="0" borderId="2" xfId="2" applyFont="1" applyBorder="1"/>
    <xf numFmtId="165" fontId="8" fillId="0" borderId="0" xfId="2" applyNumberFormat="1" applyFont="1"/>
    <xf numFmtId="2" fontId="8" fillId="0" borderId="0" xfId="2" applyNumberFormat="1" applyFont="1"/>
    <xf numFmtId="164" fontId="6" fillId="0" borderId="0" xfId="2" applyFont="1"/>
    <xf numFmtId="164" fontId="7" fillId="0" borderId="0" xfId="2" applyFont="1"/>
    <xf numFmtId="0" fontId="7" fillId="0" borderId="0" xfId="0" applyFont="1" applyAlignment="1"/>
    <xf numFmtId="0" fontId="6" fillId="0" borderId="0" xfId="0" applyFont="1" applyAlignment="1"/>
    <xf numFmtId="164" fontId="4" fillId="0" borderId="0" xfId="2" applyFont="1"/>
    <xf numFmtId="164" fontId="6" fillId="0" borderId="0" xfId="2" applyFont="1" applyBorder="1"/>
    <xf numFmtId="164" fontId="7" fillId="0" borderId="0" xfId="2" applyFont="1" applyFill="1"/>
    <xf numFmtId="164" fontId="7" fillId="0" borderId="0" xfId="2" applyFont="1" applyBorder="1" applyAlignment="1">
      <alignment horizontal="center" wrapText="1"/>
    </xf>
    <xf numFmtId="164" fontId="9" fillId="0" borderId="0" xfId="2" applyFont="1"/>
    <xf numFmtId="164" fontId="7" fillId="0" borderId="3" xfId="2" applyFont="1" applyBorder="1" applyAlignment="1">
      <alignment horizontal="right" vertical="center" wrapText="1"/>
    </xf>
    <xf numFmtId="164" fontId="7" fillId="0" borderId="2" xfId="2" applyFont="1" applyBorder="1" applyAlignment="1">
      <alignment horizontal="right" wrapText="1"/>
    </xf>
    <xf numFmtId="164" fontId="7" fillId="0" borderId="2" xfId="2" applyFont="1" applyBorder="1" applyAlignment="1">
      <alignment horizontal="right" wrapText="1"/>
    </xf>
    <xf numFmtId="164" fontId="7" fillId="0" borderId="4" xfId="2" applyFont="1" applyBorder="1" applyAlignment="1">
      <alignment horizontal="center" wrapText="1"/>
    </xf>
    <xf numFmtId="164" fontId="7" fillId="0" borderId="5" xfId="2" applyFont="1" applyBorder="1" applyAlignment="1">
      <alignment horizontal="right" wrapText="1"/>
    </xf>
    <xf numFmtId="164" fontId="7" fillId="0" borderId="5" xfId="2" applyFont="1" applyBorder="1" applyAlignment="1">
      <alignment horizontal="right" wrapText="1"/>
    </xf>
    <xf numFmtId="164" fontId="7" fillId="0" borderId="5" xfId="2" applyFont="1" applyBorder="1" applyAlignment="1">
      <alignment horizontal="center" wrapText="1"/>
    </xf>
    <xf numFmtId="164" fontId="7" fillId="0" borderId="0" xfId="2" applyFont="1" applyBorder="1"/>
    <xf numFmtId="164" fontId="5" fillId="0" borderId="0" xfId="2" applyFont="1"/>
    <xf numFmtId="49" fontId="7" fillId="0" borderId="0" xfId="2" applyNumberFormat="1" applyFont="1"/>
    <xf numFmtId="49" fontId="10" fillId="0" borderId="0" xfId="2" applyNumberFormat="1" applyFont="1"/>
    <xf numFmtId="164" fontId="10" fillId="0" borderId="0" xfId="2" applyFont="1"/>
    <xf numFmtId="9" fontId="3" fillId="0" borderId="2" xfId="1" applyFont="1" applyBorder="1"/>
    <xf numFmtId="164" fontId="4" fillId="0" borderId="2" xfId="2" applyFont="1" applyBorder="1" applyAlignment="1">
      <alignment horizontal="center" wrapText="1"/>
    </xf>
    <xf numFmtId="164" fontId="3" fillId="0" borderId="2" xfId="2" applyFont="1" applyBorder="1"/>
    <xf numFmtId="166" fontId="3" fillId="15" borderId="0" xfId="63" applyNumberFormat="1" applyFont="1" applyFill="1" applyAlignment="1">
      <alignment horizontal="right"/>
    </xf>
    <xf numFmtId="3" fontId="14" fillId="16" borderId="0" xfId="77" applyNumberFormat="1" applyFont="1" applyFill="1" applyAlignment="1">
      <alignment vertical="top" wrapText="1"/>
    </xf>
    <xf numFmtId="165" fontId="3" fillId="0" borderId="0" xfId="2" applyNumberFormat="1" applyFont="1" applyFill="1" applyAlignment="1">
      <alignment horizontal="right"/>
    </xf>
    <xf numFmtId="165" fontId="15" fillId="0" borderId="0" xfId="2" applyNumberFormat="1" applyFont="1" applyFill="1" applyAlignment="1">
      <alignment horizontal="right"/>
    </xf>
    <xf numFmtId="41" fontId="15" fillId="0" borderId="0" xfId="2" applyNumberFormat="1" applyFont="1" applyFill="1" applyAlignment="1">
      <alignment horizontal="right"/>
    </xf>
    <xf numFmtId="167" fontId="15" fillId="0" borderId="0" xfId="63" applyNumberFormat="1" applyFont="1" applyFill="1" applyAlignment="1">
      <alignment horizontal="right"/>
    </xf>
    <xf numFmtId="165" fontId="15" fillId="0" borderId="0" xfId="78" applyNumberFormat="1" applyFont="1"/>
    <xf numFmtId="167" fontId="16" fillId="0" borderId="0" xfId="63" applyNumberFormat="1" applyFont="1" applyFill="1" applyAlignment="1">
      <alignment horizontal="right"/>
    </xf>
    <xf numFmtId="0" fontId="15" fillId="0" borderId="0" xfId="78" applyFont="1"/>
    <xf numFmtId="0" fontId="1" fillId="0" borderId="0" xfId="78"/>
    <xf numFmtId="2" fontId="15" fillId="0" borderId="0" xfId="2" applyNumberFormat="1" applyFont="1" applyFill="1" applyAlignment="1">
      <alignment horizontal="right"/>
    </xf>
    <xf numFmtId="2" fontId="15" fillId="0" borderId="0" xfId="2" applyNumberFormat="1" applyFont="1" applyFill="1"/>
    <xf numFmtId="2" fontId="16" fillId="0" borderId="0" xfId="2" applyNumberFormat="1" applyFont="1" applyFill="1" applyAlignment="1">
      <alignment horizontal="right"/>
    </xf>
    <xf numFmtId="2" fontId="3" fillId="0" borderId="0" xfId="2" applyNumberFormat="1" applyFont="1" applyFill="1" applyAlignment="1">
      <alignment horizontal="right"/>
    </xf>
    <xf numFmtId="1" fontId="15" fillId="0" borderId="0" xfId="2" applyNumberFormat="1" applyFont="1" applyFill="1" applyAlignment="1">
      <alignment horizontal="right"/>
    </xf>
    <xf numFmtId="43" fontId="16" fillId="0" borderId="0" xfId="63" applyFont="1" applyFill="1" applyAlignment="1">
      <alignment horizontal="right"/>
    </xf>
    <xf numFmtId="43" fontId="16" fillId="0" borderId="0" xfId="63" applyFont="1"/>
    <xf numFmtId="168" fontId="17" fillId="0" borderId="0" xfId="78" applyNumberFormat="1" applyFont="1"/>
    <xf numFmtId="169" fontId="15" fillId="0" borderId="0" xfId="2" applyNumberFormat="1" applyFont="1"/>
    <xf numFmtId="169" fontId="16" fillId="0" borderId="0" xfId="2" applyNumberFormat="1" applyFont="1" applyFill="1" applyAlignment="1">
      <alignment horizontal="right"/>
    </xf>
    <xf numFmtId="2" fontId="15" fillId="0" borderId="0" xfId="2" applyNumberFormat="1" applyFont="1"/>
    <xf numFmtId="2" fontId="16" fillId="0" borderId="0" xfId="2" applyNumberFormat="1" applyFont="1"/>
    <xf numFmtId="2" fontId="15" fillId="0" borderId="0" xfId="2" applyNumberFormat="1" applyFont="1" applyAlignment="1">
      <alignment horizontal="right"/>
    </xf>
    <xf numFmtId="167" fontId="3" fillId="15" borderId="0" xfId="63" applyNumberFormat="1" applyFont="1" applyFill="1" applyAlignment="1">
      <alignment horizontal="right"/>
    </xf>
    <xf numFmtId="165" fontId="3" fillId="15" borderId="0" xfId="2" applyNumberFormat="1" applyFont="1" applyFill="1" applyAlignment="1">
      <alignment horizontal="right"/>
    </xf>
    <xf numFmtId="1" fontId="3" fillId="15" borderId="0" xfId="2" applyNumberFormat="1" applyFont="1" applyFill="1" applyAlignment="1">
      <alignment horizontal="right"/>
    </xf>
    <xf numFmtId="0" fontId="17" fillId="0" borderId="0" xfId="78" applyFont="1"/>
    <xf numFmtId="0" fontId="14" fillId="16" borderId="0" xfId="77" applyFont="1" applyFill="1" applyAlignment="1">
      <alignment vertical="top" wrapText="1"/>
    </xf>
    <xf numFmtId="0" fontId="4" fillId="0" borderId="0" xfId="0" applyFont="1" applyAlignment="1"/>
    <xf numFmtId="164" fontId="3" fillId="0" borderId="0" xfId="2" applyFont="1" applyFill="1"/>
    <xf numFmtId="164" fontId="4" fillId="0" borderId="0" xfId="2" applyFont="1" applyFill="1"/>
    <xf numFmtId="0" fontId="3" fillId="0" borderId="0" xfId="2" applyNumberFormat="1" applyFont="1"/>
    <xf numFmtId="49" fontId="7" fillId="0" borderId="0" xfId="2" applyNumberFormat="1" applyFont="1" applyBorder="1" applyAlignment="1">
      <alignment wrapText="1"/>
    </xf>
    <xf numFmtId="164" fontId="4" fillId="0" borderId="0" xfId="2" applyFont="1" applyBorder="1" applyAlignment="1">
      <alignment horizontal="center" wrapText="1"/>
    </xf>
    <xf numFmtId="49" fontId="18" fillId="0" borderId="6" xfId="2" applyNumberFormat="1" applyFont="1" applyBorder="1" applyAlignment="1">
      <alignment wrapText="1"/>
    </xf>
    <xf numFmtId="164" fontId="18" fillId="0" borderId="0" xfId="2" applyFont="1" applyBorder="1" applyAlignment="1">
      <alignment horizontal="center" wrapText="1"/>
    </xf>
    <xf numFmtId="164" fontId="18" fillId="0" borderId="6" xfId="2" applyFont="1" applyBorder="1" applyAlignment="1">
      <alignment horizontal="center" wrapText="1"/>
    </xf>
    <xf numFmtId="164" fontId="18" fillId="0" borderId="3" xfId="2" applyFont="1" applyBorder="1" applyAlignment="1">
      <alignment horizontal="right" vertical="center" wrapText="1"/>
    </xf>
    <xf numFmtId="164" fontId="18" fillId="0" borderId="2" xfId="2" applyFont="1" applyBorder="1" applyAlignment="1">
      <alignment horizontal="right" wrapText="1"/>
    </xf>
    <xf numFmtId="164" fontId="18" fillId="0" borderId="2" xfId="2" applyFont="1" applyBorder="1" applyAlignment="1">
      <alignment horizontal="right" wrapText="1"/>
    </xf>
    <xf numFmtId="164" fontId="18" fillId="0" borderId="2" xfId="2" applyFont="1" applyBorder="1" applyAlignment="1">
      <alignment horizontal="center" wrapText="1"/>
    </xf>
    <xf numFmtId="164" fontId="9" fillId="0" borderId="2" xfId="2" applyFont="1" applyBorder="1"/>
    <xf numFmtId="164" fontId="3" fillId="17" borderId="0" xfId="2" applyFont="1" applyFill="1"/>
    <xf numFmtId="164" fontId="4" fillId="17" borderId="0" xfId="2" applyFont="1" applyFill="1"/>
    <xf numFmtId="164" fontId="3" fillId="17" borderId="0" xfId="2" applyFont="1" applyFill="1" applyBorder="1"/>
    <xf numFmtId="164" fontId="3" fillId="17" borderId="2" xfId="2" applyFont="1" applyFill="1" applyBorder="1"/>
    <xf numFmtId="164" fontId="4" fillId="17" borderId="2" xfId="2" applyFont="1" applyFill="1" applyBorder="1"/>
    <xf numFmtId="164" fontId="18" fillId="0" borderId="4" xfId="2" applyFont="1" applyBorder="1" applyAlignment="1">
      <alignment horizontal="center" wrapText="1"/>
    </xf>
    <xf numFmtId="164" fontId="18" fillId="0" borderId="5" xfId="2" applyFont="1" applyBorder="1" applyAlignment="1">
      <alignment horizontal="right" wrapText="1"/>
    </xf>
    <xf numFmtId="164" fontId="18" fillId="0" borderId="5" xfId="2" applyFont="1" applyBorder="1" applyAlignment="1">
      <alignment horizontal="right" wrapText="1"/>
    </xf>
    <xf numFmtId="164" fontId="18" fillId="0" borderId="5" xfId="2" applyFont="1" applyBorder="1" applyAlignment="1">
      <alignment horizontal="center" wrapText="1"/>
    </xf>
    <xf numFmtId="164" fontId="3" fillId="17" borderId="5" xfId="2" applyFont="1" applyFill="1" applyBorder="1"/>
    <xf numFmtId="164" fontId="4" fillId="17" borderId="5" xfId="2" applyFont="1" applyFill="1" applyBorder="1"/>
    <xf numFmtId="164" fontId="3" fillId="0" borderId="0" xfId="2" quotePrefix="1" applyFont="1" applyAlignment="1">
      <alignment horizontal="center"/>
    </xf>
    <xf numFmtId="164" fontId="3" fillId="0" borderId="0" xfId="2" applyFont="1" applyAlignment="1">
      <alignment horizontal="right"/>
    </xf>
    <xf numFmtId="164" fontId="5" fillId="0" borderId="0" xfId="2" applyFont="1" applyFill="1"/>
    <xf numFmtId="49" fontId="7" fillId="0" borderId="0" xfId="2" applyNumberFormat="1" applyFont="1" applyFill="1"/>
    <xf numFmtId="164" fontId="7" fillId="18" borderId="0" xfId="2" applyFont="1" applyFill="1"/>
    <xf numFmtId="164" fontId="3" fillId="18" borderId="0" xfId="2" applyFont="1" applyFill="1"/>
    <xf numFmtId="164" fontId="3" fillId="18" borderId="0" xfId="2" applyFont="1" applyFill="1" applyBorder="1"/>
    <xf numFmtId="49" fontId="19" fillId="19" borderId="0" xfId="2" applyNumberFormat="1" applyFont="1" applyFill="1"/>
    <xf numFmtId="164" fontId="4" fillId="18" borderId="0" xfId="2" applyFont="1" applyFill="1" applyBorder="1"/>
    <xf numFmtId="164" fontId="19" fillId="19" borderId="0" xfId="2" applyFont="1" applyFill="1"/>
    <xf numFmtId="0" fontId="0" fillId="0" borderId="0" xfId="0" applyAlignment="1"/>
    <xf numFmtId="0" fontId="0" fillId="0" borderId="0" xfId="0" applyNumberFormat="1" applyAlignment="1"/>
    <xf numFmtId="0" fontId="5" fillId="0" borderId="0" xfId="0" applyFont="1" applyAlignment="1"/>
    <xf numFmtId="1" fontId="0" fillId="0" borderId="0" xfId="0" applyNumberFormat="1" applyAlignment="1"/>
    <xf numFmtId="0" fontId="0" fillId="0" borderId="0" xfId="0" applyAlignment="1">
      <alignment horizontal="right"/>
    </xf>
    <xf numFmtId="165" fontId="0" fillId="0" borderId="0" xfId="0" applyNumberFormat="1" applyAlignment="1"/>
    <xf numFmtId="170" fontId="0" fillId="0" borderId="0" xfId="0" applyNumberFormat="1" applyAlignment="1"/>
  </cellXfs>
  <cellStyles count="85">
    <cellStyle name="20% - Accent1 2" xfId="3"/>
    <cellStyle name="20% - Accent1 3" xfId="4"/>
    <cellStyle name="20% - Accent1 4" xfId="5"/>
    <cellStyle name="20% - Accent1 5" xfId="6"/>
    <cellStyle name="20% - Accent1 6" xfId="7"/>
    <cellStyle name="20% - Accent2 2" xfId="8"/>
    <cellStyle name="20% - Accent2 3" xfId="9"/>
    <cellStyle name="20% - Accent2 4" xfId="10"/>
    <cellStyle name="20% - Accent2 5" xfId="11"/>
    <cellStyle name="20% - Accent2 6" xfId="12"/>
    <cellStyle name="20% - Accent3 2" xfId="13"/>
    <cellStyle name="20% - Accent3 3" xfId="14"/>
    <cellStyle name="20% - Accent3 4" xfId="15"/>
    <cellStyle name="20% - Accent3 5" xfId="16"/>
    <cellStyle name="20% - Accent3 6" xfId="17"/>
    <cellStyle name="20% - Accent4 2" xfId="18"/>
    <cellStyle name="20% - Accent4 3" xfId="19"/>
    <cellStyle name="20% - Accent4 4" xfId="20"/>
    <cellStyle name="20% - Accent4 5" xfId="21"/>
    <cellStyle name="20% - Accent4 6" xfId="22"/>
    <cellStyle name="20% - Accent5 2" xfId="23"/>
    <cellStyle name="20% - Accent5 3" xfId="24"/>
    <cellStyle name="20% - Accent5 4" xfId="25"/>
    <cellStyle name="20% - Accent5 5" xfId="26"/>
    <cellStyle name="20% - Accent5 6" xfId="27"/>
    <cellStyle name="20% - Accent6 2" xfId="28"/>
    <cellStyle name="20% - Accent6 3" xfId="29"/>
    <cellStyle name="20% - Accent6 4" xfId="30"/>
    <cellStyle name="20% - Accent6 5" xfId="31"/>
    <cellStyle name="20% - Accent6 6" xfId="32"/>
    <cellStyle name="40% - Accent1 2" xfId="33"/>
    <cellStyle name="40% - Accent1 3" xfId="34"/>
    <cellStyle name="40% - Accent1 4" xfId="35"/>
    <cellStyle name="40% - Accent1 5" xfId="36"/>
    <cellStyle name="40% - Accent1 6" xfId="37"/>
    <cellStyle name="40% - Accent2 2" xfId="38"/>
    <cellStyle name="40% - Accent2 3" xfId="39"/>
    <cellStyle name="40% - Accent2 4" xfId="40"/>
    <cellStyle name="40% - Accent2 5" xfId="41"/>
    <cellStyle name="40% - Accent2 6" xfId="42"/>
    <cellStyle name="40% - Accent3 2" xfId="43"/>
    <cellStyle name="40% - Accent3 3" xfId="44"/>
    <cellStyle name="40% - Accent3 4" xfId="45"/>
    <cellStyle name="40% - Accent3 5" xfId="46"/>
    <cellStyle name="40% - Accent3 6" xfId="47"/>
    <cellStyle name="40% - Accent4 2" xfId="48"/>
    <cellStyle name="40% - Accent4 3" xfId="49"/>
    <cellStyle name="40% - Accent4 4" xfId="50"/>
    <cellStyle name="40% - Accent4 5" xfId="51"/>
    <cellStyle name="40% - Accent4 6" xfId="52"/>
    <cellStyle name="40% - Accent5 2" xfId="53"/>
    <cellStyle name="40% - Accent5 3" xfId="54"/>
    <cellStyle name="40% - Accent5 4" xfId="55"/>
    <cellStyle name="40% - Accent5 5" xfId="56"/>
    <cellStyle name="40% - Accent5 6" xfId="57"/>
    <cellStyle name="40% - Accent6 2" xfId="58"/>
    <cellStyle name="40% - Accent6 3" xfId="59"/>
    <cellStyle name="40% - Accent6 4" xfId="60"/>
    <cellStyle name="40% - Accent6 5" xfId="61"/>
    <cellStyle name="40% - Accent6 6" xfId="62"/>
    <cellStyle name="Comma 2" xfId="63"/>
    <cellStyle name="Comma 3" xfId="64"/>
    <cellStyle name="Followed Hyperlink 2" xfId="65"/>
    <cellStyle name="Followed Hyperlink 3" xfId="66"/>
    <cellStyle name="Hyperlink 2" xfId="67"/>
    <cellStyle name="Hyperlink 3" xfId="68"/>
    <cellStyle name="Normal" xfId="0" builtinId="0"/>
    <cellStyle name="Normal 2" xfId="69"/>
    <cellStyle name="Normal 2 2" xfId="70"/>
    <cellStyle name="Normal 3" xfId="71"/>
    <cellStyle name="Normal 4" xfId="72"/>
    <cellStyle name="Normal 5" xfId="73"/>
    <cellStyle name="Normal 6" xfId="74"/>
    <cellStyle name="Normal 7" xfId="75"/>
    <cellStyle name="Normal 8" xfId="76"/>
    <cellStyle name="Normal_Appendix H" xfId="77"/>
    <cellStyle name="Normal_RasAnnex H tables" xfId="2"/>
    <cellStyle name="Normal_Sheet2" xfId="78"/>
    <cellStyle name="Note 2" xfId="79"/>
    <cellStyle name="Note 3" xfId="80"/>
    <cellStyle name="Note 4" xfId="81"/>
    <cellStyle name="Note 5" xfId="82"/>
    <cellStyle name="Note 6" xfId="83"/>
    <cellStyle name="Note 7" xfId="84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4.xml"/><Relationship Id="rId13" Type="http://schemas.openxmlformats.org/officeDocument/2006/relationships/externalLink" Target="externalLinks/externalLink4.xml"/><Relationship Id="rId18" Type="http://schemas.openxmlformats.org/officeDocument/2006/relationships/calcChain" Target="calcChain.xml"/><Relationship Id="rId3" Type="http://schemas.openxmlformats.org/officeDocument/2006/relationships/chartsheet" Target="chartsheets/sheet1.xml"/><Relationship Id="rId7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externalLink" Target="externalLinks/externalLink2.xml"/><Relationship Id="rId5" Type="http://schemas.openxmlformats.org/officeDocument/2006/relationships/chartsheet" Target="chartsheets/sheet3.xml"/><Relationship Id="rId15" Type="http://schemas.openxmlformats.org/officeDocument/2006/relationships/connections" Target="connections.xml"/><Relationship Id="rId10" Type="http://schemas.openxmlformats.org/officeDocument/2006/relationships/externalLink" Target="externalLinks/externalLink1.xml"/><Relationship Id="rId4" Type="http://schemas.openxmlformats.org/officeDocument/2006/relationships/chartsheet" Target="chartsheets/sheet2.xml"/><Relationship Id="rId9" Type="http://schemas.openxmlformats.org/officeDocument/2006/relationships/worksheet" Target="worksheets/sheet5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452418096723869"/>
          <c:y val="5.4916985951468711E-2"/>
          <c:w val="0.74632692147339308"/>
          <c:h val="0.67061320418469728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Working'!$X$2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8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Working'!$C$10:$C$42</c:f>
              <c:numCache>
                <c:formatCode>0.00</c:formatCode>
                <c:ptCount val="33"/>
                <c:pt idx="0">
                  <c:v>0.76849183477425553</c:v>
                </c:pt>
                <c:pt idx="1">
                  <c:v>0.69892473118279574</c:v>
                </c:pt>
                <c:pt idx="2">
                  <c:v>0.88691796008869184</c:v>
                </c:pt>
                <c:pt idx="3">
                  <c:v>0.59171597633136097</c:v>
                </c:pt>
                <c:pt idx="4">
                  <c:v>0.68965517241379315</c:v>
                </c:pt>
                <c:pt idx="5">
                  <c:v>0.75026795284030012</c:v>
                </c:pt>
                <c:pt idx="6">
                  <c:v>0.95238095238095244</c:v>
                </c:pt>
                <c:pt idx="7">
                  <c:v>1.1574074074074074</c:v>
                </c:pt>
                <c:pt idx="8">
                  <c:v>0.66445182724252494</c:v>
                </c:pt>
                <c:pt idx="9">
                  <c:v>0.27816411682892905</c:v>
                </c:pt>
                <c:pt idx="10">
                  <c:v>0.21164021164021166</c:v>
                </c:pt>
                <c:pt idx="11">
                  <c:v>0.43859649122807015</c:v>
                </c:pt>
                <c:pt idx="12">
                  <c:v>0.23094688221709006</c:v>
                </c:pt>
                <c:pt idx="13">
                  <c:v>0.3048780487804878</c:v>
                </c:pt>
                <c:pt idx="14">
                  <c:v>0.35211267605633806</c:v>
                </c:pt>
                <c:pt idx="15">
                  <c:v>0.59582919563058589</c:v>
                </c:pt>
                <c:pt idx="16">
                  <c:v>0.38095238095238093</c:v>
                </c:pt>
                <c:pt idx="17">
                  <c:v>0.18656716417910446</c:v>
                </c:pt>
                <c:pt idx="18">
                  <c:v>0.57747834456207892</c:v>
                </c:pt>
                <c:pt idx="19">
                  <c:v>0.99206349206349198</c:v>
                </c:pt>
                <c:pt idx="20">
                  <c:v>0.61475409836065575</c:v>
                </c:pt>
                <c:pt idx="21">
                  <c:v>0.63532401524777637</c:v>
                </c:pt>
                <c:pt idx="22">
                  <c:v>0.41493775933609961</c:v>
                </c:pt>
                <c:pt idx="23">
                  <c:v>9.5785440613026809E-2</c:v>
                </c:pt>
                <c:pt idx="24">
                  <c:v>0.75187969924812026</c:v>
                </c:pt>
                <c:pt idx="25">
                  <c:v>0</c:v>
                </c:pt>
                <c:pt idx="26">
                  <c:v>0.48543689320388345</c:v>
                </c:pt>
                <c:pt idx="27">
                  <c:v>0.1004016064257028</c:v>
                </c:pt>
                <c:pt idx="28">
                  <c:v>0.45871559633027525</c:v>
                </c:pt>
                <c:pt idx="29">
                  <c:v>0.5298013245033113</c:v>
                </c:pt>
                <c:pt idx="30">
                  <c:v>1.0995052226498077</c:v>
                </c:pt>
                <c:pt idx="31">
                  <c:v>0.71770334928229662</c:v>
                </c:pt>
                <c:pt idx="32">
                  <c:v>0.55114884742859271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Working'!$Y$2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Working'!$AF$10:$AF$42</c:f>
                <c:numCache>
                  <c:formatCode>General</c:formatCode>
                  <c:ptCount val="33"/>
                  <c:pt idx="0">
                    <c:v>0.82528883206292392</c:v>
                  </c:pt>
                  <c:pt idx="1">
                    <c:v>0.43471312006215834</c:v>
                  </c:pt>
                  <c:pt idx="2">
                    <c:v>1.2592299278913375</c:v>
                  </c:pt>
                  <c:pt idx="3">
                    <c:v>1.0275799159415846</c:v>
                  </c:pt>
                  <c:pt idx="4">
                    <c:v>0.84574372295443057</c:v>
                  </c:pt>
                  <c:pt idx="5">
                    <c:v>0.63729838348140266</c:v>
                  </c:pt>
                  <c:pt idx="6">
                    <c:v>0.94449016310600753</c:v>
                  </c:pt>
                  <c:pt idx="7">
                    <c:v>1.3825145710305944</c:v>
                  </c:pt>
                  <c:pt idx="8">
                    <c:v>1.3456914164319027</c:v>
                  </c:pt>
                  <c:pt idx="9">
                    <c:v>0.80646437917064373</c:v>
                  </c:pt>
                  <c:pt idx="10">
                    <c:v>0.65016548702121835</c:v>
                  </c:pt>
                  <c:pt idx="11">
                    <c:v>0.6922076998169242</c:v>
                  </c:pt>
                  <c:pt idx="12">
                    <c:v>1.3018675100998478</c:v>
                  </c:pt>
                  <c:pt idx="13">
                    <c:v>0.8346736236495238</c:v>
                  </c:pt>
                  <c:pt idx="14">
                    <c:v>0.83041095830016554</c:v>
                  </c:pt>
                  <c:pt idx="15">
                    <c:v>0.54762409535894729</c:v>
                  </c:pt>
                  <c:pt idx="16">
                    <c:v>0.77974642821287832</c:v>
                  </c:pt>
                  <c:pt idx="17">
                    <c:v>0.88364242998607345</c:v>
                  </c:pt>
                  <c:pt idx="18">
                    <c:v>0.64149786184509683</c:v>
                  </c:pt>
                  <c:pt idx="19">
                    <c:v>1.0089887863012912</c:v>
                  </c:pt>
                  <c:pt idx="20">
                    <c:v>1.0069514364176275</c:v>
                  </c:pt>
                  <c:pt idx="21">
                    <c:v>0.64917483008911003</c:v>
                  </c:pt>
                  <c:pt idx="22">
                    <c:v>0.42019704637419553</c:v>
                  </c:pt>
                  <c:pt idx="23">
                    <c:v>0.47358036453571734</c:v>
                  </c:pt>
                  <c:pt idx="24">
                    <c:v>2.4182937162602474</c:v>
                  </c:pt>
                  <c:pt idx="25">
                    <c:v>1.6936308029679303</c:v>
                  </c:pt>
                  <c:pt idx="26">
                    <c:v>1.573626533068869</c:v>
                  </c:pt>
                  <c:pt idx="27">
                    <c:v>0.38724212918678153</c:v>
                  </c:pt>
                  <c:pt idx="28">
                    <c:v>1.0866413666044958</c:v>
                  </c:pt>
                  <c:pt idx="29">
                    <c:v>0.78871914822502576</c:v>
                  </c:pt>
                  <c:pt idx="30">
                    <c:v>0.52878495502094702</c:v>
                  </c:pt>
                  <c:pt idx="31">
                    <c:v>0.59179884352060386</c:v>
                  </c:pt>
                  <c:pt idx="32">
                    <c:v>9.1190788042899706E-2</c:v>
                  </c:pt>
                </c:numCache>
              </c:numRef>
            </c:plus>
            <c:minus>
              <c:numRef>
                <c:f>'Appendix H Working'!$AE$10:$AE$42</c:f>
                <c:numCache>
                  <c:formatCode>General</c:formatCode>
                  <c:ptCount val="33"/>
                  <c:pt idx="0">
                    <c:v>0.52365395748699251</c:v>
                  </c:pt>
                  <c:pt idx="1">
                    <c:v>0.29860428014451562</c:v>
                  </c:pt>
                  <c:pt idx="2">
                    <c:v>0.51994058452061087</c:v>
                  </c:pt>
                  <c:pt idx="3">
                    <c:v>0.55285382045256881</c:v>
                  </c:pt>
                  <c:pt idx="4">
                    <c:v>0.39432718514548437</c:v>
                  </c:pt>
                  <c:pt idx="5">
                    <c:v>0.32807327282422732</c:v>
                  </c:pt>
                  <c:pt idx="6">
                    <c:v>0.36800577470978102</c:v>
                  </c:pt>
                  <c:pt idx="7">
                    <c:v>0.71170128749969674</c:v>
                  </c:pt>
                  <c:pt idx="8">
                    <c:v>0.44344586839216449</c:v>
                  </c:pt>
                  <c:pt idx="9">
                    <c:v>0.37586158385556928</c:v>
                  </c:pt>
                  <c:pt idx="10">
                    <c:v>0.30313902358059114</c:v>
                  </c:pt>
                  <c:pt idx="11">
                    <c:v>0.30958259992195619</c:v>
                  </c:pt>
                  <c:pt idx="12">
                    <c:v>0.53754579618609433</c:v>
                  </c:pt>
                  <c:pt idx="13">
                    <c:v>0.38700567872629654</c:v>
                  </c:pt>
                  <c:pt idx="14">
                    <c:v>0.37139255102513502</c:v>
                  </c:pt>
                  <c:pt idx="15">
                    <c:v>0.43469556249163732</c:v>
                  </c:pt>
                  <c:pt idx="16">
                    <c:v>0.25694994243284297</c:v>
                  </c:pt>
                  <c:pt idx="17">
                    <c:v>0.39519976583443861</c:v>
                  </c:pt>
                  <c:pt idx="18">
                    <c:v>0.3499645378087155</c:v>
                  </c:pt>
                  <c:pt idx="19">
                    <c:v>0.4620918979179589</c:v>
                  </c:pt>
                  <c:pt idx="20">
                    <c:v>0.39234282995110925</c:v>
                  </c:pt>
                  <c:pt idx="21">
                    <c:v>0.29730600913424787</c:v>
                  </c:pt>
                  <c:pt idx="22">
                    <c:v>0.28644776019007001</c:v>
                  </c:pt>
                  <c:pt idx="23">
                    <c:v>0.18452315942092695</c:v>
                  </c:pt>
                  <c:pt idx="24">
                    <c:v>0.29411764705882354</c:v>
                  </c:pt>
                  <c:pt idx="25">
                    <c:v>9.7087378640776711E-2</c:v>
                  </c:pt>
                  <c:pt idx="26">
                    <c:v>0.19138755980861244</c:v>
                  </c:pt>
                  <c:pt idx="27">
                    <c:v>0.23839222044587904</c:v>
                  </c:pt>
                  <c:pt idx="28">
                    <c:v>0.48598890122883659</c:v>
                  </c:pt>
                  <c:pt idx="29">
                    <c:v>0.40602279717672002</c:v>
                  </c:pt>
                  <c:pt idx="30">
                    <c:v>0.3585566703157812</c:v>
                  </c:pt>
                  <c:pt idx="31">
                    <c:v>0.37137463405723775</c:v>
                  </c:pt>
                  <c:pt idx="32">
                    <c:v>9.1190788042899484E-2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Working'!$Z$10:$Z$42</c:f>
              <c:numCache>
                <c:formatCode>_(* #,##0.00_);_(* \(#,##0.00\);_(* "-"??_);_(@_)</c:formatCode>
                <c:ptCount val="33"/>
                <c:pt idx="0">
                  <c:v>1.0456273764258555</c:v>
                </c:pt>
                <c:pt idx="1">
                  <c:v>0.56992084432717682</c:v>
                </c:pt>
                <c:pt idx="2">
                  <c:v>0.65502183406113534</c:v>
                </c:pt>
                <c:pt idx="3">
                  <c:v>0.87336244541484709</c:v>
                </c:pt>
                <c:pt idx="4">
                  <c:v>0.54200542005420049</c:v>
                </c:pt>
                <c:pt idx="5">
                  <c:v>0.44303797468354433</c:v>
                </c:pt>
                <c:pt idx="6">
                  <c:v>0.4135338345864662</c:v>
                </c:pt>
                <c:pt idx="7">
                  <c:v>0.9610983981693364</c:v>
                </c:pt>
                <c:pt idx="8">
                  <c:v>0.45161290322580638</c:v>
                </c:pt>
                <c:pt idx="9">
                  <c:v>0.49113233287858116</c:v>
                </c:pt>
                <c:pt idx="10">
                  <c:v>0.41666666666666669</c:v>
                </c:pt>
                <c:pt idx="11">
                  <c:v>0.34433285509325678</c:v>
                </c:pt>
                <c:pt idx="12">
                  <c:v>0.67720090293453727</c:v>
                </c:pt>
                <c:pt idx="13">
                  <c:v>0.47976011994003004</c:v>
                </c:pt>
                <c:pt idx="14">
                  <c:v>0.41308089500860579</c:v>
                </c:pt>
                <c:pt idx="15">
                  <c:v>1.1532774765894529</c:v>
                </c:pt>
                <c:pt idx="16">
                  <c:v>0.26168224299065418</c:v>
                </c:pt>
                <c:pt idx="17">
                  <c:v>0.43956043956043955</c:v>
                </c:pt>
                <c:pt idx="18">
                  <c:v>0.5308056872037914</c:v>
                </c:pt>
                <c:pt idx="19">
                  <c:v>0.54263565891472865</c:v>
                </c:pt>
                <c:pt idx="20">
                  <c:v>0.44088176352705416</c:v>
                </c:pt>
                <c:pt idx="21">
                  <c:v>0.34912718204488774</c:v>
                </c:pt>
                <c:pt idx="22">
                  <c:v>0.61705989110707793</c:v>
                </c:pt>
                <c:pt idx="23">
                  <c:v>0.20735155513666353</c:v>
                </c:pt>
                <c:pt idx="24">
                  <c:v>0.29411764705882354</c:v>
                </c:pt>
                <c:pt idx="25">
                  <c:v>9.7087378640776711E-2</c:v>
                </c:pt>
                <c:pt idx="26">
                  <c:v>0.19138755980861244</c:v>
                </c:pt>
                <c:pt idx="27">
                  <c:v>0.42553191489361702</c:v>
                </c:pt>
                <c:pt idx="28">
                  <c:v>0.54054054054054046</c:v>
                </c:pt>
                <c:pt idx="29">
                  <c:v>0.54830287206266326</c:v>
                </c:pt>
                <c:pt idx="30">
                  <c:v>0.81433224755700329</c:v>
                </c:pt>
                <c:pt idx="31">
                  <c:v>0.64162754303599367</c:v>
                </c:pt>
                <c:pt idx="32">
                  <c:v>0.59071420718971013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1099648"/>
        <c:axId val="193098112"/>
      </c:lineChart>
      <c:catAx>
        <c:axId val="191099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3098112"/>
        <c:crosses val="autoZero"/>
        <c:auto val="1"/>
        <c:lblAlgn val="l"/>
        <c:lblOffset val="100"/>
        <c:tickLblSkip val="1"/>
        <c:tickMarkSkip val="1"/>
        <c:noMultiLvlLbl val="0"/>
      </c:catAx>
      <c:valAx>
        <c:axId val="193098112"/>
        <c:scaling>
          <c:orientation val="minMax"/>
          <c:max val="3.5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5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1099648"/>
        <c:crosses val="max"/>
        <c:crossBetween val="between"/>
        <c:maj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49298004013577"/>
          <c:y val="0.59514672740619612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0390015600624E-2"/>
          <c:y val="3.9591315453384422E-2"/>
          <c:w val="0.78400881068255135"/>
          <c:h val="0.71663787143669033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Working'!$AH$4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Working'!$H$10:$H$42</c:f>
              <c:numCache>
                <c:formatCode>0.00</c:formatCode>
                <c:ptCount val="33"/>
                <c:pt idx="0">
                  <c:v>0.38424591738712777</c:v>
                </c:pt>
                <c:pt idx="1">
                  <c:v>0.80645161290322576</c:v>
                </c:pt>
                <c:pt idx="2">
                  <c:v>0.44345898004434592</c:v>
                </c:pt>
                <c:pt idx="3">
                  <c:v>0.14792899408284024</c:v>
                </c:pt>
                <c:pt idx="4">
                  <c:v>0.13793103448275862</c:v>
                </c:pt>
                <c:pt idx="5">
                  <c:v>0.64308681672025725</c:v>
                </c:pt>
                <c:pt idx="6">
                  <c:v>0.19047619047619047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0.21164021164021166</c:v>
                </c:pt>
                <c:pt idx="11">
                  <c:v>0.8771929824561403</c:v>
                </c:pt>
                <c:pt idx="12">
                  <c:v>0.23094688221709006</c:v>
                </c:pt>
                <c:pt idx="13">
                  <c:v>0.45731707317073167</c:v>
                </c:pt>
                <c:pt idx="14">
                  <c:v>0.17605633802816903</c:v>
                </c:pt>
                <c:pt idx="15">
                  <c:v>0.19860973187686196</c:v>
                </c:pt>
                <c:pt idx="16">
                  <c:v>0.19047619047619047</c:v>
                </c:pt>
                <c:pt idx="17">
                  <c:v>0.37313432835820892</c:v>
                </c:pt>
                <c:pt idx="18">
                  <c:v>0.48123195380173239</c:v>
                </c:pt>
                <c:pt idx="19">
                  <c:v>0.99206349206349198</c:v>
                </c:pt>
                <c:pt idx="20">
                  <c:v>0.61475409836065575</c:v>
                </c:pt>
                <c:pt idx="21">
                  <c:v>0.38119440914866581</c:v>
                </c:pt>
                <c:pt idx="22">
                  <c:v>0.23052097740894423</c:v>
                </c:pt>
                <c:pt idx="23">
                  <c:v>0.67049808429118773</c:v>
                </c:pt>
                <c:pt idx="24">
                  <c:v>1.5037593984962405</c:v>
                </c:pt>
                <c:pt idx="25">
                  <c:v>0.49019607843137253</c:v>
                </c:pt>
                <c:pt idx="26">
                  <c:v>0.48543689320388345</c:v>
                </c:pt>
                <c:pt idx="27">
                  <c:v>0.45180722891566261</c:v>
                </c:pt>
                <c:pt idx="28">
                  <c:v>0</c:v>
                </c:pt>
                <c:pt idx="29">
                  <c:v>0.39735099337748342</c:v>
                </c:pt>
                <c:pt idx="30">
                  <c:v>0.27487630566245191</c:v>
                </c:pt>
                <c:pt idx="31">
                  <c:v>0.3987240829346092</c:v>
                </c:pt>
                <c:pt idx="32">
                  <c:v>0.38729378467955167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Working'!$AK$3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Working'!$AR$10:$AR$42</c:f>
                <c:numCache>
                  <c:formatCode>General</c:formatCode>
                  <c:ptCount val="33"/>
                  <c:pt idx="0">
                    <c:v>0.58555367210176834</c:v>
                  </c:pt>
                  <c:pt idx="1">
                    <c:v>0.4887146650177977</c:v>
                  </c:pt>
                  <c:pt idx="2">
                    <c:v>1.1407614995030482</c:v>
                  </c:pt>
                  <c:pt idx="3">
                    <c:v>0.63633819373200862</c:v>
                  </c:pt>
                  <c:pt idx="4">
                    <c:v>0.77390025736054446</c:v>
                  </c:pt>
                  <c:pt idx="5">
                    <c:v>0.71390321123056644</c:v>
                  </c:pt>
                  <c:pt idx="6">
                    <c:v>0.72823342147520187</c:v>
                  </c:pt>
                  <c:pt idx="7">
                    <c:v>1.046142652388764</c:v>
                  </c:pt>
                  <c:pt idx="8">
                    <c:v>1.1254449851980441</c:v>
                  </c:pt>
                  <c:pt idx="9">
                    <c:v>0.75951883625406902</c:v>
                  </c:pt>
                  <c:pt idx="10">
                    <c:v>0.55909094476482557</c:v>
                  </c:pt>
                  <c:pt idx="11">
                    <c:v>0.83810454453424654</c:v>
                  </c:pt>
                  <c:pt idx="12">
                    <c:v>1.0890942816532645</c:v>
                  </c:pt>
                  <c:pt idx="13">
                    <c:v>0.72334147941888471</c:v>
                  </c:pt>
                  <c:pt idx="14">
                    <c:v>0.83041095830016554</c:v>
                  </c:pt>
                  <c:pt idx="15">
                    <c:v>0.40600362864356332</c:v>
                  </c:pt>
                  <c:pt idx="16">
                    <c:v>0.76153304714917269</c:v>
                  </c:pt>
                  <c:pt idx="17">
                    <c:v>0.80066728771774709</c:v>
                  </c:pt>
                  <c:pt idx="18">
                    <c:v>0.56032074875078819</c:v>
                  </c:pt>
                  <c:pt idx="19">
                    <c:v>0.89462228624321982</c:v>
                  </c:pt>
                  <c:pt idx="20">
                    <c:v>0.83600067954687352</c:v>
                  </c:pt>
                  <c:pt idx="21">
                    <c:v>0.8802336686432275</c:v>
                  </c:pt>
                  <c:pt idx="22">
                    <c:v>0.33101200366696487</c:v>
                  </c:pt>
                  <c:pt idx="23">
                    <c:v>0.661892117031327</c:v>
                  </c:pt>
                  <c:pt idx="24">
                    <c:v>3.394302203687511</c:v>
                  </c:pt>
                  <c:pt idx="25">
                    <c:v>2.2192443645334463</c:v>
                  </c:pt>
                  <c:pt idx="26">
                    <c:v>2.2087325344569444</c:v>
                  </c:pt>
                  <c:pt idx="27">
                    <c:v>0.36433395448754646</c:v>
                  </c:pt>
                  <c:pt idx="28">
                    <c:v>0.74073861579142719</c:v>
                  </c:pt>
                  <c:pt idx="29">
                    <c:v>0.83029042173767675</c:v>
                  </c:pt>
                  <c:pt idx="30">
                    <c:v>0.37239272652110128</c:v>
                  </c:pt>
                  <c:pt idx="31">
                    <c:v>0.54336435302985053</c:v>
                  </c:pt>
                  <c:pt idx="32">
                    <c:v>7.959167297387898E-2</c:v>
                  </c:pt>
                </c:numCache>
              </c:numRef>
            </c:plus>
            <c:minus>
              <c:numRef>
                <c:f>'Appendix H Working'!$AQ$10:$AQ$42</c:f>
                <c:numCache>
                  <c:formatCode>General</c:formatCode>
                  <c:ptCount val="33"/>
                  <c:pt idx="0">
                    <c:v>0.32792825570435558</c:v>
                  </c:pt>
                  <c:pt idx="1">
                    <c:v>0.33315612847436127</c:v>
                  </c:pt>
                  <c:pt idx="2">
                    <c:v>0.38379710075459272</c:v>
                  </c:pt>
                  <c:pt idx="3">
                    <c:v>0.17098721863401892</c:v>
                  </c:pt>
                  <c:pt idx="4">
                    <c:v>0.40041536716278081</c:v>
                  </c:pt>
                  <c:pt idx="5">
                    <c:v>0.38946475462889762</c:v>
                  </c:pt>
                  <c:pt idx="6">
                    <c:v>0.15028364012056625</c:v>
                  </c:pt>
                  <c:pt idx="7">
                    <c:v>0.22303940320725632</c:v>
                  </c:pt>
                  <c:pt idx="8">
                    <c:v>6.4516129032258063E-2</c:v>
                  </c:pt>
                  <c:pt idx="9">
                    <c:v>0.35215932839077735</c:v>
                  </c:pt>
                  <c:pt idx="10">
                    <c:v>0.2897216538650414</c:v>
                  </c:pt>
                  <c:pt idx="11">
                    <c:v>0.4749117111009577</c:v>
                  </c:pt>
                  <c:pt idx="12">
                    <c:v>0.48708594163793106</c:v>
                  </c:pt>
                  <c:pt idx="13">
                    <c:v>0.32350685479100971</c:v>
                  </c:pt>
                  <c:pt idx="14">
                    <c:v>0.37139255102513502</c:v>
                  </c:pt>
                  <c:pt idx="15">
                    <c:v>0.27888374118967818</c:v>
                  </c:pt>
                  <c:pt idx="16">
                    <c:v>0.11205775054979671</c:v>
                  </c:pt>
                  <c:pt idx="17">
                    <c:v>0.21514325861093592</c:v>
                  </c:pt>
                  <c:pt idx="18">
                    <c:v>0.26114364072619178</c:v>
                  </c:pt>
                  <c:pt idx="19">
                    <c:v>0.32792681369923471</c:v>
                  </c:pt>
                  <c:pt idx="20">
                    <c:v>0.27548741322960124</c:v>
                  </c:pt>
                  <c:pt idx="21">
                    <c:v>0.47357927013829781</c:v>
                  </c:pt>
                  <c:pt idx="22">
                    <c:v>0.2118389792413056</c:v>
                  </c:pt>
                  <c:pt idx="23">
                    <c:v>0.43219952389068184</c:v>
                  </c:pt>
                  <c:pt idx="24">
                    <c:v>1.2441929108000374</c:v>
                  </c:pt>
                  <c:pt idx="25">
                    <c:v>0.4731466951532573</c:v>
                  </c:pt>
                  <c:pt idx="26">
                    <c:v>0.80961835343925881</c:v>
                  </c:pt>
                  <c:pt idx="27">
                    <c:v>0.24473863548993069</c:v>
                  </c:pt>
                  <c:pt idx="28">
                    <c:v>9.0090090090090086E-2</c:v>
                  </c:pt>
                  <c:pt idx="29">
                    <c:v>0.42425656005350132</c:v>
                  </c:pt>
                  <c:pt idx="30">
                    <c:v>0.21705242923502432</c:v>
                  </c:pt>
                  <c:pt idx="31">
                    <c:v>0.33612087199490093</c:v>
                  </c:pt>
                  <c:pt idx="32">
                    <c:v>7.9591672973879091E-2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Working'!$AL$10:$AL$42</c:f>
              <c:numCache>
                <c:formatCode>0.00</c:formatCode>
                <c:ptCount val="33"/>
                <c:pt idx="0">
                  <c:v>0.45627376425855515</c:v>
                </c:pt>
                <c:pt idx="1">
                  <c:v>0.71767810026385226</c:v>
                </c:pt>
                <c:pt idx="2">
                  <c:v>0.43668122270742354</c:v>
                </c:pt>
                <c:pt idx="3">
                  <c:v>0.17467248908296942</c:v>
                </c:pt>
                <c:pt idx="4">
                  <c:v>0.51490514905149043</c:v>
                </c:pt>
                <c:pt idx="5">
                  <c:v>0.59071729957805907</c:v>
                </c:pt>
                <c:pt idx="6">
                  <c:v>0.15037593984962408</c:v>
                </c:pt>
                <c:pt idx="7">
                  <c:v>0.2288329519450801</c:v>
                </c:pt>
                <c:pt idx="8">
                  <c:v>6.4516129032258063E-2</c:v>
                </c:pt>
                <c:pt idx="9">
                  <c:v>0.43656207366984995</c:v>
                </c:pt>
                <c:pt idx="10">
                  <c:v>0.35416666666666663</c:v>
                </c:pt>
                <c:pt idx="11">
                  <c:v>0.63127690100430423</c:v>
                </c:pt>
                <c:pt idx="12">
                  <c:v>0.54176072234762973</c:v>
                </c:pt>
                <c:pt idx="13">
                  <c:v>0.35982008995502246</c:v>
                </c:pt>
                <c:pt idx="14">
                  <c:v>0.41308089500860579</c:v>
                </c:pt>
                <c:pt idx="15">
                  <c:v>0.53228191227205524</c:v>
                </c:pt>
                <c:pt idx="16">
                  <c:v>0.11214953271028037</c:v>
                </c:pt>
                <c:pt idx="17">
                  <c:v>0.21978021978021978</c:v>
                </c:pt>
                <c:pt idx="18">
                  <c:v>0.34123222748815168</c:v>
                </c:pt>
                <c:pt idx="19">
                  <c:v>0.34883720930232559</c:v>
                </c:pt>
                <c:pt idx="20">
                  <c:v>0.28056112224448898</c:v>
                </c:pt>
                <c:pt idx="21">
                  <c:v>0.74812967581047385</c:v>
                </c:pt>
                <c:pt idx="22">
                  <c:v>0.35390199637023595</c:v>
                </c:pt>
                <c:pt idx="23">
                  <c:v>0.69745523091423189</c:v>
                </c:pt>
                <c:pt idx="24">
                  <c:v>1.3235294117647058</c:v>
                </c:pt>
                <c:pt idx="25">
                  <c:v>0.48543689320388345</c:v>
                </c:pt>
                <c:pt idx="26">
                  <c:v>0.86124401913875592</c:v>
                </c:pt>
                <c:pt idx="27">
                  <c:v>0.41563582384957942</c:v>
                </c:pt>
                <c:pt idx="28">
                  <c:v>9.0090090090090086E-2</c:v>
                </c:pt>
                <c:pt idx="29">
                  <c:v>0.60052219321148814</c:v>
                </c:pt>
                <c:pt idx="30">
                  <c:v>0.33659066232356133</c:v>
                </c:pt>
                <c:pt idx="31">
                  <c:v>0.53208137715179971</c:v>
                </c:pt>
                <c:pt idx="32">
                  <c:v>0.44999816775990337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084096"/>
        <c:axId val="198086016"/>
      </c:lineChart>
      <c:catAx>
        <c:axId val="198084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0860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8086016"/>
        <c:scaling>
          <c:orientation val="minMax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98084096"/>
        <c:crosses val="max"/>
        <c:crossBetween val="between"/>
        <c:majorUnit val="0.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163808110421677"/>
          <c:y val="0.57088125682565638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750390015600624E-2"/>
          <c:y val="3.7037037037037035E-2"/>
          <c:w val="0.78263173491703553"/>
          <c:h val="0.73048055828674208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Working'!$AH$4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Working'!$M$10:$M$42</c:f>
              <c:numCache>
                <c:formatCode>0.00</c:formatCode>
                <c:ptCount val="33"/>
                <c:pt idx="0">
                  <c:v>8.6455331412103753</c:v>
                </c:pt>
                <c:pt idx="1">
                  <c:v>6.881720430107527</c:v>
                </c:pt>
                <c:pt idx="2">
                  <c:v>8.4257206208425721</c:v>
                </c:pt>
                <c:pt idx="3">
                  <c:v>4.5857988165680474</c:v>
                </c:pt>
                <c:pt idx="4">
                  <c:v>6.2068965517241379</c:v>
                </c:pt>
                <c:pt idx="5">
                  <c:v>7.1811361200428721</c:v>
                </c:pt>
                <c:pt idx="6">
                  <c:v>4.9523809523809526</c:v>
                </c:pt>
                <c:pt idx="7">
                  <c:v>3.9351851851851851</c:v>
                </c:pt>
                <c:pt idx="8">
                  <c:v>4.3189368770764114</c:v>
                </c:pt>
                <c:pt idx="9">
                  <c:v>6.2586926286509037</c:v>
                </c:pt>
                <c:pt idx="10">
                  <c:v>3.5978835978835977</c:v>
                </c:pt>
                <c:pt idx="11">
                  <c:v>6.2865497076023384</c:v>
                </c:pt>
                <c:pt idx="12">
                  <c:v>5.3117782909930717</c:v>
                </c:pt>
                <c:pt idx="13">
                  <c:v>3.8109756097560976</c:v>
                </c:pt>
                <c:pt idx="14">
                  <c:v>2.464788732394366</c:v>
                </c:pt>
                <c:pt idx="15">
                  <c:v>7.1499503475670316</c:v>
                </c:pt>
                <c:pt idx="16">
                  <c:v>1.9047619047619049</c:v>
                </c:pt>
                <c:pt idx="17">
                  <c:v>2.4253731343283582</c:v>
                </c:pt>
                <c:pt idx="18">
                  <c:v>4.4273339749759382</c:v>
                </c:pt>
                <c:pt idx="19">
                  <c:v>3.9682539682539679</c:v>
                </c:pt>
                <c:pt idx="20">
                  <c:v>4.918032786885246</c:v>
                </c:pt>
                <c:pt idx="21">
                  <c:v>6.9885641677255403</c:v>
                </c:pt>
                <c:pt idx="22">
                  <c:v>5.8552328261871827</c:v>
                </c:pt>
                <c:pt idx="23">
                  <c:v>3.0651340996168579</c:v>
                </c:pt>
                <c:pt idx="24">
                  <c:v>3.007518796992481</c:v>
                </c:pt>
                <c:pt idx="25">
                  <c:v>1.9607843137254901</c:v>
                </c:pt>
                <c:pt idx="26">
                  <c:v>0.48543689320388345</c:v>
                </c:pt>
                <c:pt idx="27">
                  <c:v>3.4136546184738958</c:v>
                </c:pt>
                <c:pt idx="28">
                  <c:v>2.2935779816513762</c:v>
                </c:pt>
                <c:pt idx="29">
                  <c:v>4.370860927152318</c:v>
                </c:pt>
                <c:pt idx="30">
                  <c:v>3.7932930181418363</c:v>
                </c:pt>
                <c:pt idx="31">
                  <c:v>4.4657097288676235</c:v>
                </c:pt>
                <c:pt idx="32">
                  <c:v>5.0459911369306969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Working'!$AK$3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Working'!$BD$10:$BD$42</c:f>
                <c:numCache>
                  <c:formatCode>General</c:formatCode>
                  <c:ptCount val="33"/>
                  <c:pt idx="0">
                    <c:v>1.8527554940366988</c:v>
                  </c:pt>
                  <c:pt idx="1">
                    <c:v>1.2514612173516921</c:v>
                  </c:pt>
                  <c:pt idx="2">
                    <c:v>2.6367022140054992</c:v>
                  </c:pt>
                  <c:pt idx="3">
                    <c:v>1.9907608979742459</c:v>
                  </c:pt>
                  <c:pt idx="4">
                    <c:v>1.8854043178635305</c:v>
                  </c:pt>
                  <c:pt idx="5">
                    <c:v>1.7009815326164803</c:v>
                  </c:pt>
                  <c:pt idx="6">
                    <c:v>2.2370173234895319</c:v>
                  </c:pt>
                  <c:pt idx="7">
                    <c:v>2.1373498561752498</c:v>
                  </c:pt>
                  <c:pt idx="8">
                    <c:v>2.8139466323024527</c:v>
                  </c:pt>
                  <c:pt idx="9">
                    <c:v>1.8880183477811974</c:v>
                  </c:pt>
                  <c:pt idx="10">
                    <c:v>1.5204882091285485</c:v>
                  </c:pt>
                  <c:pt idx="11">
                    <c:v>2.2153566975792343</c:v>
                  </c:pt>
                  <c:pt idx="12">
                    <c:v>2.8503082155322037</c:v>
                  </c:pt>
                  <c:pt idx="13">
                    <c:v>1.8392497666069252</c:v>
                  </c:pt>
                  <c:pt idx="14">
                    <c:v>1.9807222262552306</c:v>
                  </c:pt>
                  <c:pt idx="15">
                    <c:v>1.2325405736486417</c:v>
                  </c:pt>
                  <c:pt idx="16">
                    <c:v>1.7873906604001162</c:v>
                  </c:pt>
                  <c:pt idx="17">
                    <c:v>1.6046859062595158</c:v>
                  </c:pt>
                  <c:pt idx="18">
                    <c:v>1.4664188360235064</c:v>
                  </c:pt>
                  <c:pt idx="19">
                    <c:v>2.2306390685568234</c:v>
                  </c:pt>
                  <c:pt idx="20">
                    <c:v>2.3857578552165073</c:v>
                  </c:pt>
                  <c:pt idx="21">
                    <c:v>1.9809651755107156</c:v>
                  </c:pt>
                  <c:pt idx="22">
                    <c:v>1.0927805456348114</c:v>
                  </c:pt>
                  <c:pt idx="23">
                    <c:v>1.3491313728400436</c:v>
                  </c:pt>
                  <c:pt idx="24">
                    <c:v>4.6764886989048549</c:v>
                  </c:pt>
                  <c:pt idx="25">
                    <c:v>2.932810036603736</c:v>
                  </c:pt>
                  <c:pt idx="26">
                    <c:v>2.9473802059859344</c:v>
                  </c:pt>
                  <c:pt idx="27">
                    <c:v>0.91967046922224327</c:v>
                  </c:pt>
                  <c:pt idx="28">
                    <c:v>2.1486979440283438</c:v>
                  </c:pt>
                  <c:pt idx="29">
                    <c:v>1.8687054655134281</c:v>
                  </c:pt>
                  <c:pt idx="30">
                    <c:v>0.93609697000002434</c:v>
                  </c:pt>
                  <c:pt idx="31">
                    <c:v>1.3618440756565331</c:v>
                  </c:pt>
                  <c:pt idx="32">
                    <c:v>0.27274140928764901</c:v>
                  </c:pt>
                </c:numCache>
              </c:numRef>
            </c:plus>
            <c:minus>
              <c:numRef>
                <c:f>'Appendix H Working'!$BC$10:$BC$42</c:f>
                <c:numCache>
                  <c:formatCode>General</c:formatCode>
                  <c:ptCount val="33"/>
                  <c:pt idx="0">
                    <c:v>1.6436276903229006</c:v>
                  </c:pt>
                  <c:pt idx="1">
                    <c:v>1.2514612173516904</c:v>
                  </c:pt>
                  <c:pt idx="2">
                    <c:v>2.0962760759481109</c:v>
                  </c:pt>
                  <c:pt idx="3">
                    <c:v>1.5460287623697586</c:v>
                  </c:pt>
                  <c:pt idx="4">
                    <c:v>1.5809197168785265</c:v>
                  </c:pt>
                  <c:pt idx="5">
                    <c:v>1.4239834459538541</c:v>
                  </c:pt>
                  <c:pt idx="6">
                    <c:v>1.6953208299692744</c:v>
                  </c:pt>
                  <c:pt idx="7">
                    <c:v>1.6028864684706383</c:v>
                  </c:pt>
                  <c:pt idx="8">
                    <c:v>1.8566851737979937</c:v>
                  </c:pt>
                  <c:pt idx="9">
                    <c:v>1.4714928489338028</c:v>
                  </c:pt>
                  <c:pt idx="10">
                    <c:v>1.2243878628367795</c:v>
                  </c:pt>
                  <c:pt idx="11">
                    <c:v>1.837674200361084</c:v>
                  </c:pt>
                  <c:pt idx="12">
                    <c:v>2.2481097017108542</c:v>
                  </c:pt>
                  <c:pt idx="13">
                    <c:v>1.4384112959733839</c:v>
                  </c:pt>
                  <c:pt idx="14">
                    <c:v>1.5529331787721903</c:v>
                  </c:pt>
                  <c:pt idx="15">
                    <c:v>1.2325405736486426</c:v>
                  </c:pt>
                  <c:pt idx="16">
                    <c:v>1.3141365811705146</c:v>
                  </c:pt>
                  <c:pt idx="17">
                    <c:v>1.0987957676332936</c:v>
                  </c:pt>
                  <c:pt idx="18">
                    <c:v>1.1978735977516455</c:v>
                  </c:pt>
                  <c:pt idx="19">
                    <c:v>1.7098347180840183</c:v>
                  </c:pt>
                  <c:pt idx="20">
                    <c:v>1.7677992288919189</c:v>
                  </c:pt>
                  <c:pt idx="21">
                    <c:v>1.6282125468153739</c:v>
                  </c:pt>
                  <c:pt idx="22">
                    <c:v>1.0927805456348105</c:v>
                  </c:pt>
                  <c:pt idx="23">
                    <c:v>1.0619403874235176</c:v>
                  </c:pt>
                  <c:pt idx="24">
                    <c:v>2.3895626838307504</c:v>
                  </c:pt>
                  <c:pt idx="25">
                    <c:v>1.5097740904726575</c:v>
                  </c:pt>
                  <c:pt idx="26">
                    <c:v>1.6506245215357995</c:v>
                  </c:pt>
                  <c:pt idx="27">
                    <c:v>0.79068050853542049</c:v>
                  </c:pt>
                  <c:pt idx="28">
                    <c:v>1.5325706908145691</c:v>
                  </c:pt>
                  <c:pt idx="29">
                    <c:v>1.4709122076453678</c:v>
                  </c:pt>
                  <c:pt idx="30">
                    <c:v>0.80494773416263943</c:v>
                  </c:pt>
                  <c:pt idx="31">
                    <c:v>1.1572042413546759</c:v>
                  </c:pt>
                  <c:pt idx="32">
                    <c:v>0.27274140928764812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Working'!$AX$10:$AX$42</c:f>
              <c:numCache>
                <c:formatCode>0.00</c:formatCode>
                <c:ptCount val="33"/>
                <c:pt idx="0">
                  <c:v>7.9277566539923958</c:v>
                </c:pt>
                <c:pt idx="1">
                  <c:v>7.7255936675461738</c:v>
                </c:pt>
                <c:pt idx="2">
                  <c:v>6.0698689956331879</c:v>
                </c:pt>
                <c:pt idx="3">
                  <c:v>5.094614264919942</c:v>
                </c:pt>
                <c:pt idx="4">
                  <c:v>5.3387533875338757</c:v>
                </c:pt>
                <c:pt idx="5">
                  <c:v>5.6118143459915615</c:v>
                </c:pt>
                <c:pt idx="6">
                  <c:v>4.8120300751879705</c:v>
                </c:pt>
                <c:pt idx="7">
                  <c:v>3.5240274599542336</c:v>
                </c:pt>
                <c:pt idx="8">
                  <c:v>3.7419354838709671</c:v>
                </c:pt>
                <c:pt idx="9">
                  <c:v>4.9113233287858122</c:v>
                </c:pt>
                <c:pt idx="10">
                  <c:v>4.3333333333333339</c:v>
                </c:pt>
                <c:pt idx="11">
                  <c:v>6.9153515064562407</c:v>
                </c:pt>
                <c:pt idx="12">
                  <c:v>6.8171557562076757</c:v>
                </c:pt>
                <c:pt idx="13">
                  <c:v>4.2278860569715144</c:v>
                </c:pt>
                <c:pt idx="14">
                  <c:v>4.2685025817555937</c:v>
                </c:pt>
                <c:pt idx="15">
                  <c:v>8.023656973878758</c:v>
                </c:pt>
                <c:pt idx="16">
                  <c:v>2.9532710280373831</c:v>
                </c:pt>
                <c:pt idx="17">
                  <c:v>2.2344322344322345</c:v>
                </c:pt>
                <c:pt idx="18">
                  <c:v>4.511848341232227</c:v>
                </c:pt>
                <c:pt idx="19">
                  <c:v>4.6899224806201545</c:v>
                </c:pt>
                <c:pt idx="20">
                  <c:v>5.0100200400801604</c:v>
                </c:pt>
                <c:pt idx="21">
                  <c:v>6.3092269326683299</c:v>
                </c:pt>
                <c:pt idx="22">
                  <c:v>6.8511796733212336</c:v>
                </c:pt>
                <c:pt idx="23">
                  <c:v>3.6757775683317626</c:v>
                </c:pt>
                <c:pt idx="24">
                  <c:v>3.3823529411764706</c:v>
                </c:pt>
                <c:pt idx="25">
                  <c:v>2.0388349514563107</c:v>
                </c:pt>
                <c:pt idx="26">
                  <c:v>2.2966507177033493</c:v>
                </c:pt>
                <c:pt idx="27">
                  <c:v>3.6219693221177636</c:v>
                </c:pt>
                <c:pt idx="28">
                  <c:v>3.4234234234234231</c:v>
                </c:pt>
                <c:pt idx="29">
                  <c:v>5.0913838120104433</c:v>
                </c:pt>
                <c:pt idx="30">
                  <c:v>3.4093376764386534</c:v>
                </c:pt>
                <c:pt idx="31">
                  <c:v>4.9452269170579033</c:v>
                </c:pt>
                <c:pt idx="32">
                  <c:v>5.2841804390047278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9780736"/>
        <c:axId val="209782272"/>
      </c:lineChart>
      <c:catAx>
        <c:axId val="209780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82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09782272"/>
        <c:scaling>
          <c:orientation val="minMax"/>
          <c:max val="12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4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09780736"/>
        <c:crosses val="max"/>
        <c:crossBetween val="between"/>
        <c:majorUnit val="1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163808110421677"/>
          <c:y val="0.56960407043372396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5943837753510147E-2"/>
          <c:y val="1.7879948914431672E-2"/>
          <c:w val="0.79258918544450441"/>
          <c:h val="0.72311142074106283"/>
        </c:manualLayout>
      </c:layout>
      <c:lineChart>
        <c:grouping val="standard"/>
        <c:varyColors val="0"/>
        <c:ser>
          <c:idx val="0"/>
          <c:order val="0"/>
          <c:tx>
            <c:strRef>
              <c:f>'Appendix H Working'!$AK$49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diamond"/>
            <c:size val="7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'Appendix H Working'!$B$10:$B$42</c:f>
              <c:strCache>
                <c:ptCount val="33"/>
                <c:pt idx="0">
                  <c:v>Aberdeen City</c:v>
                </c:pt>
                <c:pt idx="1">
                  <c:v>Aberdeenshire</c:v>
                </c:pt>
                <c:pt idx="2">
                  <c:v>Moray</c:v>
                </c:pt>
                <c:pt idx="3">
                  <c:v>Dundee City</c:v>
                </c:pt>
                <c:pt idx="4">
                  <c:v>Angus</c:v>
                </c:pt>
                <c:pt idx="5">
                  <c:v>Perth &amp; Kinross</c:v>
                </c:pt>
                <c:pt idx="6">
                  <c:v>Argyll &amp; Bute</c:v>
                </c:pt>
                <c:pt idx="7">
                  <c:v>West Dunbartonshire</c:v>
                </c:pt>
                <c:pt idx="8">
                  <c:v>Clackmannanshire</c:v>
                </c:pt>
                <c:pt idx="9">
                  <c:v>Stirling</c:v>
                </c:pt>
                <c:pt idx="10">
                  <c:v>Falkirk</c:v>
                </c:pt>
                <c:pt idx="11">
                  <c:v>Dumfries &amp; Galloway</c:v>
                </c:pt>
                <c:pt idx="12">
                  <c:v>North Ayrshire</c:v>
                </c:pt>
                <c:pt idx="13">
                  <c:v>East Ayrshire</c:v>
                </c:pt>
                <c:pt idx="14">
                  <c:v>South Ayrshire</c:v>
                </c:pt>
                <c:pt idx="15">
                  <c:v>Glasgow City</c:v>
                </c:pt>
                <c:pt idx="16">
                  <c:v>East Dunbartonshire</c:v>
                </c:pt>
                <c:pt idx="17">
                  <c:v>East Renfrewshire</c:v>
                </c:pt>
                <c:pt idx="18">
                  <c:v>West Lothian</c:v>
                </c:pt>
                <c:pt idx="19">
                  <c:v>Midlothian</c:v>
                </c:pt>
                <c:pt idx="20">
                  <c:v>East Lothian</c:v>
                </c:pt>
                <c:pt idx="21">
                  <c:v>Scottish Borders</c:v>
                </c:pt>
                <c:pt idx="22">
                  <c:v>Edinburgh</c:v>
                </c:pt>
                <c:pt idx="23">
                  <c:v>Highland</c:v>
                </c:pt>
                <c:pt idx="24">
                  <c:v>Orkney Islands</c:v>
                </c:pt>
                <c:pt idx="25">
                  <c:v>Shetland Islands</c:v>
                </c:pt>
                <c:pt idx="26">
                  <c:v>Eilean Siar</c:v>
                </c:pt>
                <c:pt idx="27">
                  <c:v>Fife</c:v>
                </c:pt>
                <c:pt idx="28">
                  <c:v>Inverclyde</c:v>
                </c:pt>
                <c:pt idx="29">
                  <c:v>Renfrewshire</c:v>
                </c:pt>
                <c:pt idx="30">
                  <c:v>North Lanarkshire</c:v>
                </c:pt>
                <c:pt idx="31">
                  <c:v>South Lanarkshire</c:v>
                </c:pt>
                <c:pt idx="32">
                  <c:v>Scotland</c:v>
                </c:pt>
              </c:strCache>
            </c:strRef>
          </c:cat>
          <c:val>
            <c:numRef>
              <c:f>'Appendix H Working'!$Q$10:$Q$42</c:f>
              <c:numCache>
                <c:formatCode>_-* #,##0.0_-;\-* #,##0.0_-;_-* "-"_-;_-@_-</c:formatCode>
                <c:ptCount val="33"/>
                <c:pt idx="0">
                  <c:v>24.111431316042268</c:v>
                </c:pt>
                <c:pt idx="1">
                  <c:v>18.9247311827957</c:v>
                </c:pt>
                <c:pt idx="2">
                  <c:v>15.964523281596451</c:v>
                </c:pt>
                <c:pt idx="3">
                  <c:v>24.408284023668639</c:v>
                </c:pt>
                <c:pt idx="4">
                  <c:v>21.379310344827587</c:v>
                </c:pt>
                <c:pt idx="5">
                  <c:v>20.364415862808148</c:v>
                </c:pt>
                <c:pt idx="6">
                  <c:v>24</c:v>
                </c:pt>
                <c:pt idx="7">
                  <c:v>26.388888888888889</c:v>
                </c:pt>
                <c:pt idx="8">
                  <c:v>23.588039867109632</c:v>
                </c:pt>
                <c:pt idx="9">
                  <c:v>25.034770514603615</c:v>
                </c:pt>
                <c:pt idx="10">
                  <c:v>26.666666666666668</c:v>
                </c:pt>
                <c:pt idx="11">
                  <c:v>27.631578947368425</c:v>
                </c:pt>
                <c:pt idx="12">
                  <c:v>36.951501154734409</c:v>
                </c:pt>
                <c:pt idx="13">
                  <c:v>21.036585365853657</c:v>
                </c:pt>
                <c:pt idx="14">
                  <c:v>29.753521126760564</c:v>
                </c:pt>
                <c:pt idx="15">
                  <c:v>53.922542204568025</c:v>
                </c:pt>
                <c:pt idx="16">
                  <c:v>21.523809523809522</c:v>
                </c:pt>
                <c:pt idx="17">
                  <c:v>18.28358208955224</c:v>
                </c:pt>
                <c:pt idx="18">
                  <c:v>39.653512993262751</c:v>
                </c:pt>
                <c:pt idx="19">
                  <c:v>28.968253968253972</c:v>
                </c:pt>
                <c:pt idx="20">
                  <c:v>31.967213114754102</c:v>
                </c:pt>
                <c:pt idx="21">
                  <c:v>25.285895806861497</c:v>
                </c:pt>
                <c:pt idx="22">
                  <c:v>51.267865375749189</c:v>
                </c:pt>
                <c:pt idx="23">
                  <c:v>26.819923371647509</c:v>
                </c:pt>
                <c:pt idx="24">
                  <c:v>18.045112781954884</c:v>
                </c:pt>
                <c:pt idx="25">
                  <c:v>20.588235294117645</c:v>
                </c:pt>
                <c:pt idx="26">
                  <c:v>10.679611650485436</c:v>
                </c:pt>
                <c:pt idx="27">
                  <c:v>20.03012048192771</c:v>
                </c:pt>
                <c:pt idx="28">
                  <c:v>22.018348623853214</c:v>
                </c:pt>
                <c:pt idx="29">
                  <c:v>31.125827814569533</c:v>
                </c:pt>
                <c:pt idx="30">
                  <c:v>27.047828477185266</c:v>
                </c:pt>
                <c:pt idx="31">
                  <c:v>35.007974481658692</c:v>
                </c:pt>
                <c:pt idx="32">
                  <c:v>29.549770975310018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'Appendix H Working'!$AE$47</c:f>
              <c:strCache>
                <c:ptCount val="1"/>
              </c:strCache>
            </c:strRef>
          </c:tx>
          <c:spPr>
            <a:ln w="28575">
              <a:noFill/>
            </a:ln>
          </c:spPr>
          <c:marker>
            <c:symbol val="circle"/>
            <c:size val="4"/>
            <c:spPr>
              <a:solidFill>
                <a:srgbClr val="FFFFFF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errBars>
            <c:errDir val="y"/>
            <c:errBarType val="both"/>
            <c:errValType val="cust"/>
            <c:noEndCap val="0"/>
            <c:plus>
              <c:numRef>
                <c:f>'Appendix H Working'!$BP$10:$BP$42</c:f>
                <c:numCache>
                  <c:formatCode>General</c:formatCode>
                  <c:ptCount val="33"/>
                  <c:pt idx="0">
                    <c:v>2.8316940057983402</c:v>
                  </c:pt>
                  <c:pt idx="1">
                    <c:v>1.8919507431035711</c:v>
                  </c:pt>
                  <c:pt idx="2">
                    <c:v>4.0675567035391715</c:v>
                  </c:pt>
                  <c:pt idx="3">
                    <c:v>3.7066839321184233</c:v>
                  </c:pt>
                  <c:pt idx="4">
                    <c:v>3.3000715611206282</c:v>
                  </c:pt>
                  <c:pt idx="5">
                    <c:v>2.6493193434681039</c:v>
                  </c:pt>
                  <c:pt idx="6">
                    <c:v>4.2392441703367467</c:v>
                  </c:pt>
                  <c:pt idx="7">
                    <c:v>4.7083141428175779</c:v>
                  </c:pt>
                  <c:pt idx="8">
                    <c:v>6.0404299881714891</c:v>
                  </c:pt>
                  <c:pt idx="9">
                    <c:v>3.3182756270316602</c:v>
                  </c:pt>
                  <c:pt idx="10">
                    <c:v>3.1576604384329308</c:v>
                  </c:pt>
                  <c:pt idx="11">
                    <c:v>4.1021270308715643</c:v>
                  </c:pt>
                  <c:pt idx="12">
                    <c:v>5.5929473701848309</c:v>
                  </c:pt>
                  <c:pt idx="13">
                    <c:v>3.792868064589463</c:v>
                  </c:pt>
                  <c:pt idx="14">
                    <c:v>4.403669671501298</c:v>
                  </c:pt>
                  <c:pt idx="15">
                    <c:v>3.3476922586771991</c:v>
                  </c:pt>
                  <c:pt idx="16">
                    <c:v>4.0332356682265278</c:v>
                  </c:pt>
                  <c:pt idx="17">
                    <c:v>3.6290159463672111</c:v>
                  </c:pt>
                  <c:pt idx="18">
                    <c:v>3.6801719519624214</c:v>
                  </c:pt>
                  <c:pt idx="19">
                    <c:v>5.0563628113016605</c:v>
                  </c:pt>
                  <c:pt idx="20">
                    <c:v>4.8648360148403071</c:v>
                  </c:pt>
                  <c:pt idx="21">
                    <c:v>3.5076424170870766</c:v>
                  </c:pt>
                  <c:pt idx="22">
                    <c:v>2.9633585898606754</c:v>
                  </c:pt>
                  <c:pt idx="23">
                    <c:v>3.1674834374161343</c:v>
                  </c:pt>
                  <c:pt idx="24">
                    <c:v>7.8591013990254428</c:v>
                  </c:pt>
                  <c:pt idx="25">
                    <c:v>6.5590252889335439</c:v>
                  </c:pt>
                  <c:pt idx="26">
                    <c:v>6.2146279896545877</c:v>
                  </c:pt>
                  <c:pt idx="27">
                    <c:v>1.9186694850958084</c:v>
                  </c:pt>
                  <c:pt idx="28">
                    <c:v>4.5960817236482754</c:v>
                  </c:pt>
                  <c:pt idx="29">
                    <c:v>4.1966566782035457</c:v>
                  </c:pt>
                  <c:pt idx="30">
                    <c:v>2.393072510451006</c:v>
                  </c:pt>
                  <c:pt idx="31">
                    <c:v>3.2540780309851556</c:v>
                  </c:pt>
                  <c:pt idx="32">
                    <c:v>0.64704445244587916</c:v>
                  </c:pt>
                </c:numCache>
              </c:numRef>
            </c:plus>
            <c:minus>
              <c:numRef>
                <c:f>'Appendix H Working'!$BO$10:$BO$42</c:f>
                <c:numCache>
                  <c:formatCode>General</c:formatCode>
                  <c:ptCount val="33"/>
                  <c:pt idx="0">
                    <c:v>2.8316940057983366</c:v>
                  </c:pt>
                  <c:pt idx="1">
                    <c:v>1.8919507431035747</c:v>
                  </c:pt>
                  <c:pt idx="2">
                    <c:v>3.4546164242603972</c:v>
                  </c:pt>
                  <c:pt idx="3">
                    <c:v>3.7066839321184233</c:v>
                  </c:pt>
                  <c:pt idx="4">
                    <c:v>3.3000715611206246</c:v>
                  </c:pt>
                  <c:pt idx="5">
                    <c:v>2.6493193434681075</c:v>
                  </c:pt>
                  <c:pt idx="6">
                    <c:v>4.2392441703367432</c:v>
                  </c:pt>
                  <c:pt idx="7">
                    <c:v>4.7083141428175708</c:v>
                  </c:pt>
                  <c:pt idx="8">
                    <c:v>5.3292400398536763</c:v>
                  </c:pt>
                  <c:pt idx="9">
                    <c:v>3.3182756270316638</c:v>
                  </c:pt>
                  <c:pt idx="10">
                    <c:v>3.1576604384329272</c:v>
                  </c:pt>
                  <c:pt idx="11">
                    <c:v>4.1021270308715607</c:v>
                  </c:pt>
                  <c:pt idx="12">
                    <c:v>5.592947370184838</c:v>
                  </c:pt>
                  <c:pt idx="13">
                    <c:v>3.7928680645894559</c:v>
                  </c:pt>
                  <c:pt idx="14">
                    <c:v>4.4036696715013051</c:v>
                  </c:pt>
                  <c:pt idx="15">
                    <c:v>3.3476922586772133</c:v>
                  </c:pt>
                  <c:pt idx="16">
                    <c:v>4.0332356682265171</c:v>
                  </c:pt>
                  <c:pt idx="17">
                    <c:v>3.6290159463672129</c:v>
                  </c:pt>
                  <c:pt idx="18">
                    <c:v>3.6801719519624214</c:v>
                  </c:pt>
                  <c:pt idx="19">
                    <c:v>5.0563628113016641</c:v>
                  </c:pt>
                  <c:pt idx="20">
                    <c:v>4.8648360148403071</c:v>
                  </c:pt>
                  <c:pt idx="21">
                    <c:v>3.5076424170870766</c:v>
                  </c:pt>
                  <c:pt idx="22">
                    <c:v>2.9633585898606682</c:v>
                  </c:pt>
                  <c:pt idx="23">
                    <c:v>3.1674834374161378</c:v>
                  </c:pt>
                  <c:pt idx="24">
                    <c:v>5.8702061872029816</c:v>
                  </c:pt>
                  <c:pt idx="25">
                    <c:v>5.0747629201105475</c:v>
                  </c:pt>
                  <c:pt idx="26">
                    <c:v>4.8444318479667405</c:v>
                  </c:pt>
                  <c:pt idx="27">
                    <c:v>1.9186694850958119</c:v>
                  </c:pt>
                  <c:pt idx="28">
                    <c:v>4.5960817236482718</c:v>
                  </c:pt>
                  <c:pt idx="29">
                    <c:v>4.1966566782035493</c:v>
                  </c:pt>
                  <c:pt idx="30">
                    <c:v>2.3930725104510024</c:v>
                  </c:pt>
                  <c:pt idx="31">
                    <c:v>3.254078030985152</c:v>
                  </c:pt>
                  <c:pt idx="32">
                    <c:v>0.64704445244587205</c:v>
                  </c:pt>
                </c:numCache>
              </c:numRef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val>
            <c:numRef>
              <c:f>'Appendix H Working'!$BJ$10:$BJ$42</c:f>
              <c:numCache>
                <c:formatCode>_-* #,##0.0_-;\-* #,##0.0_-;_-* "-"??_-;_-@_-</c:formatCode>
                <c:ptCount val="33"/>
                <c:pt idx="0">
                  <c:v>21.958174904942965</c:v>
                </c:pt>
                <c:pt idx="1">
                  <c:v>17.656992084432719</c:v>
                </c:pt>
                <c:pt idx="2">
                  <c:v>15.851528384279476</c:v>
                </c:pt>
                <c:pt idx="3">
                  <c:v>24.570596797671033</c:v>
                </c:pt>
                <c:pt idx="4">
                  <c:v>20.92140921409214</c:v>
                </c:pt>
                <c:pt idx="5">
                  <c:v>17.320675105485233</c:v>
                </c:pt>
                <c:pt idx="6">
                  <c:v>24.887218045112782</c:v>
                </c:pt>
                <c:pt idx="7">
                  <c:v>25.217391304347824</c:v>
                </c:pt>
                <c:pt idx="8">
                  <c:v>24.64516129032258</c:v>
                </c:pt>
                <c:pt idx="9">
                  <c:v>21.009549795361529</c:v>
                </c:pt>
                <c:pt idx="10">
                  <c:v>24.916666666666664</c:v>
                </c:pt>
                <c:pt idx="11">
                  <c:v>30.530846484935438</c:v>
                </c:pt>
                <c:pt idx="12">
                  <c:v>36.07223476297969</c:v>
                </c:pt>
                <c:pt idx="13">
                  <c:v>24.977511244377808</c:v>
                </c:pt>
                <c:pt idx="14">
                  <c:v>29.328743545611019</c:v>
                </c:pt>
                <c:pt idx="15">
                  <c:v>59.19172005914244</c:v>
                </c:pt>
                <c:pt idx="16">
                  <c:v>22.654205607476634</c:v>
                </c:pt>
                <c:pt idx="17">
                  <c:v>18.717948717948719</c:v>
                </c:pt>
                <c:pt idx="18">
                  <c:v>37.194312796208528</c:v>
                </c:pt>
                <c:pt idx="19">
                  <c:v>34.34108527131783</c:v>
                </c:pt>
                <c:pt idx="20">
                  <c:v>30.741482965931866</c:v>
                </c:pt>
                <c:pt idx="21">
                  <c:v>25.685785536159599</c:v>
                </c:pt>
                <c:pt idx="22">
                  <c:v>50.381125226860256</c:v>
                </c:pt>
                <c:pt idx="23">
                  <c:v>27.709707822808671</c:v>
                </c:pt>
                <c:pt idx="24">
                  <c:v>14.852941176470589</c:v>
                </c:pt>
                <c:pt idx="25">
                  <c:v>16.50485436893204</c:v>
                </c:pt>
                <c:pt idx="26">
                  <c:v>15.119617224880383</c:v>
                </c:pt>
                <c:pt idx="27">
                  <c:v>19.366650173181593</c:v>
                </c:pt>
                <c:pt idx="28">
                  <c:v>24.414414414414416</c:v>
                </c:pt>
                <c:pt idx="29">
                  <c:v>35.117493472584854</c:v>
                </c:pt>
                <c:pt idx="30">
                  <c:v>27.45928338762215</c:v>
                </c:pt>
                <c:pt idx="31">
                  <c:v>35.226917057902973</c:v>
                </c:pt>
                <c:pt idx="32">
                  <c:v>29.740188354281937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8190208"/>
        <c:axId val="218191744"/>
      </c:lineChart>
      <c:catAx>
        <c:axId val="218190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91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18191744"/>
        <c:scaling>
          <c:orientation val="minMax"/>
          <c:max val="75"/>
          <c:min val="0"/>
        </c:scaling>
        <c:delete val="0"/>
        <c:axPos val="r"/>
        <c:majorGridlines>
          <c:spPr>
            <a:ln w="12700">
              <a:solidFill>
                <a:srgbClr val="969696"/>
              </a:solidFill>
              <a:prstDash val="sysDash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18190208"/>
        <c:crosses val="max"/>
        <c:crossBetween val="between"/>
        <c:majorUnit val="5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5241810680109662"/>
          <c:y val="0.61558117424402647"/>
          <c:w val="4.7581893198903269E-2"/>
          <c:h val="3.7036799066775816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chart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85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0.03475</cdr:x>
      <cdr:y>0.02025</cdr:y>
    </cdr:from>
    <cdr:to>
      <cdr:x>0.1075</cdr:x>
      <cdr:y>0.9385</cdr:y>
    </cdr:to>
    <cdr:sp macro="" textlink="">
      <cdr:nvSpPr>
        <cdr:cNvPr id="1925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12123" y="124923"/>
          <a:ext cx="863932" cy="697516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Child KSI Casualty Rate on Local Authority Roads (per 100 million veh-kms)  by LA: 2013 and likely range of values (see text) around the 2011-2015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0.93625</cdr:x>
      <cdr:y>0.242</cdr:y>
    </cdr:from>
    <cdr:to>
      <cdr:x>0.99525</cdr:x>
      <cdr:y>0.5665</cdr:y>
    </cdr:to>
    <cdr:sp macro="" textlink="">
      <cdr:nvSpPr>
        <cdr:cNvPr id="1925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624019" y="1355913"/>
          <a:ext cx="543463" cy="1818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2013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2011-2015 average</a:t>
          </a:r>
          <a:endParaRPr lang="en-GB"/>
        </a:p>
      </cdr:txBody>
    </cdr:sp>
  </cdr:relSizeAnchor>
  <cdr:relSizeAnchor xmlns:cdr="http://schemas.openxmlformats.org/drawingml/2006/chartDrawing">
    <cdr:from>
      <cdr:x>0.00375</cdr:x>
      <cdr:y>0.7135</cdr:y>
    </cdr:from>
    <cdr:to>
      <cdr:x>0.04575</cdr:x>
      <cdr:y>0.98975</cdr:y>
    </cdr:to>
    <cdr:sp macro="" textlink="">
      <cdr:nvSpPr>
        <cdr:cNvPr id="1925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5791" y="5694240"/>
          <a:ext cx="497601" cy="170603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286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0.028</cdr:x>
      <cdr:y>0</cdr:y>
    </cdr:from>
    <cdr:to>
      <cdr:x>0.0955</cdr:x>
      <cdr:y>0.957</cdr:y>
    </cdr:to>
    <cdr:sp macro="" textlink="">
      <cdr:nvSpPr>
        <cdr:cNvPr id="1935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804" y="0"/>
          <a:ext cx="808982" cy="7210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 Ages Fatal Casualty Rate on Local Authority roads (per 100 million veh-kms)by LA: 2013 and likely range of values (see text) around the 2011-2015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0.9435</cdr:x>
      <cdr:y>0.2315</cdr:y>
    </cdr:from>
    <cdr:to>
      <cdr:x>1</cdr:x>
      <cdr:y>0.52725</cdr:y>
    </cdr:to>
    <cdr:sp macro="" textlink="">
      <cdr:nvSpPr>
        <cdr:cNvPr id="1935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9656" y="1780615"/>
          <a:ext cx="601394" cy="2429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2013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2011-2015 average</a:t>
          </a:r>
        </a:p>
      </cdr:txBody>
    </cdr:sp>
  </cdr:relSizeAnchor>
  <cdr:relSizeAnchor xmlns:cdr="http://schemas.openxmlformats.org/drawingml/2006/chartDrawing">
    <cdr:from>
      <cdr:x>0</cdr:x>
      <cdr:y>0.77625</cdr:y>
    </cdr:from>
    <cdr:to>
      <cdr:x>0.03575</cdr:x>
      <cdr:y>0.99925</cdr:y>
    </cdr:to>
    <cdr:sp macro="" textlink="">
      <cdr:nvSpPr>
        <cdr:cNvPr id="19353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79015"/>
          <a:ext cx="430440" cy="1275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0.028</cdr:x>
      <cdr:y>0</cdr:y>
    </cdr:from>
    <cdr:to>
      <cdr:x>0.0955</cdr:x>
      <cdr:y>0.957</cdr:y>
    </cdr:to>
    <cdr:sp macro="" textlink="">
      <cdr:nvSpPr>
        <cdr:cNvPr id="2355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35804" y="0"/>
          <a:ext cx="808982" cy="721009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All Ages Serious Casualty Rate on Local Authority roads (per 100 million veh-kms)by LA: 2013 and likely range of values (see text) around the 2011-2015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0.9435</cdr:x>
      <cdr:y>0.229</cdr:y>
    </cdr:from>
    <cdr:to>
      <cdr:x>1</cdr:x>
      <cdr:y>0.52625</cdr:y>
    </cdr:to>
    <cdr:sp macro="" textlink="">
      <cdr:nvSpPr>
        <cdr:cNvPr id="2355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09656" y="1765699"/>
          <a:ext cx="601394" cy="243692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2013</a:t>
          </a:r>
        </a:p>
        <a:p xmlns:a="http://schemas.openxmlformats.org/drawingml/2006/main">
          <a:pPr algn="l" rtl="0">
            <a:defRPr sz="1000"/>
          </a:pPr>
          <a:r>
            <a:rPr lang="en-GB" sz="1450" b="1" i="0" u="none" strike="noStrike" baseline="0">
              <a:solidFill>
                <a:srgbClr val="000000"/>
              </a:solidFill>
              <a:latin typeface="Arial"/>
              <a:cs typeface="Arial"/>
            </a:rPr>
            <a:t>2011-2015 average</a:t>
          </a:r>
        </a:p>
      </cdr:txBody>
    </cdr:sp>
  </cdr:relSizeAnchor>
  <cdr:relSizeAnchor xmlns:cdr="http://schemas.openxmlformats.org/drawingml/2006/chartDrawing">
    <cdr:from>
      <cdr:x>0</cdr:x>
      <cdr:y>0.77625</cdr:y>
    </cdr:from>
    <cdr:to>
      <cdr:x>0.03575</cdr:x>
      <cdr:y>0.99925</cdr:y>
    </cdr:to>
    <cdr:sp macro="" textlink="">
      <cdr:nvSpPr>
        <cdr:cNvPr id="2355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79015"/>
          <a:ext cx="430440" cy="127533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211235" cy="5602941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0.0275</cdr:x>
      <cdr:y>0.00525</cdr:y>
    </cdr:from>
    <cdr:to>
      <cdr:x>0.09825</cdr:x>
      <cdr:y>0.94775</cdr:y>
    </cdr:to>
    <cdr:sp macro="" textlink="">
      <cdr:nvSpPr>
        <cdr:cNvPr id="1945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29698" y="29832"/>
          <a:ext cx="842563" cy="713364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27432" rIns="0" bIns="27432" anchor="t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en-GB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Slight Casualty Rate on Local Authority roads (per 100 million veh-kms)  by LA: 2013 and likely range of values (see text) around the 2011-2015 average</a:t>
          </a:r>
          <a:endParaRPr lang="en-GB" sz="1200"/>
        </a:p>
      </cdr:txBody>
    </cdr:sp>
  </cdr:relSizeAnchor>
  <cdr:relSizeAnchor xmlns:cdr="http://schemas.openxmlformats.org/drawingml/2006/chartDrawing">
    <cdr:from>
      <cdr:x>0.94414</cdr:x>
      <cdr:y>0.2575</cdr:y>
    </cdr:from>
    <cdr:to>
      <cdr:x>0.99489</cdr:x>
      <cdr:y>0.56025</cdr:y>
    </cdr:to>
    <cdr:sp macro="" textlink="">
      <cdr:nvSpPr>
        <cdr:cNvPr id="1945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707274" y="1451414"/>
          <a:ext cx="468038" cy="170646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2013</a:t>
          </a:r>
        </a:p>
        <a:p xmlns:a="http://schemas.openxmlformats.org/drawingml/2006/main">
          <a:pPr algn="l" rtl="0">
            <a:defRPr sz="1000"/>
          </a:pPr>
          <a:r>
            <a:rPr lang="en-GB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2011-2015 average</a:t>
          </a:r>
        </a:p>
      </cdr:txBody>
    </cdr:sp>
  </cdr:relSizeAnchor>
  <cdr:relSizeAnchor xmlns:cdr="http://schemas.openxmlformats.org/drawingml/2006/chartDrawing">
    <cdr:from>
      <cdr:x>0</cdr:x>
      <cdr:y>0.772</cdr:y>
    </cdr:from>
    <cdr:to>
      <cdr:x>0.0355</cdr:x>
      <cdr:y>0.999</cdr:y>
    </cdr:to>
    <cdr:sp macro="" textlink="">
      <cdr:nvSpPr>
        <cdr:cNvPr id="19456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6180880"/>
          <a:ext cx="424334" cy="127160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vert="vert270" wrap="square" lIns="36576" tIns="0" rIns="0" bIns="27432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1600" b="1" i="0" u="none" strike="noStrike" baseline="0">
              <a:solidFill>
                <a:srgbClr val="000000"/>
              </a:solidFill>
              <a:latin typeface="Arial"/>
              <a:cs typeface="Arial"/>
            </a:rPr>
            <a:t>Appendix H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016789\Objective\Objects\Reported%20Road%20Casualties%20Scotland%202015%20-%20publication%20-%20%20tab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12-22%20-%20Vehicles,%20Drivers%20and%20Riders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Tables%20A-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d\t&amp;p\eas\branch2\transtat\exeldata\ras\y99\rast2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s for Article 2"/>
      <sheetName val="Table G working"/>
      <sheetName val="Table g2_h working"/>
      <sheetName val="Table J"/>
      <sheetName val="Table K"/>
      <sheetName val="Table L"/>
      <sheetName val="Table2Chart ORIG"/>
      <sheetName val="oldTable43b"/>
      <sheetName val="Old_Figure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12"/>
      <sheetName val="13a-c"/>
      <sheetName val="13d-e"/>
      <sheetName val="Table14a"/>
      <sheetName val="Table14b"/>
      <sheetName val="Table15"/>
      <sheetName val="Table16"/>
      <sheetName val="Table16 cont'd"/>
      <sheetName val="Table16chart"/>
      <sheetName val="Table17"/>
      <sheetName val="Table18a"/>
      <sheetName val="Table18b"/>
      <sheetName val="Table18Chart"/>
      <sheetName val="Table19"/>
      <sheetName val="Table20"/>
      <sheetName val="Table21"/>
      <sheetName val="Table21Chart"/>
      <sheetName val="Table22Chart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3">
          <cell r="I13">
            <v>369</v>
          </cell>
        </row>
      </sheetData>
      <sheetData sheetId="8">
        <row r="14">
          <cell r="N14" t="str">
            <v>0-2</v>
          </cell>
        </row>
      </sheetData>
      <sheetData sheetId="9"/>
      <sheetData sheetId="10" refreshError="1"/>
      <sheetData sheetId="11">
        <row r="10">
          <cell r="B10" t="str">
            <v>Year</v>
          </cell>
          <cell r="E10" t="str">
            <v>Numbers</v>
          </cell>
          <cell r="J10" t="str">
            <v>Rates per thousand population</v>
          </cell>
        </row>
        <row r="11">
          <cell r="C11" t="str">
            <v>17-25</v>
          </cell>
          <cell r="D11" t="str">
            <v>26-34</v>
          </cell>
          <cell r="E11" t="str">
            <v>35-59</v>
          </cell>
          <cell r="F11" t="str">
            <v>60+</v>
          </cell>
          <cell r="G11" t="str">
            <v>Total 2</v>
          </cell>
          <cell r="I11" t="str">
            <v>17-25</v>
          </cell>
          <cell r="J11" t="str">
            <v>26-34</v>
          </cell>
          <cell r="K11" t="str">
            <v>35-59</v>
          </cell>
          <cell r="L11" t="str">
            <v>60+</v>
          </cell>
          <cell r="M11" t="str">
            <v>Total 3</v>
          </cell>
        </row>
        <row r="12">
          <cell r="B12" t="str">
            <v>2004-08 average</v>
          </cell>
          <cell r="C12">
            <v>2609</v>
          </cell>
          <cell r="D12">
            <v>1737</v>
          </cell>
          <cell r="E12">
            <v>4131</v>
          </cell>
          <cell r="F12">
            <v>1280</v>
          </cell>
          <cell r="G12">
            <v>9800</v>
          </cell>
          <cell r="I12">
            <v>8.6999999999999993</v>
          </cell>
          <cell r="J12">
            <v>6.2</v>
          </cell>
          <cell r="K12">
            <v>4.5999999999999996</v>
          </cell>
          <cell r="L12">
            <v>2.6</v>
          </cell>
          <cell r="M12">
            <v>4.9000000000000004</v>
          </cell>
        </row>
        <row r="13">
          <cell r="B13">
            <v>2005</v>
          </cell>
          <cell r="C13">
            <v>2689</v>
          </cell>
          <cell r="D13">
            <v>1840</v>
          </cell>
          <cell r="E13">
            <v>4330</v>
          </cell>
          <cell r="F13">
            <v>1320</v>
          </cell>
          <cell r="G13">
            <v>10214</v>
          </cell>
          <cell r="I13">
            <v>9</v>
          </cell>
          <cell r="J13">
            <v>6.6</v>
          </cell>
          <cell r="K13">
            <v>4.8</v>
          </cell>
          <cell r="L13">
            <v>2.8</v>
          </cell>
          <cell r="M13">
            <v>5.2</v>
          </cell>
        </row>
        <row r="14">
          <cell r="B14">
            <v>2006</v>
          </cell>
          <cell r="C14">
            <v>2660</v>
          </cell>
          <cell r="D14">
            <v>1688</v>
          </cell>
          <cell r="E14">
            <v>4184</v>
          </cell>
          <cell r="F14">
            <v>1183</v>
          </cell>
          <cell r="G14">
            <v>9753</v>
          </cell>
          <cell r="I14">
            <v>8.8000000000000007</v>
          </cell>
          <cell r="J14">
            <v>6.1</v>
          </cell>
          <cell r="K14">
            <v>4.5999999999999996</v>
          </cell>
          <cell r="L14">
            <v>2.4</v>
          </cell>
          <cell r="M14">
            <v>4.9000000000000004</v>
          </cell>
        </row>
        <row r="15">
          <cell r="B15">
            <v>2007</v>
          </cell>
          <cell r="C15">
            <v>2592</v>
          </cell>
          <cell r="D15">
            <v>1584</v>
          </cell>
          <cell r="E15">
            <v>3824</v>
          </cell>
          <cell r="F15">
            <v>1292</v>
          </cell>
          <cell r="G15">
            <v>9336</v>
          </cell>
          <cell r="I15">
            <v>8.5</v>
          </cell>
          <cell r="J15">
            <v>5.6</v>
          </cell>
          <cell r="K15">
            <v>4.2</v>
          </cell>
          <cell r="L15">
            <v>2.6</v>
          </cell>
          <cell r="M15">
            <v>4.7</v>
          </cell>
        </row>
        <row r="16">
          <cell r="B16">
            <v>2008</v>
          </cell>
          <cell r="C16">
            <v>2364</v>
          </cell>
          <cell r="D16">
            <v>1549</v>
          </cell>
          <cell r="E16">
            <v>3709</v>
          </cell>
          <cell r="F16">
            <v>1229</v>
          </cell>
          <cell r="G16">
            <v>8889</v>
          </cell>
          <cell r="I16">
            <v>7.7</v>
          </cell>
          <cell r="J16">
            <v>5.5</v>
          </cell>
          <cell r="K16">
            <v>4.0999999999999996</v>
          </cell>
          <cell r="L16">
            <v>2.4</v>
          </cell>
          <cell r="M16">
            <v>4.4000000000000004</v>
          </cell>
        </row>
        <row r="17">
          <cell r="B17">
            <v>2009</v>
          </cell>
          <cell r="C17">
            <v>2257</v>
          </cell>
          <cell r="D17">
            <v>1536</v>
          </cell>
          <cell r="E17">
            <v>3429</v>
          </cell>
          <cell r="F17">
            <v>1284</v>
          </cell>
          <cell r="G17">
            <v>8532</v>
          </cell>
          <cell r="I17">
            <v>7.3</v>
          </cell>
          <cell r="J17">
            <v>5.4</v>
          </cell>
          <cell r="K17">
            <v>3.8</v>
          </cell>
          <cell r="L17">
            <v>2.4</v>
          </cell>
          <cell r="M17">
            <v>4.2</v>
          </cell>
        </row>
        <row r="18">
          <cell r="B18">
            <v>2010</v>
          </cell>
          <cell r="C18">
            <v>1765</v>
          </cell>
          <cell r="D18">
            <v>1379</v>
          </cell>
          <cell r="E18">
            <v>3116</v>
          </cell>
          <cell r="F18">
            <v>1125</v>
          </cell>
          <cell r="G18">
            <v>7414</v>
          </cell>
          <cell r="I18">
            <v>5.6</v>
          </cell>
          <cell r="J18">
            <v>4.8</v>
          </cell>
          <cell r="K18">
            <v>3.5</v>
          </cell>
          <cell r="L18">
            <v>2.1</v>
          </cell>
          <cell r="M18">
            <v>3.6</v>
          </cell>
        </row>
        <row r="19">
          <cell r="B19">
            <v>2011</v>
          </cell>
          <cell r="C19">
            <v>1605</v>
          </cell>
          <cell r="D19">
            <v>1303</v>
          </cell>
          <cell r="E19">
            <v>3186</v>
          </cell>
          <cell r="F19">
            <v>1233</v>
          </cell>
          <cell r="G19">
            <v>7354</v>
          </cell>
          <cell r="I19">
            <v>5</v>
          </cell>
          <cell r="J19">
            <v>4.4000000000000004</v>
          </cell>
          <cell r="K19">
            <v>3.5</v>
          </cell>
          <cell r="L19">
            <v>2.2000000000000002</v>
          </cell>
          <cell r="M19">
            <v>3.5</v>
          </cell>
        </row>
        <row r="20">
          <cell r="B20">
            <v>2012</v>
          </cell>
          <cell r="C20">
            <v>1485</v>
          </cell>
          <cell r="D20">
            <v>1230</v>
          </cell>
          <cell r="E20">
            <v>2959</v>
          </cell>
          <cell r="F20">
            <v>1186</v>
          </cell>
          <cell r="G20">
            <v>6887</v>
          </cell>
          <cell r="I20">
            <v>4.7</v>
          </cell>
          <cell r="J20">
            <v>4.0999999999999996</v>
          </cell>
          <cell r="K20">
            <v>3.3</v>
          </cell>
          <cell r="L20">
            <v>2.1</v>
          </cell>
          <cell r="M20">
            <v>3.3</v>
          </cell>
        </row>
        <row r="21">
          <cell r="B21">
            <v>2013</v>
          </cell>
          <cell r="C21">
            <v>1314</v>
          </cell>
          <cell r="D21">
            <v>1125</v>
          </cell>
          <cell r="E21">
            <v>2757</v>
          </cell>
          <cell r="F21">
            <v>1110</v>
          </cell>
          <cell r="G21">
            <v>6346</v>
          </cell>
          <cell r="I21">
            <v>4.0999999999999996</v>
          </cell>
          <cell r="J21">
            <v>3.7</v>
          </cell>
          <cell r="K21">
            <v>3.1</v>
          </cell>
          <cell r="L21">
            <v>1.9</v>
          </cell>
          <cell r="M21">
            <v>3</v>
          </cell>
        </row>
        <row r="22">
          <cell r="B22">
            <v>2014</v>
          </cell>
          <cell r="C22">
            <v>1358</v>
          </cell>
          <cell r="D22">
            <v>1161</v>
          </cell>
          <cell r="E22">
            <v>2651</v>
          </cell>
          <cell r="F22">
            <v>1110</v>
          </cell>
          <cell r="G22">
            <v>6333</v>
          </cell>
          <cell r="I22">
            <v>4.3</v>
          </cell>
          <cell r="J22">
            <v>3.8</v>
          </cell>
          <cell r="K22">
            <v>3</v>
          </cell>
          <cell r="L22">
            <v>1.9</v>
          </cell>
          <cell r="M22">
            <v>3</v>
          </cell>
        </row>
        <row r="23">
          <cell r="B23">
            <v>2015</v>
          </cell>
          <cell r="C23">
            <v>1308</v>
          </cell>
          <cell r="D23">
            <v>1230</v>
          </cell>
          <cell r="E23">
            <v>2553</v>
          </cell>
          <cell r="F23">
            <v>1059</v>
          </cell>
          <cell r="G23">
            <v>6197</v>
          </cell>
          <cell r="I23">
            <v>4.0999999999999996</v>
          </cell>
          <cell r="J23">
            <v>3.9</v>
          </cell>
          <cell r="K23">
            <v>2.9</v>
          </cell>
          <cell r="L23">
            <v>1.8</v>
          </cell>
          <cell r="M23">
            <v>2.9</v>
          </cell>
        </row>
        <row r="24">
          <cell r="B24" t="str">
            <v>2011 to 2015 average</v>
          </cell>
          <cell r="C24">
            <v>1414</v>
          </cell>
          <cell r="D24">
            <v>1210</v>
          </cell>
          <cell r="E24">
            <v>2821</v>
          </cell>
          <cell r="F24">
            <v>1140</v>
          </cell>
          <cell r="G24">
            <v>6623</v>
          </cell>
          <cell r="I24">
            <v>4.4000000000000004</v>
          </cell>
          <cell r="J24">
            <v>4</v>
          </cell>
          <cell r="K24">
            <v>3.1</v>
          </cell>
          <cell r="L24">
            <v>2</v>
          </cell>
          <cell r="M24">
            <v>3.2</v>
          </cell>
        </row>
        <row r="26">
          <cell r="B26" t="str">
            <v>2004-08 average</v>
          </cell>
          <cell r="C26">
            <v>1367</v>
          </cell>
          <cell r="D26">
            <v>1174</v>
          </cell>
          <cell r="E26">
            <v>2719</v>
          </cell>
          <cell r="F26">
            <v>531</v>
          </cell>
          <cell r="G26">
            <v>5804</v>
          </cell>
          <cell r="I26">
            <v>4.5</v>
          </cell>
          <cell r="J26">
            <v>4</v>
          </cell>
          <cell r="K26">
            <v>2.9</v>
          </cell>
          <cell r="L26">
            <v>0.8</v>
          </cell>
          <cell r="M26">
            <v>2.7</v>
          </cell>
        </row>
        <row r="27">
          <cell r="B27">
            <v>2005</v>
          </cell>
          <cell r="C27">
            <v>1269</v>
          </cell>
          <cell r="D27">
            <v>1211</v>
          </cell>
          <cell r="E27">
            <v>2784</v>
          </cell>
          <cell r="F27">
            <v>542</v>
          </cell>
          <cell r="G27">
            <v>5823</v>
          </cell>
          <cell r="I27">
            <v>4.2</v>
          </cell>
          <cell r="J27">
            <v>4.0999999999999996</v>
          </cell>
          <cell r="K27">
            <v>3</v>
          </cell>
          <cell r="L27">
            <v>0.9</v>
          </cell>
          <cell r="M27">
            <v>2.7</v>
          </cell>
        </row>
        <row r="28">
          <cell r="B28">
            <v>2006</v>
          </cell>
          <cell r="C28">
            <v>1407</v>
          </cell>
          <cell r="D28">
            <v>1171</v>
          </cell>
          <cell r="E28">
            <v>2779</v>
          </cell>
          <cell r="F28">
            <v>546</v>
          </cell>
          <cell r="G28">
            <v>5914</v>
          </cell>
          <cell r="I28">
            <v>4.7</v>
          </cell>
          <cell r="J28">
            <v>4.0999999999999996</v>
          </cell>
          <cell r="K28">
            <v>2.9</v>
          </cell>
          <cell r="L28">
            <v>0.9</v>
          </cell>
          <cell r="M28">
            <v>2.7</v>
          </cell>
        </row>
        <row r="29">
          <cell r="B29">
            <v>2007</v>
          </cell>
          <cell r="C29">
            <v>1422</v>
          </cell>
          <cell r="D29">
            <v>1075</v>
          </cell>
          <cell r="E29">
            <v>2538</v>
          </cell>
          <cell r="F29">
            <v>524</v>
          </cell>
          <cell r="G29">
            <v>5569</v>
          </cell>
          <cell r="I29">
            <v>4.7</v>
          </cell>
          <cell r="J29">
            <v>3.7</v>
          </cell>
          <cell r="K29">
            <v>2.7</v>
          </cell>
          <cell r="L29">
            <v>0.8</v>
          </cell>
          <cell r="M29">
            <v>2.5</v>
          </cell>
        </row>
        <row r="30">
          <cell r="B30">
            <v>2008</v>
          </cell>
          <cell r="C30">
            <v>1350</v>
          </cell>
          <cell r="D30">
            <v>1047</v>
          </cell>
          <cell r="E30">
            <v>2636</v>
          </cell>
          <cell r="F30">
            <v>520</v>
          </cell>
          <cell r="G30">
            <v>5563</v>
          </cell>
          <cell r="I30">
            <v>4.4000000000000004</v>
          </cell>
          <cell r="J30">
            <v>3.6</v>
          </cell>
          <cell r="K30">
            <v>2.8</v>
          </cell>
          <cell r="L30">
            <v>0.8</v>
          </cell>
          <cell r="M30">
            <v>2.5</v>
          </cell>
        </row>
        <row r="31">
          <cell r="B31">
            <v>2009</v>
          </cell>
          <cell r="C31">
            <v>1301</v>
          </cell>
          <cell r="D31">
            <v>1078</v>
          </cell>
          <cell r="E31">
            <v>2496</v>
          </cell>
          <cell r="F31">
            <v>557</v>
          </cell>
          <cell r="G31">
            <v>5447</v>
          </cell>
          <cell r="I31">
            <v>4.2</v>
          </cell>
          <cell r="J31">
            <v>3.6</v>
          </cell>
          <cell r="K31">
            <v>2.6</v>
          </cell>
          <cell r="L31">
            <v>0.8</v>
          </cell>
          <cell r="M31">
            <v>2.4</v>
          </cell>
        </row>
        <row r="32">
          <cell r="B32">
            <v>2010</v>
          </cell>
          <cell r="C32">
            <v>1142</v>
          </cell>
          <cell r="D32">
            <v>976</v>
          </cell>
          <cell r="E32">
            <v>2258</v>
          </cell>
          <cell r="F32">
            <v>503</v>
          </cell>
          <cell r="G32">
            <v>4887</v>
          </cell>
          <cell r="I32">
            <v>3.6</v>
          </cell>
          <cell r="J32">
            <v>3.3</v>
          </cell>
          <cell r="K32">
            <v>2.4</v>
          </cell>
          <cell r="L32">
            <v>0.7</v>
          </cell>
          <cell r="M32">
            <v>2.2000000000000002</v>
          </cell>
        </row>
        <row r="33">
          <cell r="B33">
            <v>2011</v>
          </cell>
          <cell r="C33">
            <v>974</v>
          </cell>
          <cell r="D33">
            <v>958</v>
          </cell>
          <cell r="E33">
            <v>2119</v>
          </cell>
          <cell r="F33">
            <v>555</v>
          </cell>
          <cell r="G33">
            <v>4615</v>
          </cell>
          <cell r="I33">
            <v>3</v>
          </cell>
          <cell r="J33">
            <v>3.1</v>
          </cell>
          <cell r="K33">
            <v>2.2000000000000002</v>
          </cell>
          <cell r="L33">
            <v>0.8</v>
          </cell>
          <cell r="M33">
            <v>2</v>
          </cell>
        </row>
        <row r="34">
          <cell r="B34">
            <v>2012</v>
          </cell>
          <cell r="C34">
            <v>1088</v>
          </cell>
          <cell r="D34">
            <v>918</v>
          </cell>
          <cell r="E34">
            <v>2156</v>
          </cell>
          <cell r="F34">
            <v>589</v>
          </cell>
          <cell r="G34">
            <v>4760</v>
          </cell>
          <cell r="I34">
            <v>3.4</v>
          </cell>
          <cell r="J34">
            <v>3</v>
          </cell>
          <cell r="K34">
            <v>2.2999999999999998</v>
          </cell>
          <cell r="L34">
            <v>0.9</v>
          </cell>
          <cell r="M34">
            <v>2.1</v>
          </cell>
        </row>
        <row r="35">
          <cell r="B35">
            <v>2013</v>
          </cell>
          <cell r="C35">
            <v>883</v>
          </cell>
          <cell r="D35">
            <v>893</v>
          </cell>
          <cell r="E35">
            <v>1993</v>
          </cell>
          <cell r="F35">
            <v>602</v>
          </cell>
          <cell r="G35">
            <v>4388</v>
          </cell>
          <cell r="I35">
            <v>2.8</v>
          </cell>
          <cell r="J35">
            <v>2.8</v>
          </cell>
          <cell r="K35">
            <v>2.1</v>
          </cell>
          <cell r="L35">
            <v>0.9</v>
          </cell>
          <cell r="M35">
            <v>1.9</v>
          </cell>
        </row>
        <row r="36">
          <cell r="B36">
            <v>2014</v>
          </cell>
          <cell r="C36">
            <v>870</v>
          </cell>
          <cell r="D36">
            <v>857</v>
          </cell>
          <cell r="E36">
            <v>1991</v>
          </cell>
          <cell r="F36">
            <v>616</v>
          </cell>
          <cell r="G36">
            <v>4352</v>
          </cell>
          <cell r="I36">
            <v>2.8</v>
          </cell>
          <cell r="J36">
            <v>2.7</v>
          </cell>
          <cell r="K36">
            <v>2.1</v>
          </cell>
          <cell r="L36">
            <v>0.9</v>
          </cell>
          <cell r="M36">
            <v>1.9</v>
          </cell>
        </row>
        <row r="37">
          <cell r="B37">
            <v>2015</v>
          </cell>
          <cell r="C37">
            <v>843</v>
          </cell>
          <cell r="D37">
            <v>850</v>
          </cell>
          <cell r="E37">
            <v>1896</v>
          </cell>
          <cell r="F37">
            <v>582</v>
          </cell>
          <cell r="G37">
            <v>4193</v>
          </cell>
          <cell r="I37">
            <v>2.7</v>
          </cell>
          <cell r="J37">
            <v>2.6</v>
          </cell>
          <cell r="K37">
            <v>2</v>
          </cell>
          <cell r="L37">
            <v>0.8</v>
          </cell>
          <cell r="M37">
            <v>1.8</v>
          </cell>
        </row>
        <row r="38">
          <cell r="B38" t="str">
            <v>2011 to 2015 average</v>
          </cell>
          <cell r="C38">
            <v>932</v>
          </cell>
          <cell r="D38">
            <v>895</v>
          </cell>
          <cell r="E38">
            <v>2031</v>
          </cell>
          <cell r="F38">
            <v>589</v>
          </cell>
          <cell r="G38">
            <v>4462</v>
          </cell>
          <cell r="I38">
            <v>2.9</v>
          </cell>
          <cell r="J38">
            <v>2.8</v>
          </cell>
          <cell r="K38">
            <v>2.2000000000000002</v>
          </cell>
          <cell r="L38">
            <v>0.8</v>
          </cell>
          <cell r="M38">
            <v>2</v>
          </cell>
        </row>
        <row r="40">
          <cell r="B40" t="str">
            <v>2004-08 average</v>
          </cell>
          <cell r="C40">
            <v>4033</v>
          </cell>
          <cell r="D40">
            <v>2971</v>
          </cell>
          <cell r="E40">
            <v>7053</v>
          </cell>
          <cell r="F40">
            <v>1826</v>
          </cell>
          <cell r="G40">
            <v>16306</v>
          </cell>
          <cell r="I40">
            <v>6.7</v>
          </cell>
          <cell r="J40">
            <v>5.2</v>
          </cell>
          <cell r="K40">
            <v>3.8</v>
          </cell>
          <cell r="L40">
            <v>1.6</v>
          </cell>
          <cell r="M40">
            <v>3.8</v>
          </cell>
        </row>
        <row r="41">
          <cell r="B41">
            <v>2005</v>
          </cell>
          <cell r="C41">
            <v>3998</v>
          </cell>
          <cell r="D41">
            <v>3113</v>
          </cell>
          <cell r="E41">
            <v>7349</v>
          </cell>
          <cell r="F41">
            <v>1875</v>
          </cell>
          <cell r="G41">
            <v>16770</v>
          </cell>
          <cell r="I41">
            <v>6.7</v>
          </cell>
          <cell r="J41">
            <v>5.5</v>
          </cell>
          <cell r="K41">
            <v>4</v>
          </cell>
          <cell r="L41">
            <v>1.7</v>
          </cell>
          <cell r="M41">
            <v>4</v>
          </cell>
        </row>
        <row r="42">
          <cell r="B42">
            <v>2006</v>
          </cell>
          <cell r="C42">
            <v>4104</v>
          </cell>
          <cell r="D42">
            <v>2917</v>
          </cell>
          <cell r="E42">
            <v>7214</v>
          </cell>
          <cell r="F42">
            <v>1732</v>
          </cell>
          <cell r="G42">
            <v>16398</v>
          </cell>
          <cell r="I42">
            <v>6.8</v>
          </cell>
          <cell r="J42">
            <v>5.2</v>
          </cell>
          <cell r="K42">
            <v>3.9</v>
          </cell>
          <cell r="L42">
            <v>1.5</v>
          </cell>
          <cell r="M42">
            <v>3.9</v>
          </cell>
        </row>
        <row r="43">
          <cell r="B43">
            <v>2007</v>
          </cell>
          <cell r="C43">
            <v>4120</v>
          </cell>
          <cell r="D43">
            <v>2710</v>
          </cell>
          <cell r="E43">
            <v>6545</v>
          </cell>
          <cell r="F43">
            <v>1823</v>
          </cell>
          <cell r="G43">
            <v>15585</v>
          </cell>
          <cell r="I43">
            <v>6.8</v>
          </cell>
          <cell r="J43">
            <v>4.8</v>
          </cell>
          <cell r="K43">
            <v>3.5</v>
          </cell>
          <cell r="L43">
            <v>1.6</v>
          </cell>
          <cell r="M43">
            <v>3.6</v>
          </cell>
        </row>
        <row r="44">
          <cell r="B44">
            <v>2008</v>
          </cell>
          <cell r="C44">
            <v>3793</v>
          </cell>
          <cell r="D44">
            <v>2658</v>
          </cell>
          <cell r="E44">
            <v>6514</v>
          </cell>
          <cell r="F44">
            <v>1752</v>
          </cell>
          <cell r="G44">
            <v>15061</v>
          </cell>
          <cell r="I44">
            <v>6.2</v>
          </cell>
          <cell r="J44">
            <v>4.5999999999999996</v>
          </cell>
          <cell r="K44">
            <v>3.5</v>
          </cell>
          <cell r="L44">
            <v>1.5</v>
          </cell>
          <cell r="M44">
            <v>3.5</v>
          </cell>
        </row>
        <row r="45">
          <cell r="B45">
            <v>2009</v>
          </cell>
          <cell r="C45">
            <v>3636</v>
          </cell>
          <cell r="D45">
            <v>2727</v>
          </cell>
          <cell r="E45">
            <v>6057</v>
          </cell>
          <cell r="F45">
            <v>1848</v>
          </cell>
          <cell r="G45">
            <v>14578</v>
          </cell>
          <cell r="I45">
            <v>5.9</v>
          </cell>
          <cell r="J45">
            <v>4.7</v>
          </cell>
          <cell r="K45">
            <v>3.3</v>
          </cell>
          <cell r="L45">
            <v>1.5</v>
          </cell>
          <cell r="M45">
            <v>3.4</v>
          </cell>
        </row>
        <row r="46">
          <cell r="B46">
            <v>2010</v>
          </cell>
          <cell r="C46">
            <v>2947</v>
          </cell>
          <cell r="D46">
            <v>2414</v>
          </cell>
          <cell r="E46">
            <v>5537</v>
          </cell>
          <cell r="F46">
            <v>1638</v>
          </cell>
          <cell r="G46">
            <v>12805</v>
          </cell>
          <cell r="I46">
            <v>4.7</v>
          </cell>
          <cell r="J46">
            <v>4.0999999999999996</v>
          </cell>
          <cell r="K46">
            <v>3</v>
          </cell>
          <cell r="L46">
            <v>1.3</v>
          </cell>
          <cell r="M46">
            <v>2.9</v>
          </cell>
        </row>
        <row r="47">
          <cell r="B47">
            <v>2011</v>
          </cell>
          <cell r="C47">
            <v>2613</v>
          </cell>
          <cell r="D47">
            <v>2329</v>
          </cell>
          <cell r="E47">
            <v>5426</v>
          </cell>
          <cell r="F47">
            <v>1792</v>
          </cell>
          <cell r="G47">
            <v>12400</v>
          </cell>
          <cell r="I47">
            <v>4.0999999999999996</v>
          </cell>
          <cell r="J47">
            <v>3.9</v>
          </cell>
          <cell r="K47">
            <v>2.9</v>
          </cell>
          <cell r="L47">
            <v>1.5</v>
          </cell>
          <cell r="M47">
            <v>2.8</v>
          </cell>
        </row>
        <row r="48">
          <cell r="B48">
            <v>2012</v>
          </cell>
          <cell r="C48">
            <v>2604</v>
          </cell>
          <cell r="D48">
            <v>2231</v>
          </cell>
          <cell r="E48">
            <v>5278</v>
          </cell>
          <cell r="F48">
            <v>1780</v>
          </cell>
          <cell r="G48">
            <v>12214</v>
          </cell>
          <cell r="I48">
            <v>4.0999999999999996</v>
          </cell>
          <cell r="J48">
            <v>3.7</v>
          </cell>
          <cell r="K48">
            <v>2.9</v>
          </cell>
          <cell r="L48">
            <v>1.4</v>
          </cell>
          <cell r="M48">
            <v>2.7</v>
          </cell>
        </row>
        <row r="49">
          <cell r="B49">
            <v>2013</v>
          </cell>
          <cell r="C49">
            <v>2221</v>
          </cell>
          <cell r="D49">
            <v>2132</v>
          </cell>
          <cell r="E49">
            <v>4870</v>
          </cell>
          <cell r="F49">
            <v>1713</v>
          </cell>
          <cell r="G49">
            <v>11236</v>
          </cell>
          <cell r="I49">
            <v>3.5</v>
          </cell>
          <cell r="J49">
            <v>3.4</v>
          </cell>
          <cell r="K49">
            <v>2.7</v>
          </cell>
          <cell r="L49">
            <v>1.4</v>
          </cell>
          <cell r="M49">
            <v>2.5</v>
          </cell>
        </row>
        <row r="50">
          <cell r="B50">
            <v>2014</v>
          </cell>
          <cell r="C50">
            <v>2249</v>
          </cell>
          <cell r="D50">
            <v>2116</v>
          </cell>
          <cell r="E50">
            <v>4749</v>
          </cell>
          <cell r="F50">
            <v>1727</v>
          </cell>
          <cell r="G50">
            <v>11195</v>
          </cell>
          <cell r="I50">
            <v>3.6</v>
          </cell>
          <cell r="J50">
            <v>3.4</v>
          </cell>
          <cell r="K50">
            <v>2.6</v>
          </cell>
          <cell r="L50">
            <v>1.3</v>
          </cell>
          <cell r="M50">
            <v>2.5</v>
          </cell>
        </row>
        <row r="51">
          <cell r="B51">
            <v>2015</v>
          </cell>
          <cell r="C51">
            <v>2183</v>
          </cell>
          <cell r="D51">
            <v>2188</v>
          </cell>
          <cell r="E51">
            <v>4523</v>
          </cell>
          <cell r="F51">
            <v>1645</v>
          </cell>
          <cell r="G51">
            <v>10930</v>
          </cell>
          <cell r="I51">
            <v>3.5</v>
          </cell>
          <cell r="J51">
            <v>3.4</v>
          </cell>
          <cell r="K51">
            <v>2.5</v>
          </cell>
          <cell r="L51">
            <v>1.3</v>
          </cell>
          <cell r="M51">
            <v>2.4</v>
          </cell>
        </row>
        <row r="52">
          <cell r="B52" t="str">
            <v>2011 to 2015 average</v>
          </cell>
          <cell r="C52">
            <v>2374</v>
          </cell>
          <cell r="D52">
            <v>2199</v>
          </cell>
          <cell r="E52">
            <v>4969</v>
          </cell>
          <cell r="F52">
            <v>1731</v>
          </cell>
          <cell r="G52">
            <v>11595</v>
          </cell>
          <cell r="I52">
            <v>3.7</v>
          </cell>
          <cell r="J52">
            <v>3.6</v>
          </cell>
          <cell r="K52">
            <v>2.7</v>
          </cell>
          <cell r="L52">
            <v>1.4</v>
          </cell>
          <cell r="M52">
            <v>2.6</v>
          </cell>
        </row>
        <row r="54">
          <cell r="B54" t="str">
            <v>2004-08 average</v>
          </cell>
          <cell r="C54">
            <v>1.9085588880760791</v>
          </cell>
          <cell r="D54">
            <v>1.479557069846678</v>
          </cell>
          <cell r="E54">
            <v>1.5193085693269583</v>
          </cell>
          <cell r="F54">
            <v>2.4105461393596985</v>
          </cell>
          <cell r="G54">
            <v>1.6884906960716748</v>
          </cell>
          <cell r="I54">
            <v>1.9333333333333331</v>
          </cell>
          <cell r="J54">
            <v>1.55</v>
          </cell>
          <cell r="K54">
            <v>1.586206896551724</v>
          </cell>
          <cell r="L54">
            <v>3.25</v>
          </cell>
          <cell r="M54">
            <v>1.8148148148148149</v>
          </cell>
        </row>
        <row r="55">
          <cell r="B55">
            <v>2005</v>
          </cell>
          <cell r="C55">
            <v>2.118991331757289</v>
          </cell>
          <cell r="D55">
            <v>1.5194054500412881</v>
          </cell>
          <cell r="E55">
            <v>1.555316091954023</v>
          </cell>
          <cell r="F55">
            <v>2.4354243542435423</v>
          </cell>
          <cell r="G55">
            <v>1.7540786536149751</v>
          </cell>
          <cell r="I55">
            <v>2.1428571428571428</v>
          </cell>
          <cell r="J55">
            <v>1.6097560975609757</v>
          </cell>
          <cell r="K55">
            <v>1.5999999999999999</v>
          </cell>
          <cell r="L55">
            <v>3.1111111111111107</v>
          </cell>
          <cell r="M55">
            <v>1.9259259259259258</v>
          </cell>
        </row>
        <row r="56">
          <cell r="B56">
            <v>2006</v>
          </cell>
          <cell r="C56">
            <v>1.8905472636815921</v>
          </cell>
          <cell r="D56">
            <v>1.4415029888983775</v>
          </cell>
          <cell r="E56">
            <v>1.5055775458798129</v>
          </cell>
          <cell r="F56">
            <v>2.1666666666666665</v>
          </cell>
          <cell r="G56">
            <v>1.6491376394994928</v>
          </cell>
          <cell r="I56">
            <v>1.8723404255319149</v>
          </cell>
          <cell r="J56">
            <v>1.4878048780487805</v>
          </cell>
          <cell r="K56">
            <v>1.586206896551724</v>
          </cell>
          <cell r="L56">
            <v>2.6666666666666665</v>
          </cell>
          <cell r="M56">
            <v>1.8148148148148149</v>
          </cell>
        </row>
        <row r="57">
          <cell r="B57">
            <v>2007</v>
          </cell>
          <cell r="C57">
            <v>1.8227848101265822</v>
          </cell>
          <cell r="D57">
            <v>1.4734883720930232</v>
          </cell>
          <cell r="E57">
            <v>1.5066981875492513</v>
          </cell>
          <cell r="F57">
            <v>2.4656488549618323</v>
          </cell>
          <cell r="G57">
            <v>1.6764230562039864</v>
          </cell>
          <cell r="I57">
            <v>1.8085106382978722</v>
          </cell>
          <cell r="J57">
            <v>1.5135135135135134</v>
          </cell>
          <cell r="K57">
            <v>1.5555555555555556</v>
          </cell>
          <cell r="L57">
            <v>3.25</v>
          </cell>
          <cell r="M57">
            <v>1.8800000000000001</v>
          </cell>
        </row>
        <row r="58">
          <cell r="B58">
            <v>2008</v>
          </cell>
          <cell r="C58">
            <v>1.7511111111111111</v>
          </cell>
          <cell r="D58">
            <v>1.4794651384909265</v>
          </cell>
          <cell r="E58">
            <v>1.4070561456752655</v>
          </cell>
          <cell r="F58">
            <v>2.3634615384615385</v>
          </cell>
          <cell r="G58">
            <v>1.5978788423512493</v>
          </cell>
          <cell r="I58">
            <v>1.75</v>
          </cell>
          <cell r="J58">
            <v>1.5277777777777777</v>
          </cell>
          <cell r="K58">
            <v>1.4642857142857142</v>
          </cell>
          <cell r="L58">
            <v>2.9999999999999996</v>
          </cell>
          <cell r="M58">
            <v>1.7600000000000002</v>
          </cell>
        </row>
        <row r="59">
          <cell r="B59">
            <v>2009</v>
          </cell>
          <cell r="C59">
            <v>1.7348193697156034</v>
          </cell>
          <cell r="D59">
            <v>1.424860853432282</v>
          </cell>
          <cell r="E59">
            <v>1.3737980769230769</v>
          </cell>
          <cell r="F59">
            <v>2.3052064631956912</v>
          </cell>
          <cell r="G59">
            <v>1.5663668074169268</v>
          </cell>
          <cell r="I59">
            <v>1.7380952380952379</v>
          </cell>
          <cell r="J59">
            <v>1.5</v>
          </cell>
          <cell r="K59">
            <v>1.4615384615384615</v>
          </cell>
          <cell r="L59">
            <v>2.9999999999999996</v>
          </cell>
          <cell r="M59">
            <v>1.7500000000000002</v>
          </cell>
        </row>
        <row r="60">
          <cell r="B60">
            <v>2010</v>
          </cell>
          <cell r="C60">
            <v>1.5455341506129596</v>
          </cell>
          <cell r="D60">
            <v>1.4129098360655739</v>
          </cell>
          <cell r="E60">
            <v>1.3799822852081487</v>
          </cell>
          <cell r="F60">
            <v>2.2365805168986084</v>
          </cell>
          <cell r="G60">
            <v>1.5170861469204011</v>
          </cell>
          <cell r="I60">
            <v>1.5555555555555554</v>
          </cell>
          <cell r="J60">
            <v>1.4545454545454546</v>
          </cell>
          <cell r="K60">
            <v>1.4583333333333335</v>
          </cell>
          <cell r="L60">
            <v>3.0000000000000004</v>
          </cell>
          <cell r="M60">
            <v>1.6363636363636362</v>
          </cell>
        </row>
        <row r="61">
          <cell r="B61">
            <v>2011</v>
          </cell>
          <cell r="C61">
            <v>1.6478439425051334</v>
          </cell>
          <cell r="D61">
            <v>1.360125260960334</v>
          </cell>
          <cell r="E61">
            <v>1.5035394053798963</v>
          </cell>
          <cell r="F61">
            <v>2.2216216216216216</v>
          </cell>
          <cell r="G61">
            <v>1.5934994582881907</v>
          </cell>
          <cell r="I61">
            <v>1.6666666666666667</v>
          </cell>
          <cell r="J61">
            <v>1.4193548387096775</v>
          </cell>
          <cell r="K61">
            <v>1.5909090909090908</v>
          </cell>
          <cell r="L61">
            <v>2.75</v>
          </cell>
          <cell r="M61">
            <v>1.75</v>
          </cell>
        </row>
        <row r="62">
          <cell r="B62">
            <v>2012</v>
          </cell>
          <cell r="C62">
            <v>1.364889705882353</v>
          </cell>
          <cell r="D62">
            <v>1.3398692810457515</v>
          </cell>
          <cell r="E62">
            <v>1.3724489795918366</v>
          </cell>
          <cell r="F62">
            <v>2.0135823429541597</v>
          </cell>
          <cell r="G62">
            <v>1.4468487394957983</v>
          </cell>
          <cell r="I62">
            <v>1.3823529411764708</v>
          </cell>
          <cell r="J62">
            <v>1.3666666666666665</v>
          </cell>
          <cell r="K62">
            <v>1.4347826086956521</v>
          </cell>
          <cell r="L62">
            <v>2.3333333333333335</v>
          </cell>
          <cell r="M62">
            <v>1.5714285714285712</v>
          </cell>
        </row>
        <row r="63">
          <cell r="B63">
            <v>2013</v>
          </cell>
          <cell r="C63">
            <v>1.4881087202718006</v>
          </cell>
          <cell r="D63">
            <v>1.2597984322508398</v>
          </cell>
          <cell r="E63">
            <v>1.3833416959357752</v>
          </cell>
          <cell r="F63">
            <v>1.8438538205980066</v>
          </cell>
          <cell r="G63">
            <v>1.4462169553327255</v>
          </cell>
          <cell r="I63">
            <v>1.4642857142857142</v>
          </cell>
          <cell r="J63">
            <v>1.3214285714285716</v>
          </cell>
          <cell r="K63">
            <v>1.4761904761904763</v>
          </cell>
          <cell r="L63">
            <v>2.1111111111111112</v>
          </cell>
          <cell r="M63">
            <v>1.5789473684210527</v>
          </cell>
        </row>
        <row r="64">
          <cell r="B64">
            <v>2014</v>
          </cell>
          <cell r="C64">
            <v>1.560919540229885</v>
          </cell>
          <cell r="D64">
            <v>1.3547257876312719</v>
          </cell>
          <cell r="E64">
            <v>1.3314917127071824</v>
          </cell>
          <cell r="F64">
            <v>1.801948051948052</v>
          </cell>
          <cell r="G64">
            <v>1.4551930147058822</v>
          </cell>
          <cell r="I64">
            <v>1.5357142857142858</v>
          </cell>
          <cell r="J64">
            <v>1.4074074074074072</v>
          </cell>
          <cell r="K64">
            <v>1.4285714285714286</v>
          </cell>
          <cell r="L64">
            <v>2.1111111111111112</v>
          </cell>
          <cell r="M64">
            <v>1.5789473684210527</v>
          </cell>
        </row>
        <row r="65">
          <cell r="B65">
            <v>2015</v>
          </cell>
          <cell r="C65">
            <v>1.5516014234875444</v>
          </cell>
          <cell r="D65">
            <v>1.4470588235294117</v>
          </cell>
          <cell r="E65">
            <v>1.3465189873417722</v>
          </cell>
          <cell r="F65">
            <v>1.8195876288659794</v>
          </cell>
          <cell r="G65">
            <v>1.477939422847603</v>
          </cell>
          <cell r="I65">
            <v>1.5185185185185184</v>
          </cell>
          <cell r="J65">
            <v>1.5</v>
          </cell>
          <cell r="K65">
            <v>1.45</v>
          </cell>
          <cell r="L65">
            <v>2.25</v>
          </cell>
          <cell r="M65">
            <v>1.6111111111111109</v>
          </cell>
        </row>
        <row r="66">
          <cell r="B66" t="str">
            <v>2011 to 2015 average</v>
          </cell>
          <cell r="C66">
            <v>1.5171673819742488</v>
          </cell>
          <cell r="D66">
            <v>1.3519553072625698</v>
          </cell>
          <cell r="E66">
            <v>1.3889709502708025</v>
          </cell>
          <cell r="F66">
            <v>1.935483870967742</v>
          </cell>
          <cell r="G66">
            <v>1.4843119677274765</v>
          </cell>
          <cell r="I66">
            <v>1.517241379310345</v>
          </cell>
          <cell r="J66">
            <v>1.4285714285714286</v>
          </cell>
          <cell r="K66">
            <v>1.4090909090909089</v>
          </cell>
          <cell r="L66">
            <v>2.5</v>
          </cell>
          <cell r="M66">
            <v>1.6</v>
          </cell>
        </row>
      </sheetData>
      <sheetData sheetId="12"/>
      <sheetData sheetId="13"/>
      <sheetData sheetId="14"/>
      <sheetData sheetId="15">
        <row r="24">
          <cell r="B24">
            <v>2004</v>
          </cell>
        </row>
      </sheetData>
      <sheetData sheetId="16"/>
      <sheetData sheetId="17">
        <row r="92">
          <cell r="B92" t="str">
            <v>Fatal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A"/>
      <sheetName val="Table B"/>
      <sheetName val="Table B(2)"/>
    </sheetNames>
    <sheetDataSet>
      <sheetData sheetId="0"/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"/>
      <sheetName val="chart"/>
      <sheetName val="chart (2)"/>
    </sheetNames>
    <sheetDataSet>
      <sheetData sheetId="0">
        <row r="1">
          <cell r="J1" t="str">
            <v>Casualties</v>
          </cell>
          <cell r="M1" t="str">
            <v>Population</v>
          </cell>
        </row>
        <row r="5">
          <cell r="E5" t="str">
            <v>Fatal and</v>
          </cell>
          <cell r="F5" t="str">
            <v>All</v>
          </cell>
          <cell r="I5" t="str">
            <v>Fatal and</v>
          </cell>
          <cell r="J5" t="str">
            <v>All</v>
          </cell>
        </row>
        <row r="6">
          <cell r="E6" t="str">
            <v>Serious</v>
          </cell>
          <cell r="F6" t="str">
            <v>Severities</v>
          </cell>
          <cell r="H6" t="str">
            <v>Fatal</v>
          </cell>
          <cell r="I6" t="str">
            <v>Serious</v>
          </cell>
          <cell r="J6" t="str">
            <v>Severities</v>
          </cell>
        </row>
        <row r="7">
          <cell r="F7" t="str">
            <v>numbers</v>
          </cell>
          <cell r="J7" t="str">
            <v>rates per thousand  population</v>
          </cell>
          <cell r="M7">
            <v>1999</v>
          </cell>
        </row>
        <row r="8">
          <cell r="E8">
            <v>430</v>
          </cell>
          <cell r="F8">
            <v>1617</v>
          </cell>
          <cell r="H8">
            <v>1.6860997933040016E-2</v>
          </cell>
          <cell r="I8">
            <v>0.42648406536512984</v>
          </cell>
          <cell r="J8">
            <v>1.6037784504544534</v>
          </cell>
          <cell r="M8">
            <v>1008244.0000000001</v>
          </cell>
        </row>
        <row r="9">
          <cell r="E9">
            <v>120</v>
          </cell>
          <cell r="F9">
            <v>455</v>
          </cell>
          <cell r="H9">
            <v>2.4446508816300044E-2</v>
          </cell>
          <cell r="I9">
            <v>0.26668918708690958</v>
          </cell>
          <cell r="J9">
            <v>1.0111965010378654</v>
          </cell>
          <cell r="M9">
            <v>449962</v>
          </cell>
        </row>
        <row r="10">
          <cell r="E10">
            <v>356</v>
          </cell>
          <cell r="F10">
            <v>1105</v>
          </cell>
          <cell r="H10">
            <v>1.2225854319776389E-2</v>
          </cell>
          <cell r="I10">
            <v>0.13601262930751232</v>
          </cell>
          <cell r="J10">
            <v>0.42217403197977849</v>
          </cell>
          <cell r="M10">
            <v>2617404</v>
          </cell>
        </row>
        <row r="11">
          <cell r="E11">
            <v>235</v>
          </cell>
          <cell r="F11">
            <v>560</v>
          </cell>
          <cell r="H11">
            <v>2.7788690961009596E-2</v>
          </cell>
          <cell r="I11">
            <v>0.22518421985645706</v>
          </cell>
          <cell r="J11">
            <v>0.53660920476432317</v>
          </cell>
          <cell r="M11">
            <v>1043589.9999999999</v>
          </cell>
        </row>
        <row r="12">
          <cell r="E12">
            <v>1141</v>
          </cell>
          <cell r="F12">
            <v>3759</v>
          </cell>
          <cell r="H12">
            <v>1.7385528988904518E-2</v>
          </cell>
          <cell r="I12">
            <v>0.22288638849820283</v>
          </cell>
          <cell r="J12">
            <v>0.73429442100328179</v>
          </cell>
          <cell r="M12">
            <v>5119200</v>
          </cell>
        </row>
        <row r="14">
          <cell r="E14">
            <v>69</v>
          </cell>
          <cell r="F14">
            <v>374</v>
          </cell>
          <cell r="H14" t="str">
            <v>-</v>
          </cell>
          <cell r="I14">
            <v>6.843581513998595E-2</v>
          </cell>
          <cell r="J14">
            <v>0.37094195452688034</v>
          </cell>
          <cell r="M14">
            <v>1008244.0000000001</v>
          </cell>
        </row>
        <row r="15">
          <cell r="E15">
            <v>24</v>
          </cell>
          <cell r="F15">
            <v>141</v>
          </cell>
          <cell r="H15" t="str">
            <v>-</v>
          </cell>
          <cell r="I15">
            <v>5.3337837417381913E-2</v>
          </cell>
          <cell r="J15">
            <v>0.31335979482711879</v>
          </cell>
          <cell r="M15">
            <v>449962</v>
          </cell>
        </row>
        <row r="16">
          <cell r="E16">
            <v>85</v>
          </cell>
          <cell r="F16">
            <v>463</v>
          </cell>
          <cell r="H16" t="str">
            <v>-</v>
          </cell>
          <cell r="I16">
            <v>3.2474925536906035E-2</v>
          </cell>
          <cell r="J16">
            <v>0.17689282968926465</v>
          </cell>
          <cell r="M16">
            <v>2617404</v>
          </cell>
        </row>
        <row r="17">
          <cell r="E17">
            <v>11</v>
          </cell>
          <cell r="F17">
            <v>38</v>
          </cell>
          <cell r="H17" t="str">
            <v>-</v>
          </cell>
          <cell r="I17">
            <v>1.0540537950727777E-2</v>
          </cell>
          <cell r="J17">
            <v>3.6412767466150506E-2</v>
          </cell>
          <cell r="M17">
            <v>1043589.9999999999</v>
          </cell>
        </row>
        <row r="18">
          <cell r="E18">
            <v>189</v>
          </cell>
          <cell r="F18">
            <v>1017</v>
          </cell>
          <cell r="H18" t="str">
            <v>-</v>
          </cell>
          <cell r="I18">
            <v>3.6919831223628685E-2</v>
          </cell>
          <cell r="J18">
            <v>0.19866385372714487</v>
          </cell>
          <cell r="M18">
            <v>5119200</v>
          </cell>
        </row>
        <row r="20">
          <cell r="E20">
            <v>5</v>
          </cell>
          <cell r="F20">
            <v>17</v>
          </cell>
          <cell r="H20" t="str">
            <v>-</v>
          </cell>
          <cell r="I20" t="str">
            <v>-</v>
          </cell>
          <cell r="J20">
            <v>1.6860997933040016E-2</v>
          </cell>
          <cell r="M20">
            <v>1008244.0000000001</v>
          </cell>
        </row>
        <row r="21">
          <cell r="E21">
            <v>75</v>
          </cell>
          <cell r="F21">
            <v>201</v>
          </cell>
          <cell r="H21">
            <v>6.6672296771727391E-3</v>
          </cell>
          <cell r="I21">
            <v>0.16668074192931848</v>
          </cell>
          <cell r="J21">
            <v>0.44670438837057352</v>
          </cell>
          <cell r="M21">
            <v>449962</v>
          </cell>
        </row>
        <row r="22">
          <cell r="E22">
            <v>339</v>
          </cell>
          <cell r="F22">
            <v>783</v>
          </cell>
          <cell r="H22">
            <v>9.9335066348183159E-3</v>
          </cell>
          <cell r="I22">
            <v>0.12951764420013112</v>
          </cell>
          <cell r="J22">
            <v>0.29915137288702853</v>
          </cell>
          <cell r="M22">
            <v>2617404</v>
          </cell>
        </row>
        <row r="23">
          <cell r="E23">
            <v>12</v>
          </cell>
          <cell r="F23">
            <v>24</v>
          </cell>
          <cell r="H23" t="str">
            <v>-</v>
          </cell>
          <cell r="I23">
            <v>1.1498768673521212E-2</v>
          </cell>
          <cell r="J23">
            <v>2.2997537347042424E-2</v>
          </cell>
          <cell r="M23">
            <v>1043589.9999999999</v>
          </cell>
        </row>
        <row r="24">
          <cell r="E24">
            <v>431</v>
          </cell>
          <cell r="F24">
            <v>1025</v>
          </cell>
          <cell r="H24">
            <v>5.8602906704172527E-3</v>
          </cell>
          <cell r="I24">
            <v>8.4192842631661199E-2</v>
          </cell>
          <cell r="J24">
            <v>0.20022659790592279</v>
          </cell>
          <cell r="M24">
            <v>5119200</v>
          </cell>
        </row>
        <row r="26">
          <cell r="E26">
            <v>108</v>
          </cell>
          <cell r="F26">
            <v>978</v>
          </cell>
          <cell r="H26">
            <v>5.9509404469552992E-3</v>
          </cell>
          <cell r="I26">
            <v>0.1071169280451954</v>
          </cell>
          <cell r="J26">
            <v>0.97000329285371378</v>
          </cell>
          <cell r="M26">
            <v>1008244.0000000001</v>
          </cell>
        </row>
        <row r="27">
          <cell r="E27">
            <v>506</v>
          </cell>
          <cell r="F27">
            <v>2893</v>
          </cell>
          <cell r="H27">
            <v>0.10445326494237292</v>
          </cell>
          <cell r="I27">
            <v>1.1245394055498019</v>
          </cell>
          <cell r="J27">
            <v>6.4294318186869113</v>
          </cell>
          <cell r="M27">
            <v>449962</v>
          </cell>
        </row>
        <row r="28">
          <cell r="E28">
            <v>1089</v>
          </cell>
          <cell r="F28">
            <v>7752</v>
          </cell>
          <cell r="H28">
            <v>3.2856983484399048E-2</v>
          </cell>
          <cell r="I28">
            <v>0.41606110481989023</v>
          </cell>
          <cell r="J28">
            <v>2.9617132089658305</v>
          </cell>
          <cell r="M28">
            <v>2617404</v>
          </cell>
        </row>
        <row r="29">
          <cell r="E29">
            <v>294</v>
          </cell>
          <cell r="F29">
            <v>1256</v>
          </cell>
          <cell r="H29">
            <v>2.874692168380303E-2</v>
          </cell>
          <cell r="I29">
            <v>0.2817198325012697</v>
          </cell>
          <cell r="J29">
            <v>1.2035377878285534</v>
          </cell>
          <cell r="M29">
            <v>1043589.9999999999</v>
          </cell>
        </row>
        <row r="30">
          <cell r="E30">
            <v>1998</v>
          </cell>
          <cell r="F30">
            <v>12887</v>
          </cell>
          <cell r="H30">
            <v>3.3012970776683852E-2</v>
          </cell>
          <cell r="I30">
            <v>0.39029535864978904</v>
          </cell>
          <cell r="J30">
            <v>2.5173855289889042</v>
          </cell>
          <cell r="M30">
            <v>5119200</v>
          </cell>
        </row>
        <row r="32">
          <cell r="E32">
            <v>1</v>
          </cell>
          <cell r="F32">
            <v>16</v>
          </cell>
          <cell r="H32" t="str">
            <v>-</v>
          </cell>
          <cell r="I32" t="str">
            <v>-</v>
          </cell>
          <cell r="J32">
            <v>1.5869174525214132E-2</v>
          </cell>
          <cell r="M32">
            <v>1008244.0000000001</v>
          </cell>
        </row>
        <row r="33">
          <cell r="E33">
            <v>3</v>
          </cell>
          <cell r="F33">
            <v>35</v>
          </cell>
          <cell r="H33" t="str">
            <v>-</v>
          </cell>
          <cell r="I33">
            <v>6.6672296771727391E-3</v>
          </cell>
          <cell r="J33">
            <v>7.7784346233681953E-2</v>
          </cell>
          <cell r="M33">
            <v>449962</v>
          </cell>
        </row>
        <row r="34">
          <cell r="E34">
            <v>21</v>
          </cell>
          <cell r="F34">
            <v>239</v>
          </cell>
          <cell r="H34" t="str">
            <v>-</v>
          </cell>
          <cell r="I34">
            <v>8.0232168973532556E-3</v>
          </cell>
          <cell r="J34">
            <v>9.1311849450829902E-2</v>
          </cell>
          <cell r="M34">
            <v>2617404</v>
          </cell>
        </row>
        <row r="35">
          <cell r="E35">
            <v>8</v>
          </cell>
          <cell r="F35">
            <v>32</v>
          </cell>
          <cell r="H35" t="str">
            <v>-</v>
          </cell>
          <cell r="I35">
            <v>7.6658457823474743E-3</v>
          </cell>
          <cell r="J35">
            <v>3.0663383129389897E-2</v>
          </cell>
          <cell r="M35">
            <v>1043589.9999999999</v>
          </cell>
        </row>
        <row r="36">
          <cell r="E36">
            <v>33</v>
          </cell>
          <cell r="F36">
            <v>322</v>
          </cell>
          <cell r="H36" t="str">
            <v>-</v>
          </cell>
          <cell r="I36">
            <v>6.4463197374589783E-3</v>
          </cell>
          <cell r="J36">
            <v>6.2900453195811848E-2</v>
          </cell>
          <cell r="M36">
            <v>5119200</v>
          </cell>
        </row>
        <row r="38">
          <cell r="E38">
            <v>4</v>
          </cell>
          <cell r="F38">
            <v>17</v>
          </cell>
          <cell r="H38" t="str">
            <v>-</v>
          </cell>
          <cell r="I38" t="str">
            <v>-</v>
          </cell>
          <cell r="J38">
            <v>1.6860997933040016E-2</v>
          </cell>
          <cell r="M38">
            <v>1008244.0000000001</v>
          </cell>
        </row>
        <row r="39">
          <cell r="E39">
            <v>10</v>
          </cell>
          <cell r="F39">
            <v>22</v>
          </cell>
          <cell r="H39" t="str">
            <v>-</v>
          </cell>
          <cell r="I39">
            <v>2.2224098923909131E-2</v>
          </cell>
          <cell r="J39">
            <v>4.8893017632600087E-2</v>
          </cell>
          <cell r="M39">
            <v>449962</v>
          </cell>
        </row>
        <row r="40">
          <cell r="E40">
            <v>10</v>
          </cell>
          <cell r="F40">
            <v>81</v>
          </cell>
          <cell r="H40" t="str">
            <v>-</v>
          </cell>
          <cell r="I40" t="str">
            <v>-</v>
          </cell>
          <cell r="J40">
            <v>3.0946693746933981E-2</v>
          </cell>
          <cell r="M40">
            <v>2617404</v>
          </cell>
        </row>
        <row r="41">
          <cell r="E41">
            <v>1</v>
          </cell>
          <cell r="F41">
            <v>9</v>
          </cell>
          <cell r="H41" t="str">
            <v>-</v>
          </cell>
          <cell r="I41" t="str">
            <v>-</v>
          </cell>
          <cell r="J41">
            <v>8.6240765051409096E-3</v>
          </cell>
          <cell r="M41">
            <v>1043589.9999999999</v>
          </cell>
        </row>
        <row r="42">
          <cell r="E42">
            <v>25</v>
          </cell>
          <cell r="F42">
            <v>129</v>
          </cell>
          <cell r="H42" t="str">
            <v>-</v>
          </cell>
          <cell r="I42" t="str">
            <v>-</v>
          </cell>
          <cell r="J42">
            <v>2.5199249882794185E-2</v>
          </cell>
          <cell r="M42">
            <v>5119200</v>
          </cell>
        </row>
        <row r="44">
          <cell r="E44">
            <v>2</v>
          </cell>
          <cell r="F44">
            <v>144</v>
          </cell>
          <cell r="H44" t="str">
            <v>-</v>
          </cell>
          <cell r="I44" t="str">
            <v>-</v>
          </cell>
          <cell r="J44">
            <v>0.14282257072692719</v>
          </cell>
          <cell r="M44">
            <v>1008244.0000000001</v>
          </cell>
        </row>
        <row r="45">
          <cell r="E45">
            <v>7</v>
          </cell>
          <cell r="F45">
            <v>101</v>
          </cell>
          <cell r="H45" t="str">
            <v>-</v>
          </cell>
          <cell r="I45">
            <v>1.5556869246736389E-2</v>
          </cell>
          <cell r="J45">
            <v>0.22446339913148219</v>
          </cell>
          <cell r="M45">
            <v>449962</v>
          </cell>
        </row>
        <row r="46">
          <cell r="E46">
            <v>30</v>
          </cell>
          <cell r="F46">
            <v>330</v>
          </cell>
          <cell r="H46" t="str">
            <v>-</v>
          </cell>
          <cell r="I46">
            <v>1.1461738424790365E-2</v>
          </cell>
          <cell r="J46">
            <v>0.12607912267269403</v>
          </cell>
          <cell r="M46">
            <v>2617404</v>
          </cell>
        </row>
        <row r="47">
          <cell r="E47">
            <v>44</v>
          </cell>
          <cell r="F47">
            <v>333</v>
          </cell>
          <cell r="H47" t="str">
            <v>-</v>
          </cell>
          <cell r="I47">
            <v>4.2162151802911108E-2</v>
          </cell>
          <cell r="J47">
            <v>0.3190908306902136</v>
          </cell>
          <cell r="M47">
            <v>1043589.9999999999</v>
          </cell>
        </row>
        <row r="48">
          <cell r="E48">
            <v>83</v>
          </cell>
          <cell r="F48">
            <v>920</v>
          </cell>
          <cell r="H48" t="str">
            <v>-</v>
          </cell>
          <cell r="I48">
            <v>1.6213470854821069E-2</v>
          </cell>
          <cell r="J48">
            <v>0.17971558055946243</v>
          </cell>
          <cell r="M48">
            <v>5119200</v>
          </cell>
        </row>
        <row r="50">
          <cell r="E50">
            <v>1</v>
          </cell>
          <cell r="F50">
            <v>13</v>
          </cell>
          <cell r="H50" t="str">
            <v>-</v>
          </cell>
          <cell r="I50" t="str">
            <v>-</v>
          </cell>
          <cell r="J50">
            <v>1.2893704301736482E-2</v>
          </cell>
          <cell r="M50">
            <v>1008244.0000000001</v>
          </cell>
        </row>
        <row r="51">
          <cell r="E51">
            <v>14</v>
          </cell>
          <cell r="F51">
            <v>88</v>
          </cell>
          <cell r="H51" t="str">
            <v>-</v>
          </cell>
          <cell r="I51">
            <v>3.1113738493472778E-2</v>
          </cell>
          <cell r="J51">
            <v>0.19557207053040035</v>
          </cell>
          <cell r="M51">
            <v>449962</v>
          </cell>
        </row>
        <row r="52">
          <cell r="E52">
            <v>67</v>
          </cell>
          <cell r="F52">
            <v>351</v>
          </cell>
          <cell r="H52" t="str">
            <v>-</v>
          </cell>
          <cell r="I52">
            <v>2.5597882482031816E-2</v>
          </cell>
          <cell r="J52">
            <v>0.13410233957004727</v>
          </cell>
          <cell r="M52">
            <v>2617404</v>
          </cell>
        </row>
        <row r="53">
          <cell r="E53">
            <v>4</v>
          </cell>
          <cell r="F53">
            <v>20</v>
          </cell>
          <cell r="H53" t="str">
            <v>-</v>
          </cell>
          <cell r="I53" t="str">
            <v>-</v>
          </cell>
          <cell r="J53">
            <v>1.9164614455868683E-2</v>
          </cell>
          <cell r="M53">
            <v>1043589.9999999999</v>
          </cell>
        </row>
        <row r="54">
          <cell r="E54">
            <v>86</v>
          </cell>
          <cell r="F54">
            <v>472</v>
          </cell>
          <cell r="H54" t="str">
            <v>-</v>
          </cell>
          <cell r="I54">
            <v>1.679949992186279E-2</v>
          </cell>
          <cell r="J54">
            <v>9.2201906547898102E-2</v>
          </cell>
          <cell r="M54">
            <v>5119200</v>
          </cell>
        </row>
        <row r="56">
          <cell r="E56">
            <v>1</v>
          </cell>
          <cell r="F56">
            <v>6</v>
          </cell>
          <cell r="H56" t="str">
            <v>-</v>
          </cell>
          <cell r="I56" t="str">
            <v>-</v>
          </cell>
          <cell r="J56">
            <v>5.9509404469552992E-3</v>
          </cell>
          <cell r="M56">
            <v>1008244.0000000001</v>
          </cell>
        </row>
        <row r="57">
          <cell r="E57">
            <v>5</v>
          </cell>
          <cell r="F57">
            <v>12</v>
          </cell>
          <cell r="H57" t="str">
            <v>-</v>
          </cell>
          <cell r="I57">
            <v>1.1112049461954565E-2</v>
          </cell>
          <cell r="J57">
            <v>2.6668918708690956E-2</v>
          </cell>
          <cell r="M57">
            <v>449962</v>
          </cell>
        </row>
        <row r="58">
          <cell r="E58">
            <v>48</v>
          </cell>
          <cell r="F58">
            <v>253</v>
          </cell>
          <cell r="H58" t="str">
            <v>-</v>
          </cell>
          <cell r="I58">
            <v>1.8338781479664584E-2</v>
          </cell>
          <cell r="J58">
            <v>9.6660660715732066E-2</v>
          </cell>
          <cell r="M58">
            <v>2617404</v>
          </cell>
        </row>
        <row r="59">
          <cell r="E59">
            <v>4</v>
          </cell>
          <cell r="F59">
            <v>10</v>
          </cell>
          <cell r="H59" t="str">
            <v>-</v>
          </cell>
          <cell r="I59" t="str">
            <v>-</v>
          </cell>
          <cell r="J59">
            <v>9.5823072279343415E-3</v>
          </cell>
          <cell r="M59">
            <v>1043589.9999999999</v>
          </cell>
        </row>
        <row r="60">
          <cell r="E60">
            <v>58</v>
          </cell>
          <cell r="F60">
            <v>281</v>
          </cell>
          <cell r="H60" t="str">
            <v>-</v>
          </cell>
          <cell r="I60">
            <v>1.1329895296140022E-2</v>
          </cell>
          <cell r="J60">
            <v>5.4891389279574931E-2</v>
          </cell>
          <cell r="M60">
            <v>5119200</v>
          </cell>
        </row>
        <row r="62">
          <cell r="E62">
            <v>4</v>
          </cell>
          <cell r="F62">
            <v>11</v>
          </cell>
          <cell r="H62" t="str">
            <v>-</v>
          </cell>
          <cell r="I62" t="str">
            <v>-</v>
          </cell>
          <cell r="J62">
            <v>1.0910057486084717E-2</v>
          </cell>
          <cell r="M62">
            <v>1008244.0000000001</v>
          </cell>
        </row>
        <row r="63">
          <cell r="E63">
            <v>3</v>
          </cell>
          <cell r="F63">
            <v>17</v>
          </cell>
          <cell r="H63" t="str">
            <v>-</v>
          </cell>
          <cell r="I63">
            <v>6.6672296771727391E-3</v>
          </cell>
          <cell r="J63">
            <v>3.7780968170645524E-2</v>
          </cell>
          <cell r="M63">
            <v>449962</v>
          </cell>
        </row>
        <row r="64">
          <cell r="E64">
            <v>13</v>
          </cell>
          <cell r="F64">
            <v>128</v>
          </cell>
          <cell r="H64" t="str">
            <v>-</v>
          </cell>
          <cell r="I64" t="str">
            <v>-</v>
          </cell>
          <cell r="J64">
            <v>4.8903417279105556E-2</v>
          </cell>
          <cell r="M64">
            <v>2617404</v>
          </cell>
        </row>
        <row r="65">
          <cell r="E65">
            <v>3</v>
          </cell>
          <cell r="F65">
            <v>8</v>
          </cell>
          <cell r="H65" t="str">
            <v>-</v>
          </cell>
          <cell r="I65" t="str">
            <v>-</v>
          </cell>
          <cell r="J65">
            <v>7.6658457823474743E-3</v>
          </cell>
          <cell r="M65">
            <v>1043589.9999999999</v>
          </cell>
        </row>
        <row r="66">
          <cell r="E66">
            <v>23</v>
          </cell>
          <cell r="F66">
            <v>164</v>
          </cell>
          <cell r="H66" t="str">
            <v>-</v>
          </cell>
          <cell r="I66" t="str">
            <v>-</v>
          </cell>
          <cell r="J66">
            <v>3.2036255664947652E-2</v>
          </cell>
          <cell r="M66">
            <v>5119200</v>
          </cell>
        </row>
        <row r="68">
          <cell r="E68">
            <v>625</v>
          </cell>
          <cell r="F68">
            <v>3193</v>
          </cell>
          <cell r="H68">
            <v>2.4795585195647084E-2</v>
          </cell>
          <cell r="I68">
            <v>0.61988962989117702</v>
          </cell>
          <cell r="J68">
            <v>3.1668921411880455</v>
          </cell>
          <cell r="M68">
            <v>1008244.0000000001</v>
          </cell>
        </row>
        <row r="69">
          <cell r="E69">
            <v>767</v>
          </cell>
          <cell r="F69">
            <v>3965</v>
          </cell>
          <cell r="H69">
            <v>0.1377894133282366</v>
          </cell>
          <cell r="I69">
            <v>1.7045883874638303</v>
          </cell>
          <cell r="J69">
            <v>8.8118552233299692</v>
          </cell>
          <cell r="M69">
            <v>449962</v>
          </cell>
        </row>
        <row r="70">
          <cell r="E70">
            <v>2058</v>
          </cell>
          <cell r="F70">
            <v>11485</v>
          </cell>
          <cell r="H70">
            <v>6.074721365138893E-2</v>
          </cell>
          <cell r="I70">
            <v>0.78627525594061898</v>
          </cell>
          <cell r="J70">
            <v>4.3879355269572446</v>
          </cell>
          <cell r="M70">
            <v>2617404</v>
          </cell>
        </row>
        <row r="71">
          <cell r="E71">
            <v>616</v>
          </cell>
          <cell r="F71">
            <v>2290</v>
          </cell>
          <cell r="H71">
            <v>6.1326766258779794E-2</v>
          </cell>
          <cell r="I71">
            <v>0.59027012524075551</v>
          </cell>
          <cell r="J71">
            <v>2.1943483551969649</v>
          </cell>
          <cell r="M71">
            <v>1043589.9999999999</v>
          </cell>
        </row>
        <row r="72">
          <cell r="E72">
            <v>4067</v>
          </cell>
          <cell r="F72">
            <v>20976</v>
          </cell>
          <cell r="H72">
            <v>6.0556336927644942E-2</v>
          </cell>
          <cell r="I72">
            <v>0.79446007188623224</v>
          </cell>
          <cell r="J72">
            <v>4.0975152367557426</v>
          </cell>
          <cell r="M72">
            <v>5119200</v>
          </cell>
        </row>
      </sheetData>
      <sheetData sheetId="1"/>
      <sheetData sheetId="2"/>
    </sheetDataSet>
  </externalBook>
</externalLink>
</file>

<file path=xl/queryTables/queryTable1.xml><?xml version="1.0" encoding="utf-8"?>
<queryTable xmlns="http://schemas.openxmlformats.org/spreadsheetml/2006/main" name="ExternalData_1" growShrinkType="overwriteClear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ExternalData_1" growShrinkType="overwriteClear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8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20"/>
  <sheetViews>
    <sheetView tabSelected="1" zoomScale="55" zoomScaleNormal="55" workbookViewId="0">
      <selection activeCell="L42" sqref="L42"/>
    </sheetView>
  </sheetViews>
  <sheetFormatPr defaultColWidth="11.42578125" defaultRowHeight="15.75"/>
  <cols>
    <col min="1" max="1" width="6" style="1" customWidth="1"/>
    <col min="2" max="2" width="23.7109375" style="2" customWidth="1"/>
    <col min="3" max="3" width="15.5703125" style="3" customWidth="1"/>
    <col min="4" max="4" width="3.28515625" style="3" customWidth="1"/>
    <col min="5" max="5" width="10.85546875" style="1" customWidth="1"/>
    <col min="6" max="6" width="10.140625" style="1" customWidth="1"/>
    <col min="7" max="7" width="4.85546875" style="1" customWidth="1"/>
    <col min="8" max="8" width="13.85546875" style="2" customWidth="1"/>
    <col min="9" max="9" width="2.85546875" style="2" customWidth="1"/>
    <col min="10" max="10" width="10" style="2" customWidth="1"/>
    <col min="11" max="11" width="11" style="2" customWidth="1"/>
    <col min="12" max="12" width="5.5703125" style="2" customWidth="1"/>
    <col min="13" max="13" width="13.85546875" style="2" customWidth="1"/>
    <col min="14" max="14" width="2.85546875" style="2" customWidth="1"/>
    <col min="15" max="15" width="11.28515625" style="2" customWidth="1"/>
    <col min="16" max="16" width="10.7109375" style="2" customWidth="1"/>
    <col min="17" max="17" width="14.28515625" style="1" customWidth="1"/>
    <col min="18" max="18" width="3.42578125" style="1" customWidth="1"/>
    <col min="19" max="19" width="10.7109375" style="2" customWidth="1"/>
    <col min="20" max="20" width="10" style="2" customWidth="1"/>
    <col min="21" max="16384" width="11.42578125" style="1"/>
  </cols>
  <sheetData>
    <row r="1" spans="1:20" ht="20.25">
      <c r="A1" s="30" t="s">
        <v>53</v>
      </c>
      <c r="B1" s="15"/>
      <c r="C1" s="26"/>
      <c r="D1" s="26"/>
      <c r="E1" s="10"/>
      <c r="F1" s="10"/>
      <c r="G1" s="10"/>
      <c r="H1" s="15"/>
      <c r="I1" s="15"/>
      <c r="J1" s="15"/>
      <c r="K1" s="15"/>
      <c r="L1" s="15"/>
      <c r="M1" s="15"/>
      <c r="N1" s="15"/>
      <c r="O1" s="15"/>
      <c r="P1" s="15"/>
      <c r="Q1" s="10"/>
      <c r="R1" s="10"/>
      <c r="S1" s="15"/>
      <c r="T1" s="15"/>
    </row>
    <row r="2" spans="1:20" ht="20.25">
      <c r="A2" s="29" t="s">
        <v>52</v>
      </c>
      <c r="B2" s="15"/>
      <c r="C2" s="11"/>
      <c r="D2" s="11"/>
      <c r="E2" s="10"/>
      <c r="F2" s="10"/>
      <c r="G2" s="10"/>
      <c r="H2" s="11"/>
      <c r="I2" s="11"/>
      <c r="J2" s="11"/>
      <c r="K2" s="11"/>
      <c r="L2" s="11"/>
      <c r="M2" s="11"/>
      <c r="N2" s="11"/>
      <c r="O2" s="11"/>
      <c r="P2" s="11"/>
      <c r="Q2" s="10"/>
      <c r="R2" s="10"/>
      <c r="S2" s="11"/>
      <c r="T2" s="11"/>
    </row>
    <row r="3" spans="1:20" s="27" customFormat="1" ht="20.25">
      <c r="A3" s="29" t="s">
        <v>51</v>
      </c>
      <c r="B3" s="10"/>
      <c r="C3" s="28"/>
      <c r="D3" s="28"/>
      <c r="E3" s="10"/>
      <c r="F3" s="10"/>
      <c r="G3" s="10"/>
      <c r="H3" s="28"/>
      <c r="I3" s="28"/>
      <c r="J3" s="28"/>
      <c r="K3" s="28"/>
      <c r="L3" s="28"/>
      <c r="M3" s="28"/>
      <c r="N3" s="28"/>
      <c r="O3" s="28"/>
      <c r="P3" s="28"/>
      <c r="Q3" s="10"/>
      <c r="R3" s="10"/>
      <c r="S3" s="28"/>
      <c r="T3" s="28"/>
    </row>
    <row r="4" spans="1:20" s="27" customFormat="1" ht="20.25">
      <c r="A4" s="29" t="s">
        <v>50</v>
      </c>
      <c r="B4" s="10"/>
      <c r="C4" s="28"/>
      <c r="D4" s="28"/>
      <c r="E4" s="10"/>
      <c r="F4" s="10"/>
      <c r="G4" s="10"/>
      <c r="H4" s="28"/>
      <c r="I4" s="28"/>
      <c r="J4" s="28"/>
      <c r="K4" s="28"/>
      <c r="L4" s="28"/>
      <c r="M4" s="28"/>
      <c r="N4" s="28"/>
      <c r="O4" s="28"/>
      <c r="P4" s="28"/>
      <c r="Q4" s="10"/>
      <c r="R4" s="10"/>
      <c r="S4" s="28"/>
      <c r="T4" s="28"/>
    </row>
    <row r="5" spans="1:20" ht="18.75" thickBot="1">
      <c r="A5" s="10"/>
      <c r="B5" s="15"/>
      <c r="C5" s="26"/>
      <c r="D5" s="26"/>
      <c r="E5" s="10"/>
      <c r="F5" s="10"/>
      <c r="G5" s="10"/>
      <c r="H5" s="15"/>
      <c r="I5" s="15"/>
      <c r="J5" s="15"/>
      <c r="K5" s="15"/>
      <c r="L5" s="15"/>
      <c r="M5" s="15"/>
      <c r="N5" s="15"/>
      <c r="O5" s="15"/>
      <c r="P5" s="15"/>
      <c r="Q5" s="10"/>
      <c r="R5" s="10"/>
      <c r="S5" s="15"/>
      <c r="T5" s="15"/>
    </row>
    <row r="6" spans="1:20" ht="37.5" customHeight="1">
      <c r="A6" s="15"/>
      <c r="B6" s="25"/>
      <c r="C6" s="24" t="s">
        <v>49</v>
      </c>
      <c r="D6" s="23"/>
      <c r="E6" s="22" t="s">
        <v>46</v>
      </c>
      <c r="F6" s="22"/>
      <c r="G6" s="23"/>
      <c r="H6" s="24" t="s">
        <v>48</v>
      </c>
      <c r="I6" s="23"/>
      <c r="J6" s="22" t="s">
        <v>46</v>
      </c>
      <c r="K6" s="22"/>
      <c r="L6" s="23"/>
      <c r="M6" s="24" t="s">
        <v>47</v>
      </c>
      <c r="N6" s="23"/>
      <c r="O6" s="22" t="s">
        <v>46</v>
      </c>
      <c r="P6" s="22"/>
      <c r="Q6" s="23"/>
      <c r="R6" s="23"/>
      <c r="S6" s="22" t="s">
        <v>46</v>
      </c>
      <c r="T6" s="22"/>
    </row>
    <row r="7" spans="1:20" s="18" customFormat="1" ht="127.5" customHeight="1" thickBot="1">
      <c r="A7" s="7"/>
      <c r="B7" s="6"/>
      <c r="C7" s="21"/>
      <c r="D7" s="20"/>
      <c r="E7" s="19" t="s">
        <v>44</v>
      </c>
      <c r="F7" s="19" t="s">
        <v>43</v>
      </c>
      <c r="G7" s="20"/>
      <c r="H7" s="21"/>
      <c r="I7" s="20"/>
      <c r="J7" s="19" t="s">
        <v>44</v>
      </c>
      <c r="K7" s="19" t="s">
        <v>43</v>
      </c>
      <c r="L7" s="20"/>
      <c r="M7" s="21"/>
      <c r="N7" s="20"/>
      <c r="O7" s="19" t="s">
        <v>44</v>
      </c>
      <c r="P7" s="19" t="s">
        <v>43</v>
      </c>
      <c r="Q7" s="20" t="s">
        <v>45</v>
      </c>
      <c r="R7" s="20"/>
      <c r="S7" s="19" t="s">
        <v>44</v>
      </c>
      <c r="T7" s="19" t="s">
        <v>43</v>
      </c>
    </row>
    <row r="8" spans="1:20" ht="18.75" customHeight="1">
      <c r="A8" s="10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</row>
    <row r="9" spans="1:20" ht="18.75" customHeight="1">
      <c r="A9" s="11" t="s">
        <v>42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0" ht="20.25" customHeight="1">
      <c r="A10" s="11"/>
      <c r="B10" s="15" t="s">
        <v>42</v>
      </c>
      <c r="C10" s="9">
        <f>'Appendix H Working'!C10</f>
        <v>0.76849183477425553</v>
      </c>
      <c r="D10" s="9"/>
      <c r="E10" s="9">
        <f>'Appendix H Working'!E10</f>
        <v>0.52197341893886295</v>
      </c>
      <c r="F10" s="9">
        <f>'Appendix H Working'!F10</f>
        <v>1.8709162084887794</v>
      </c>
      <c r="G10" s="9"/>
      <c r="H10" s="9">
        <f>'Appendix H Working'!H10</f>
        <v>0.38424591738712777</v>
      </c>
      <c r="I10" s="9"/>
      <c r="J10" s="9">
        <f>'Appendix H Working'!J10</f>
        <v>0.12834550855419954</v>
      </c>
      <c r="K10" s="9">
        <f>'Appendix H Working'!K10</f>
        <v>1.0418274363603235</v>
      </c>
      <c r="L10" s="9"/>
      <c r="M10" s="9">
        <f>'Appendix H Working'!M10</f>
        <v>8.6455331412103753</v>
      </c>
      <c r="N10" s="9"/>
      <c r="O10" s="9">
        <f>'Appendix H Working'!O10</f>
        <v>6.2841289636694952</v>
      </c>
      <c r="P10" s="9">
        <f>'Appendix H Working'!P10</f>
        <v>9.7805121480290946</v>
      </c>
      <c r="Q10" s="8">
        <f>'Appendix H Working'!Q10</f>
        <v>24.111431316042268</v>
      </c>
      <c r="R10" s="8"/>
      <c r="S10" s="8">
        <f>'Appendix H Working'!S10</f>
        <v>19.126480899144628</v>
      </c>
      <c r="T10" s="8">
        <f>'Appendix H Working'!T10</f>
        <v>24.789868910741305</v>
      </c>
    </row>
    <row r="11" spans="1:20" ht="15.75" customHeight="1">
      <c r="A11" s="11"/>
      <c r="B11" s="15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8"/>
      <c r="R11" s="8"/>
      <c r="S11" s="8"/>
      <c r="T11" s="8"/>
    </row>
    <row r="12" spans="1:20" ht="27" customHeight="1">
      <c r="A12" s="16" t="s">
        <v>41</v>
      </c>
      <c r="B12" s="15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8"/>
      <c r="R12" s="8"/>
      <c r="S12" s="8"/>
      <c r="T12" s="8"/>
    </row>
    <row r="13" spans="1:20" ht="18">
      <c r="A13" s="10"/>
      <c r="B13" s="10" t="s">
        <v>40</v>
      </c>
      <c r="C13" s="9">
        <f>'Appendix H Working'!C11</f>
        <v>0.69892473118279574</v>
      </c>
      <c r="D13" s="9"/>
      <c r="E13" s="9">
        <f>'Appendix H Working'!E11</f>
        <v>0.2713165641826612</v>
      </c>
      <c r="F13" s="9">
        <f>'Appendix H Working'!F11</f>
        <v>1.0046339643893352</v>
      </c>
      <c r="G13" s="9"/>
      <c r="H13" s="9">
        <f>'Appendix H Working'!H11</f>
        <v>0.80645161290322576</v>
      </c>
      <c r="I13" s="9"/>
      <c r="J13" s="9">
        <f>'Appendix H Working'!J11</f>
        <v>0.38452197178949099</v>
      </c>
      <c r="K13" s="9">
        <f>'Appendix H Working'!K11</f>
        <v>1.20639276528165</v>
      </c>
      <c r="L13" s="9"/>
      <c r="M13" s="9">
        <f>'Appendix H Working'!M11</f>
        <v>6.881720430107527</v>
      </c>
      <c r="N13" s="9"/>
      <c r="O13" s="9">
        <f>'Appendix H Working'!O11</f>
        <v>6.4741324501944835</v>
      </c>
      <c r="P13" s="9">
        <f>'Appendix H Working'!P11</f>
        <v>8.977054884897866</v>
      </c>
      <c r="Q13" s="8">
        <f>'Appendix H Working'!Q11</f>
        <v>18.9247311827957</v>
      </c>
      <c r="R13" s="8"/>
      <c r="S13" s="8">
        <f>'Appendix H Working'!S11</f>
        <v>15.765041341329145</v>
      </c>
      <c r="T13" s="8">
        <f>'Appendix H Working'!T11</f>
        <v>19.54894282753629</v>
      </c>
    </row>
    <row r="14" spans="1:20" ht="18">
      <c r="A14" s="10"/>
      <c r="B14" s="10" t="s">
        <v>39</v>
      </c>
      <c r="C14" s="9">
        <f>'Appendix H Working'!C12</f>
        <v>0.88691796008869184</v>
      </c>
      <c r="D14" s="9"/>
      <c r="E14" s="9">
        <f>'Appendix H Working'!E12</f>
        <v>0.1350812495405245</v>
      </c>
      <c r="F14" s="9">
        <f>'Appendix H Working'!F12</f>
        <v>1.9142517619524728</v>
      </c>
      <c r="G14" s="9"/>
      <c r="H14" s="9">
        <f>'Appendix H Working'!H12</f>
        <v>0.44345898004434592</v>
      </c>
      <c r="I14" s="9"/>
      <c r="J14" s="9">
        <f>'Appendix H Working'!J12</f>
        <v>5.288412195283082E-2</v>
      </c>
      <c r="K14" s="9">
        <f>'Appendix H Working'!K12</f>
        <v>1.5774427222104717</v>
      </c>
      <c r="L14" s="9"/>
      <c r="M14" s="9">
        <f>'Appendix H Working'!M12</f>
        <v>8.4257206208425721</v>
      </c>
      <c r="N14" s="9"/>
      <c r="O14" s="9">
        <f>'Appendix H Working'!O12</f>
        <v>3.973592919685077</v>
      </c>
      <c r="P14" s="9">
        <f>'Appendix H Working'!P12</f>
        <v>8.7065712096386871</v>
      </c>
      <c r="Q14" s="8">
        <f>'Appendix H Working'!Q12</f>
        <v>15.964523281596451</v>
      </c>
      <c r="R14" s="8"/>
      <c r="S14" s="8">
        <f>'Appendix H Working'!S12</f>
        <v>12.396911960019079</v>
      </c>
      <c r="T14" s="8">
        <f>'Appendix H Working'!T12</f>
        <v>19.919085087818647</v>
      </c>
    </row>
    <row r="15" spans="1:20" ht="18">
      <c r="A15" s="10"/>
      <c r="B15" s="10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8"/>
      <c r="R15" s="8"/>
      <c r="S15" s="8"/>
      <c r="T15" s="8"/>
    </row>
    <row r="16" spans="1:20" ht="18">
      <c r="A16" s="11" t="s">
        <v>38</v>
      </c>
      <c r="B16" s="10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8"/>
      <c r="R16" s="8"/>
      <c r="S16" s="8"/>
      <c r="T16" s="8"/>
    </row>
    <row r="17" spans="1:20" ht="18">
      <c r="A17" s="10"/>
      <c r="B17" s="10" t="s">
        <v>37</v>
      </c>
      <c r="C17" s="9">
        <f>'Appendix H Working'!C13</f>
        <v>0.59171597633136097</v>
      </c>
      <c r="D17" s="9"/>
      <c r="E17" s="9">
        <f>'Appendix H Working'!E13</f>
        <v>0.32050862496227828</v>
      </c>
      <c r="F17" s="9">
        <f>'Appendix H Working'!F13</f>
        <v>1.9009423613564316</v>
      </c>
      <c r="G17" s="9"/>
      <c r="H17" s="9">
        <f>'Appendix H Working'!H13</f>
        <v>0.14792899408284024</v>
      </c>
      <c r="I17" s="9"/>
      <c r="J17" s="9">
        <f>'Appendix H Working'!J13</f>
        <v>3.6852704489504944E-3</v>
      </c>
      <c r="K17" s="9">
        <f>'Appendix H Working'!K13</f>
        <v>0.81101068281497801</v>
      </c>
      <c r="L17" s="9"/>
      <c r="M17" s="9">
        <f>'Appendix H Working'!M13</f>
        <v>4.5857988165680474</v>
      </c>
      <c r="N17" s="9"/>
      <c r="O17" s="9">
        <f>'Appendix H Working'!O13</f>
        <v>3.5485855025501833</v>
      </c>
      <c r="P17" s="9">
        <f>'Appendix H Working'!P13</f>
        <v>7.0853751628941879</v>
      </c>
      <c r="Q17" s="8">
        <f>'Appendix H Working'!Q13</f>
        <v>24.408284023668639</v>
      </c>
      <c r="R17" s="8"/>
      <c r="S17" s="8">
        <f>'Appendix H Working'!S13</f>
        <v>20.86391286555261</v>
      </c>
      <c r="T17" s="8">
        <f>'Appendix H Working'!T13</f>
        <v>28.277280729789457</v>
      </c>
    </row>
    <row r="18" spans="1:20" ht="18">
      <c r="A18" s="10"/>
      <c r="B18" s="10" t="s">
        <v>36</v>
      </c>
      <c r="C18" s="9">
        <f>'Appendix H Working'!C14</f>
        <v>0.68965517241379315</v>
      </c>
      <c r="D18" s="9"/>
      <c r="E18" s="9">
        <f>'Appendix H Working'!E14</f>
        <v>0.14767823490871615</v>
      </c>
      <c r="F18" s="9">
        <f>'Appendix H Working'!F14</f>
        <v>1.3877491430086311</v>
      </c>
      <c r="G18" s="9"/>
      <c r="H18" s="9">
        <f>'Appendix H Working'!H14</f>
        <v>0.13793103448275862</v>
      </c>
      <c r="I18" s="9"/>
      <c r="J18" s="9">
        <f>'Appendix H Working'!J14</f>
        <v>0.11448978188870963</v>
      </c>
      <c r="K18" s="9">
        <f>'Appendix H Working'!K14</f>
        <v>1.2888054064120349</v>
      </c>
      <c r="L18" s="9"/>
      <c r="M18" s="9">
        <f>'Appendix H Working'!M14</f>
        <v>6.2068965517241379</v>
      </c>
      <c r="N18" s="9"/>
      <c r="O18" s="9">
        <f>'Appendix H Working'!O14</f>
        <v>3.7578336706553492</v>
      </c>
      <c r="P18" s="9">
        <f>'Appendix H Working'!P14</f>
        <v>7.2241577053974062</v>
      </c>
      <c r="Q18" s="8">
        <f>'Appendix H Working'!Q14</f>
        <v>21.379310344827587</v>
      </c>
      <c r="R18" s="8"/>
      <c r="S18" s="8">
        <f>'Appendix H Working'!S14</f>
        <v>17.621337652971516</v>
      </c>
      <c r="T18" s="8">
        <f>'Appendix H Working'!T14</f>
        <v>24.221480775212768</v>
      </c>
    </row>
    <row r="19" spans="1:20" ht="18">
      <c r="A19" s="10"/>
      <c r="B19" s="10" t="s">
        <v>35</v>
      </c>
      <c r="C19" s="9">
        <f>'Appendix H Working'!C15</f>
        <v>0.75026795284030012</v>
      </c>
      <c r="D19" s="9"/>
      <c r="E19" s="9">
        <f>'Appendix H Working'!E15</f>
        <v>0.11496470185931701</v>
      </c>
      <c r="F19" s="9">
        <f>'Appendix H Working'!F15</f>
        <v>1.080336358164947</v>
      </c>
      <c r="G19" s="9"/>
      <c r="H19" s="9">
        <f>'Appendix H Working'!H15</f>
        <v>0.64308681672025725</v>
      </c>
      <c r="I19" s="9"/>
      <c r="J19" s="9">
        <f>'Appendix H Working'!J15</f>
        <v>0.20125254494916142</v>
      </c>
      <c r="K19" s="9">
        <f>'Appendix H Working'!K15</f>
        <v>1.3046205108086255</v>
      </c>
      <c r="L19" s="9"/>
      <c r="M19" s="9">
        <f>'Appendix H Working'!M15</f>
        <v>7.1811361200428721</v>
      </c>
      <c r="N19" s="9"/>
      <c r="O19" s="9">
        <f>'Appendix H Working'!O15</f>
        <v>4.1878309000377074</v>
      </c>
      <c r="P19" s="9">
        <f>'Appendix H Working'!P15</f>
        <v>7.3127958786080418</v>
      </c>
      <c r="Q19" s="8">
        <f>'Appendix H Working'!Q15</f>
        <v>20.364415862808148</v>
      </c>
      <c r="R19" s="8"/>
      <c r="S19" s="8">
        <f>'Appendix H Working'!S15</f>
        <v>14.671355762017125</v>
      </c>
      <c r="T19" s="8">
        <f>'Appendix H Working'!T15</f>
        <v>19.969994448953337</v>
      </c>
    </row>
    <row r="20" spans="1:20" ht="18">
      <c r="A20" s="10"/>
      <c r="B20" s="10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8"/>
      <c r="R20" s="8"/>
      <c r="S20" s="8"/>
      <c r="T20" s="8"/>
    </row>
    <row r="21" spans="1:20" ht="18">
      <c r="A21" s="11" t="s">
        <v>34</v>
      </c>
      <c r="B21" s="10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8"/>
      <c r="R21" s="8"/>
      <c r="S21" s="8"/>
      <c r="T21" s="8"/>
    </row>
    <row r="22" spans="1:20" ht="18">
      <c r="A22" s="11"/>
      <c r="B22" s="10" t="s">
        <v>33</v>
      </c>
      <c r="C22" s="9">
        <f>'Appendix H Working'!C16</f>
        <v>0.95238095238095244</v>
      </c>
      <c r="D22" s="9"/>
      <c r="E22" s="9">
        <f>'Appendix H Working'!E16</f>
        <v>4.5528059876685179E-2</v>
      </c>
      <c r="F22" s="9">
        <f>'Appendix H Working'!F16</f>
        <v>1.3580239976924737</v>
      </c>
      <c r="G22" s="9"/>
      <c r="H22" s="9">
        <f>'Appendix H Working'!H16</f>
        <v>0.19047619047619047</v>
      </c>
      <c r="I22" s="9"/>
      <c r="J22" s="9">
        <f>'Appendix H Working'!J16</f>
        <v>9.2299729057825007E-5</v>
      </c>
      <c r="K22" s="9">
        <f>'Appendix H Working'!K16</f>
        <v>0.87860936132482592</v>
      </c>
      <c r="L22" s="9"/>
      <c r="M22" s="9">
        <f>'Appendix H Working'!M16</f>
        <v>4.9523809523809526</v>
      </c>
      <c r="N22" s="9"/>
      <c r="O22" s="9">
        <f>'Appendix H Working'!O16</f>
        <v>3.1167092452186962</v>
      </c>
      <c r="P22" s="9">
        <f>'Appendix H Working'!P16</f>
        <v>7.0490473986775024</v>
      </c>
      <c r="Q22" s="8">
        <f>'Appendix H Working'!Q16</f>
        <v>24</v>
      </c>
      <c r="R22" s="8"/>
      <c r="S22" s="8">
        <f>'Appendix H Working'!S16</f>
        <v>20.647973874776039</v>
      </c>
      <c r="T22" s="8">
        <f>'Appendix H Working'!T16</f>
        <v>29.126462215449529</v>
      </c>
    </row>
    <row r="23" spans="1:20" ht="18">
      <c r="A23" s="11"/>
      <c r="B23" s="10" t="s">
        <v>32</v>
      </c>
      <c r="C23" s="9">
        <f>'Appendix H Working'!C17</f>
        <v>1.1574074074074074</v>
      </c>
      <c r="D23" s="9"/>
      <c r="E23" s="9">
        <f>'Appendix H Working'!E17</f>
        <v>0.24939711066963968</v>
      </c>
      <c r="F23" s="9">
        <f>'Appendix H Working'!F17</f>
        <v>2.3436129691999308</v>
      </c>
      <c r="G23" s="9"/>
      <c r="H23" s="9">
        <f>'Appendix H Working'!H17</f>
        <v>0</v>
      </c>
      <c r="I23" s="9"/>
      <c r="J23" s="9">
        <f>'Appendix H Working'!J17</f>
        <v>5.7935487378237751E-3</v>
      </c>
      <c r="K23" s="9">
        <f>'Appendix H Working'!K17</f>
        <v>1.274975604333844</v>
      </c>
      <c r="L23" s="9"/>
      <c r="M23" s="9">
        <f>'Appendix H Working'!M17</f>
        <v>3.9351851851851851</v>
      </c>
      <c r="N23" s="9"/>
      <c r="O23" s="9">
        <f>'Appendix H Working'!O17</f>
        <v>1.9211409914835953</v>
      </c>
      <c r="P23" s="9">
        <f>'Appendix H Working'!P17</f>
        <v>5.6613773161294834</v>
      </c>
      <c r="Q23" s="8">
        <f>'Appendix H Working'!Q17</f>
        <v>26.388888888888889</v>
      </c>
      <c r="R23" s="8"/>
      <c r="S23" s="8">
        <f>'Appendix H Working'!S17</f>
        <v>20.509077161530254</v>
      </c>
      <c r="T23" s="8">
        <f>'Appendix H Working'!T17</f>
        <v>29.925705447165402</v>
      </c>
    </row>
    <row r="24" spans="1:20" ht="18">
      <c r="A24" s="11"/>
      <c r="B24" s="10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8"/>
      <c r="R24" s="8"/>
      <c r="S24" s="8"/>
      <c r="T24" s="8"/>
    </row>
    <row r="25" spans="1:20" ht="18">
      <c r="A25" s="11" t="s">
        <v>31</v>
      </c>
      <c r="B25" s="10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8"/>
      <c r="R25" s="8"/>
      <c r="S25" s="8"/>
      <c r="T25" s="8"/>
    </row>
    <row r="26" spans="1:20" ht="18">
      <c r="A26" s="10"/>
      <c r="B26" s="10" t="s">
        <v>30</v>
      </c>
      <c r="C26" s="9">
        <f>'Appendix H Working'!C18</f>
        <v>0.66445182724252494</v>
      </c>
      <c r="D26" s="9"/>
      <c r="E26" s="9">
        <f>'Appendix H Working'!E18</f>
        <v>8.1670348336419021E-3</v>
      </c>
      <c r="F26" s="9">
        <f>'Appendix H Working'!F18</f>
        <v>1.7973043196577092</v>
      </c>
      <c r="G26" s="9"/>
      <c r="H26" s="9">
        <f>'Appendix H Working'!H18</f>
        <v>0</v>
      </c>
      <c r="I26" s="9"/>
      <c r="J26" s="9">
        <f>'Appendix H Working'!J18</f>
        <v>0</v>
      </c>
      <c r="K26" s="9">
        <f>'Appendix H Working'!K18</f>
        <v>1.1899611142303022</v>
      </c>
      <c r="L26" s="9"/>
      <c r="M26" s="9">
        <f>'Appendix H Working'!M18</f>
        <v>4.3189368770764114</v>
      </c>
      <c r="N26" s="9"/>
      <c r="O26" s="9">
        <f>'Appendix H Working'!O18</f>
        <v>1.8852503100729734</v>
      </c>
      <c r="P26" s="9">
        <f>'Appendix H Working'!P18</f>
        <v>6.5558821161734198</v>
      </c>
      <c r="Q26" s="8">
        <f>'Appendix H Working'!Q18</f>
        <v>23.588039867109632</v>
      </c>
      <c r="R26" s="8"/>
      <c r="S26" s="8">
        <f>'Appendix H Working'!S18</f>
        <v>19.315921250468904</v>
      </c>
      <c r="T26" s="8">
        <f>'Appendix H Working'!T18</f>
        <v>30.685591278494069</v>
      </c>
    </row>
    <row r="27" spans="1:20" ht="18">
      <c r="A27" s="10"/>
      <c r="B27" s="10" t="s">
        <v>29</v>
      </c>
      <c r="C27" s="9">
        <f>'Appendix H Working'!C19</f>
        <v>0.27816411682892905</v>
      </c>
      <c r="D27" s="9"/>
      <c r="E27" s="9">
        <f>'Appendix H Working'!E19</f>
        <v>0.11527074902301189</v>
      </c>
      <c r="F27" s="9">
        <f>'Appendix H Working'!F19</f>
        <v>1.2975967120492249</v>
      </c>
      <c r="G27" s="9"/>
      <c r="H27" s="9">
        <f>'Appendix H Working'!H19</f>
        <v>0</v>
      </c>
      <c r="I27" s="9"/>
      <c r="J27" s="9">
        <f>'Appendix H Working'!J19</f>
        <v>8.4402745279072613E-2</v>
      </c>
      <c r="K27" s="9">
        <f>'Appendix H Working'!K19</f>
        <v>1.1960809099239189</v>
      </c>
      <c r="L27" s="9"/>
      <c r="M27" s="9">
        <f>'Appendix H Working'!M19</f>
        <v>6.2586926286509037</v>
      </c>
      <c r="N27" s="9"/>
      <c r="O27" s="9">
        <f>'Appendix H Working'!O19</f>
        <v>3.4398304798520094</v>
      </c>
      <c r="P27" s="9">
        <f>'Appendix H Working'!P19</f>
        <v>6.7993416765670096</v>
      </c>
      <c r="Q27" s="8">
        <f>'Appendix H Working'!Q19</f>
        <v>25.034770514603615</v>
      </c>
      <c r="R27" s="8"/>
      <c r="S27" s="8">
        <f>'Appendix H Working'!S19</f>
        <v>17.691274168329866</v>
      </c>
      <c r="T27" s="8">
        <f>'Appendix H Working'!T19</f>
        <v>24.32782542239319</v>
      </c>
    </row>
    <row r="28" spans="1:20" ht="18">
      <c r="A28" s="10"/>
      <c r="B28" s="10" t="s">
        <v>28</v>
      </c>
      <c r="C28" s="9">
        <f>'Appendix H Working'!C20</f>
        <v>0.21164021164021166</v>
      </c>
      <c r="D28" s="9"/>
      <c r="E28" s="9">
        <f>'Appendix H Working'!E20</f>
        <v>0.11352764308607555</v>
      </c>
      <c r="F28" s="9">
        <f>'Appendix H Working'!F20</f>
        <v>1.0668321536878851</v>
      </c>
      <c r="G28" s="9"/>
      <c r="H28" s="9">
        <f>'Appendix H Working'!H20</f>
        <v>0.21164021164021166</v>
      </c>
      <c r="I28" s="9"/>
      <c r="J28" s="9">
        <f>'Appendix H Working'!J20</f>
        <v>6.4445012801625234E-2</v>
      </c>
      <c r="K28" s="9">
        <f>'Appendix H Working'!K20</f>
        <v>0.9132576114314922</v>
      </c>
      <c r="L28" s="9"/>
      <c r="M28" s="9">
        <f>'Appendix H Working'!M20</f>
        <v>3.5978835978835977</v>
      </c>
      <c r="N28" s="9"/>
      <c r="O28" s="9">
        <f>'Appendix H Working'!O20</f>
        <v>3.1089454704965545</v>
      </c>
      <c r="P28" s="9">
        <f>'Appendix H Working'!P20</f>
        <v>5.8538215424618825</v>
      </c>
      <c r="Q28" s="8">
        <f>'Appendix H Working'!Q20</f>
        <v>26.666666666666668</v>
      </c>
      <c r="R28" s="8"/>
      <c r="S28" s="8">
        <f>'Appendix H Working'!S20</f>
        <v>21.759006228233737</v>
      </c>
      <c r="T28" s="8">
        <f>'Appendix H Working'!T20</f>
        <v>28.074327105099595</v>
      </c>
    </row>
    <row r="29" spans="1:20" ht="18">
      <c r="A29" s="10"/>
      <c r="B29" s="10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8"/>
      <c r="R29" s="8"/>
      <c r="S29" s="8"/>
      <c r="T29" s="8"/>
    </row>
    <row r="30" spans="1:20" ht="20.25" customHeight="1">
      <c r="A30" s="11" t="s">
        <v>27</v>
      </c>
      <c r="B30" s="10"/>
      <c r="C30" s="9">
        <f>'Appendix H Working'!C21</f>
        <v>0.43859649122807015</v>
      </c>
      <c r="D30" s="9"/>
      <c r="E30" s="9">
        <f>'Appendix H Working'!E21</f>
        <v>3.4750255171300599E-2</v>
      </c>
      <c r="F30" s="9">
        <f>'Appendix H Working'!F21</f>
        <v>1.0365405549101809</v>
      </c>
      <c r="G30" s="9"/>
      <c r="H30" s="9">
        <f>'Appendix H Working'!H21</f>
        <v>0.8771929824561403</v>
      </c>
      <c r="I30" s="9"/>
      <c r="J30" s="9">
        <f>'Appendix H Working'!J21</f>
        <v>0.15636518990334652</v>
      </c>
      <c r="K30" s="9">
        <f>'Appendix H Working'!K21</f>
        <v>1.4693814455385508</v>
      </c>
      <c r="L30" s="9"/>
      <c r="M30" s="9">
        <f>'Appendix H Working'!M21</f>
        <v>6.2865497076023384</v>
      </c>
      <c r="N30" s="9"/>
      <c r="O30" s="9">
        <f>'Appendix H Working'!O21</f>
        <v>5.0776773060951568</v>
      </c>
      <c r="P30" s="9">
        <f>'Appendix H Working'!P21</f>
        <v>9.130708204035475</v>
      </c>
      <c r="Q30" s="8">
        <f>'Appendix H Working'!Q21</f>
        <v>27.631578947368425</v>
      </c>
      <c r="R30" s="8"/>
      <c r="S30" s="8">
        <f>'Appendix H Working'!S21</f>
        <v>26.428719454063877</v>
      </c>
      <c r="T30" s="8">
        <f>'Appendix H Working'!T21</f>
        <v>34.632973515807002</v>
      </c>
    </row>
    <row r="31" spans="1:20" ht="20.25" customHeight="1">
      <c r="A31" s="11"/>
      <c r="B31" s="10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8"/>
      <c r="R31" s="8"/>
      <c r="S31" s="8"/>
      <c r="T31" s="8"/>
    </row>
    <row r="32" spans="1:20" ht="20.25" customHeight="1">
      <c r="A32" s="11" t="s">
        <v>26</v>
      </c>
      <c r="B32" s="10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8"/>
      <c r="R32" s="8"/>
      <c r="S32" s="8"/>
      <c r="T32" s="8"/>
    </row>
    <row r="33" spans="1:20" ht="18">
      <c r="A33" s="10"/>
      <c r="B33" s="10" t="s">
        <v>25</v>
      </c>
      <c r="C33" s="9">
        <f>'Appendix H Working'!C22</f>
        <v>0.23094688221709006</v>
      </c>
      <c r="D33" s="9"/>
      <c r="E33" s="9">
        <f>'Appendix H Working'!E22</f>
        <v>0.13965510674844295</v>
      </c>
      <c r="F33" s="9">
        <f>'Appendix H Working'!F22</f>
        <v>1.979068413034385</v>
      </c>
      <c r="G33" s="9"/>
      <c r="H33" s="9">
        <f>'Appendix H Working'!H22</f>
        <v>0.23094688221709006</v>
      </c>
      <c r="I33" s="9"/>
      <c r="J33" s="9">
        <f>'Appendix H Working'!J22</f>
        <v>5.4674780709698681E-2</v>
      </c>
      <c r="K33" s="9">
        <f>'Appendix H Working'!K22</f>
        <v>1.6308550040008942</v>
      </c>
      <c r="L33" s="9"/>
      <c r="M33" s="9">
        <f>'Appendix H Working'!M22</f>
        <v>5.3117782909930717</v>
      </c>
      <c r="N33" s="9"/>
      <c r="O33" s="9">
        <f>'Appendix H Working'!O22</f>
        <v>4.5690460544968214</v>
      </c>
      <c r="P33" s="9">
        <f>'Appendix H Working'!P22</f>
        <v>9.6674639717398794</v>
      </c>
      <c r="Q33" s="8">
        <f>'Appendix H Working'!Q22</f>
        <v>36.951501154734409</v>
      </c>
      <c r="R33" s="8"/>
      <c r="S33" s="8">
        <f>'Appendix H Working'!S22</f>
        <v>30.479287392794852</v>
      </c>
      <c r="T33" s="8">
        <f>'Appendix H Working'!T22</f>
        <v>41.665182133164521</v>
      </c>
    </row>
    <row r="34" spans="1:20" ht="18">
      <c r="A34" s="10"/>
      <c r="B34" s="10" t="s">
        <v>24</v>
      </c>
      <c r="C34" s="9">
        <f>'Appendix H Working'!C23</f>
        <v>0.3048780487804878</v>
      </c>
      <c r="D34" s="9"/>
      <c r="E34" s="9">
        <f>'Appendix H Working'!E23</f>
        <v>9.2754441213733468E-2</v>
      </c>
      <c r="F34" s="9">
        <f>'Appendix H Working'!F23</f>
        <v>1.3144337435895539</v>
      </c>
      <c r="G34" s="9"/>
      <c r="H34" s="9">
        <f>'Appendix H Working'!H23</f>
        <v>0.45731707317073167</v>
      </c>
      <c r="I34" s="9"/>
      <c r="J34" s="9">
        <f>'Appendix H Working'!J23</f>
        <v>3.6313235164012768E-2</v>
      </c>
      <c r="K34" s="9">
        <f>'Appendix H Working'!K23</f>
        <v>1.0831615693739072</v>
      </c>
      <c r="L34" s="9"/>
      <c r="M34" s="9">
        <f>'Appendix H Working'!M23</f>
        <v>3.8109756097560976</v>
      </c>
      <c r="N34" s="9"/>
      <c r="O34" s="9">
        <f>'Appendix H Working'!O23</f>
        <v>2.7894747609981305</v>
      </c>
      <c r="P34" s="9">
        <f>'Appendix H Working'!P23</f>
        <v>6.0671358235784396</v>
      </c>
      <c r="Q34" s="8">
        <f>'Appendix H Working'!Q23</f>
        <v>21.036585365853657</v>
      </c>
      <c r="R34" s="8"/>
      <c r="S34" s="8">
        <f>'Appendix H Working'!S23</f>
        <v>21.184643179788353</v>
      </c>
      <c r="T34" s="8">
        <f>'Appendix H Working'!T23</f>
        <v>28.770379308967271</v>
      </c>
    </row>
    <row r="35" spans="1:20" ht="18">
      <c r="A35" s="10"/>
      <c r="B35" s="13" t="s">
        <v>23</v>
      </c>
      <c r="C35" s="9">
        <f>'Appendix H Working'!C24</f>
        <v>0.35211267605633806</v>
      </c>
      <c r="D35" s="9"/>
      <c r="E35" s="9">
        <f>'Appendix H Working'!E24</f>
        <v>4.1688343983470766E-2</v>
      </c>
      <c r="F35" s="9">
        <f>'Appendix H Working'!F24</f>
        <v>1.2434918533087713</v>
      </c>
      <c r="G35" s="9"/>
      <c r="H35" s="9">
        <f>'Appendix H Working'!H24</f>
        <v>0.17605633802816903</v>
      </c>
      <c r="I35" s="9"/>
      <c r="J35" s="9">
        <f>'Appendix H Working'!J24</f>
        <v>4.1688343983470766E-2</v>
      </c>
      <c r="K35" s="9">
        <f>'Appendix H Working'!K24</f>
        <v>1.2434918533087713</v>
      </c>
      <c r="L35" s="9"/>
      <c r="M35" s="9">
        <f>'Appendix H Working'!M24</f>
        <v>2.464788732394366</v>
      </c>
      <c r="N35" s="9"/>
      <c r="O35" s="9">
        <f>'Appendix H Working'!O24</f>
        <v>2.7155694029834034</v>
      </c>
      <c r="P35" s="9">
        <f>'Appendix H Working'!P24</f>
        <v>6.2492248080108244</v>
      </c>
      <c r="Q35" s="8">
        <f>'Appendix H Working'!Q24</f>
        <v>29.753521126760564</v>
      </c>
      <c r="R35" s="8"/>
      <c r="S35" s="8">
        <f>'Appendix H Working'!S24</f>
        <v>24.925073874109714</v>
      </c>
      <c r="T35" s="8">
        <f>'Appendix H Working'!T24</f>
        <v>33.732413217112317</v>
      </c>
    </row>
    <row r="36" spans="1:20" ht="18">
      <c r="A36" s="10"/>
      <c r="B36" s="13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8"/>
      <c r="R36" s="8"/>
      <c r="S36" s="8"/>
      <c r="T36" s="8"/>
    </row>
    <row r="37" spans="1:20" ht="18">
      <c r="A37" s="11" t="s">
        <v>22</v>
      </c>
      <c r="B37" s="13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8"/>
      <c r="R37" s="8"/>
      <c r="S37" s="8"/>
      <c r="T37" s="8"/>
    </row>
    <row r="38" spans="1:20" s="14" customFormat="1" ht="18">
      <c r="A38" s="10"/>
      <c r="B38" s="10" t="s">
        <v>21</v>
      </c>
      <c r="C38" s="9">
        <f>'Appendix H Working'!C25</f>
        <v>0.59582919563058589</v>
      </c>
      <c r="D38" s="9"/>
      <c r="E38" s="9">
        <f>'Appendix H Working'!E25</f>
        <v>0.71858191409781558</v>
      </c>
      <c r="F38" s="9">
        <f>'Appendix H Working'!F25</f>
        <v>1.7009015719484002</v>
      </c>
      <c r="G38" s="9"/>
      <c r="H38" s="9">
        <f>'Appendix H Working'!H25</f>
        <v>0.19860973187686196</v>
      </c>
      <c r="I38" s="9"/>
      <c r="J38" s="9">
        <f>'Appendix H Working'!J25</f>
        <v>0.25339817108237706</v>
      </c>
      <c r="K38" s="9">
        <f>'Appendix H Working'!K25</f>
        <v>0.93828554091561855</v>
      </c>
      <c r="L38" s="9"/>
      <c r="M38" s="9">
        <f>'Appendix H Working'!M25</f>
        <v>7.1499503475670316</v>
      </c>
      <c r="N38" s="9"/>
      <c r="O38" s="9">
        <f>'Appendix H Working'!O25</f>
        <v>6.7911164002301154</v>
      </c>
      <c r="P38" s="9">
        <f>'Appendix H Working'!P25</f>
        <v>9.2561975475273996</v>
      </c>
      <c r="Q38" s="8">
        <f>'Appendix H Working'!Q25</f>
        <v>53.922542204568025</v>
      </c>
      <c r="R38" s="8"/>
      <c r="S38" s="8">
        <f>'Appendix H Working'!S25</f>
        <v>55.844027800465227</v>
      </c>
      <c r="T38" s="8">
        <f>'Appendix H Working'!T25</f>
        <v>62.539412317819639</v>
      </c>
    </row>
    <row r="39" spans="1:20" ht="18">
      <c r="A39" s="11"/>
      <c r="B39" s="10" t="s">
        <v>20</v>
      </c>
      <c r="C39" s="9">
        <f>'Appendix H Working'!C26</f>
        <v>0.38095238095238093</v>
      </c>
      <c r="D39" s="9"/>
      <c r="E39" s="9">
        <f>'Appendix H Working'!E26</f>
        <v>4.7323005578111957E-3</v>
      </c>
      <c r="F39" s="9">
        <f>'Appendix H Working'!F26</f>
        <v>1.0414286712035326</v>
      </c>
      <c r="G39" s="9"/>
      <c r="H39" s="9">
        <f>'Appendix H Working'!H26</f>
        <v>0.19047619047619047</v>
      </c>
      <c r="I39" s="9"/>
      <c r="J39" s="9">
        <f>'Appendix H Working'!J26</f>
        <v>9.1782160483668994E-5</v>
      </c>
      <c r="K39" s="9">
        <f>'Appendix H Working'!K26</f>
        <v>0.87368257985945308</v>
      </c>
      <c r="L39" s="9"/>
      <c r="M39" s="9">
        <f>'Appendix H Working'!M26</f>
        <v>1.9047619047619049</v>
      </c>
      <c r="N39" s="9"/>
      <c r="O39" s="9">
        <f>'Appendix H Working'!O26</f>
        <v>1.6391344468668685</v>
      </c>
      <c r="P39" s="9">
        <f>'Appendix H Working'!P26</f>
        <v>4.7406616884374992</v>
      </c>
      <c r="Q39" s="8">
        <f>'Appendix H Working'!Q26</f>
        <v>21.523809523809522</v>
      </c>
      <c r="R39" s="8"/>
      <c r="S39" s="8">
        <f>'Appendix H Working'!S26</f>
        <v>18.620969939250116</v>
      </c>
      <c r="T39" s="8">
        <f>'Appendix H Working'!T26</f>
        <v>26.687441275703161</v>
      </c>
    </row>
    <row r="40" spans="1:20" s="14" customFormat="1" ht="18">
      <c r="A40" s="11"/>
      <c r="B40" s="10" t="s">
        <v>19</v>
      </c>
      <c r="C40" s="9">
        <f>'Appendix H Working'!C27</f>
        <v>0.18656716417910446</v>
      </c>
      <c r="D40" s="9"/>
      <c r="E40" s="9">
        <f>'Appendix H Working'!E27</f>
        <v>4.4360673726000943E-2</v>
      </c>
      <c r="F40" s="9">
        <f>'Appendix H Working'!F27</f>
        <v>1.323202869546513</v>
      </c>
      <c r="G40" s="9"/>
      <c r="H40" s="9">
        <f>'Appendix H Working'!H27</f>
        <v>0.37313432835820892</v>
      </c>
      <c r="I40" s="9"/>
      <c r="J40" s="9">
        <f>'Appendix H Working'!J27</f>
        <v>4.636961169283864E-3</v>
      </c>
      <c r="K40" s="9">
        <f>'Appendix H Working'!K27</f>
        <v>1.0204475074979669</v>
      </c>
      <c r="L40" s="9"/>
      <c r="M40" s="9">
        <f>'Appendix H Working'!M27</f>
        <v>2.4253731343283582</v>
      </c>
      <c r="N40" s="9"/>
      <c r="O40" s="9">
        <f>'Appendix H Working'!O27</f>
        <v>1.1356364667989409</v>
      </c>
      <c r="P40" s="9">
        <f>'Appendix H Working'!P27</f>
        <v>3.8391181406917503</v>
      </c>
      <c r="Q40" s="8">
        <f>'Appendix H Working'!Q27</f>
        <v>18.28358208955224</v>
      </c>
      <c r="R40" s="8"/>
      <c r="S40" s="8">
        <f>'Appendix H Working'!S27</f>
        <v>15.088932771581506</v>
      </c>
      <c r="T40" s="8">
        <f>'Appendix H Working'!T27</f>
        <v>22.34696466431593</v>
      </c>
    </row>
    <row r="41" spans="1:20" s="14" customFormat="1" ht="18">
      <c r="A41" s="11"/>
      <c r="B41" s="10"/>
      <c r="C41" s="9"/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8"/>
      <c r="R41" s="8"/>
      <c r="S41" s="8"/>
      <c r="T41" s="8"/>
    </row>
    <row r="42" spans="1:20" s="14" customFormat="1" ht="18">
      <c r="A42" s="11" t="s">
        <v>18</v>
      </c>
      <c r="B42" s="10"/>
      <c r="C42" s="9"/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8"/>
      <c r="R42" s="8"/>
      <c r="S42" s="8"/>
      <c r="T42" s="8"/>
    </row>
    <row r="43" spans="1:20" ht="18">
      <c r="A43" s="10"/>
      <c r="B43" s="10" t="s">
        <v>17</v>
      </c>
      <c r="C43" s="9">
        <f>'Appendix H Working'!C28</f>
        <v>0.57747834456207892</v>
      </c>
      <c r="D43" s="9"/>
      <c r="E43" s="9">
        <f>'Appendix H Working'!E28</f>
        <v>0.18084114939507587</v>
      </c>
      <c r="F43" s="9">
        <f>'Appendix H Working'!F28</f>
        <v>1.1723035490488882</v>
      </c>
      <c r="G43" s="9"/>
      <c r="H43" s="9">
        <f>'Appendix H Working'!H28</f>
        <v>0.48123195380173239</v>
      </c>
      <c r="I43" s="9"/>
      <c r="J43" s="9">
        <f>'Appendix H Working'!J28</f>
        <v>8.0088586761959915E-2</v>
      </c>
      <c r="K43" s="9">
        <f>'Appendix H Working'!K28</f>
        <v>0.90155297623893993</v>
      </c>
      <c r="L43" s="9"/>
      <c r="M43" s="9">
        <f>'Appendix H Working'!M28</f>
        <v>4.4273339749759382</v>
      </c>
      <c r="N43" s="9"/>
      <c r="O43" s="9">
        <f>'Appendix H Working'!O28</f>
        <v>3.3139747434805815</v>
      </c>
      <c r="P43" s="9">
        <f>'Appendix H Working'!P28</f>
        <v>5.9782671772557334</v>
      </c>
      <c r="Q43" s="8">
        <f>'Appendix H Working'!Q28</f>
        <v>39.653512993262751</v>
      </c>
      <c r="R43" s="8"/>
      <c r="S43" s="8">
        <f>'Appendix H Working'!S28</f>
        <v>33.514140844246107</v>
      </c>
      <c r="T43" s="8">
        <f>'Appendix H Working'!T28</f>
        <v>40.87448474817095</v>
      </c>
    </row>
    <row r="44" spans="1:20" ht="18">
      <c r="A44" s="10"/>
      <c r="B44" s="10" t="s">
        <v>16</v>
      </c>
      <c r="C44" s="9">
        <f>'Appendix H Working'!C29</f>
        <v>0.99206349206349198</v>
      </c>
      <c r="D44" s="9"/>
      <c r="E44" s="9">
        <f>'Appendix H Working'!E29</f>
        <v>8.0543760996769756E-2</v>
      </c>
      <c r="F44" s="9">
        <f>'Appendix H Working'!F29</f>
        <v>1.5516244452160199</v>
      </c>
      <c r="G44" s="9"/>
      <c r="H44" s="9">
        <f>'Appendix H Working'!H29</f>
        <v>0.99206349206349198</v>
      </c>
      <c r="I44" s="9"/>
      <c r="J44" s="9">
        <f>'Appendix H Working'!J29</f>
        <v>2.0910395603090902E-2</v>
      </c>
      <c r="K44" s="9">
        <f>'Appendix H Working'!K29</f>
        <v>1.2434594955455454</v>
      </c>
      <c r="L44" s="9"/>
      <c r="M44" s="9">
        <f>'Appendix H Working'!M29</f>
        <v>3.9682539682539679</v>
      </c>
      <c r="N44" s="9"/>
      <c r="O44" s="9">
        <f>'Appendix H Working'!O29</f>
        <v>2.9800877625361362</v>
      </c>
      <c r="P44" s="9">
        <f>'Appendix H Working'!P29</f>
        <v>6.9205615491769779</v>
      </c>
      <c r="Q44" s="8">
        <f>'Appendix H Working'!Q29</f>
        <v>28.968253968253972</v>
      </c>
      <c r="R44" s="8"/>
      <c r="S44" s="8">
        <f>'Appendix H Working'!S29</f>
        <v>29.284722460016166</v>
      </c>
      <c r="T44" s="8">
        <f>'Appendix H Working'!T29</f>
        <v>39.397448082619491</v>
      </c>
    </row>
    <row r="45" spans="1:20" ht="18">
      <c r="A45" s="10"/>
      <c r="B45" s="10" t="s">
        <v>15</v>
      </c>
      <c r="C45" s="9">
        <f>'Appendix H Working'!C30</f>
        <v>0.61475409836065575</v>
      </c>
      <c r="D45" s="9"/>
      <c r="E45" s="9">
        <f>'Appendix H Working'!E30</f>
        <v>4.8538933575944916E-2</v>
      </c>
      <c r="F45" s="9">
        <f>'Appendix H Working'!F30</f>
        <v>1.4478331999446816</v>
      </c>
      <c r="G45" s="9"/>
      <c r="H45" s="9">
        <f>'Appendix H Working'!H30</f>
        <v>0.61475409836065575</v>
      </c>
      <c r="I45" s="9"/>
      <c r="J45" s="9">
        <f>'Appendix H Working'!J30</f>
        <v>5.0737090148877551E-3</v>
      </c>
      <c r="K45" s="9">
        <f>'Appendix H Working'!K30</f>
        <v>1.1165618017913626</v>
      </c>
      <c r="L45" s="9"/>
      <c r="M45" s="9">
        <f>'Appendix H Working'!M30</f>
        <v>4.918032786885246</v>
      </c>
      <c r="N45" s="9"/>
      <c r="O45" s="9">
        <f>'Appendix H Working'!O30</f>
        <v>3.2422208111882416</v>
      </c>
      <c r="P45" s="9">
        <f>'Appendix H Working'!P30</f>
        <v>7.3957778952966677</v>
      </c>
      <c r="Q45" s="8">
        <f>'Appendix H Working'!Q30</f>
        <v>31.967213114754102</v>
      </c>
      <c r="R45" s="8"/>
      <c r="S45" s="8">
        <f>'Appendix H Working'!S30</f>
        <v>25.876646951091558</v>
      </c>
      <c r="T45" s="8">
        <f>'Appendix H Working'!T30</f>
        <v>35.606318980772173</v>
      </c>
    </row>
    <row r="46" spans="1:20" ht="18">
      <c r="A46" s="10"/>
      <c r="B46" s="10" t="s">
        <v>14</v>
      </c>
      <c r="C46" s="9">
        <f>'Appendix H Working'!C31</f>
        <v>0.63532401524777637</v>
      </c>
      <c r="D46" s="9"/>
      <c r="E46" s="9">
        <f>'Appendix H Working'!E31</f>
        <v>5.1821172910639896E-2</v>
      </c>
      <c r="F46" s="9">
        <f>'Appendix H Working'!F31</f>
        <v>0.99830201213399783</v>
      </c>
      <c r="G46" s="9"/>
      <c r="H46" s="9">
        <f>'Appendix H Working'!H31</f>
        <v>0.38119440914866581</v>
      </c>
      <c r="I46" s="9"/>
      <c r="J46" s="9">
        <f>'Appendix H Working'!J31</f>
        <v>0.27455040567217603</v>
      </c>
      <c r="K46" s="9">
        <f>'Appendix H Working'!K31</f>
        <v>1.6283633444537013</v>
      </c>
      <c r="L46" s="9"/>
      <c r="M46" s="9">
        <f>'Appendix H Working'!M31</f>
        <v>6.9885641677255403</v>
      </c>
      <c r="N46" s="9"/>
      <c r="O46" s="9">
        <f>'Appendix H Working'!O31</f>
        <v>4.681014385852956</v>
      </c>
      <c r="P46" s="9">
        <f>'Appendix H Working'!P31</f>
        <v>8.2901921081790455</v>
      </c>
      <c r="Q46" s="8">
        <f>'Appendix H Working'!Q31</f>
        <v>25.285895806861497</v>
      </c>
      <c r="R46" s="8"/>
      <c r="S46" s="8">
        <f>'Appendix H Working'!S31</f>
        <v>22.178143119072523</v>
      </c>
      <c r="T46" s="8">
        <f>'Appendix H Working'!T31</f>
        <v>29.193427953246676</v>
      </c>
    </row>
    <row r="47" spans="1:20" ht="18">
      <c r="A47" s="10"/>
      <c r="B47" s="10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8"/>
      <c r="R47" s="8"/>
      <c r="S47" s="8"/>
      <c r="T47" s="8"/>
    </row>
    <row r="48" spans="1:20" ht="18">
      <c r="A48" s="11" t="s">
        <v>13</v>
      </c>
      <c r="B48" s="10"/>
      <c r="C48" s="9">
        <f>'Appendix H Working'!C32</f>
        <v>0.41493775933609961</v>
      </c>
      <c r="D48" s="9"/>
      <c r="E48" s="9">
        <f>'Appendix H Working'!E32</f>
        <v>0.33061213091700792</v>
      </c>
      <c r="F48" s="9">
        <f>'Appendix H Working'!F32</f>
        <v>1.0372569374812735</v>
      </c>
      <c r="G48" s="9"/>
      <c r="H48" s="9">
        <f>'Appendix H Working'!H32</f>
        <v>0.23052097740894423</v>
      </c>
      <c r="I48" s="9"/>
      <c r="J48" s="9">
        <f>'Appendix H Working'!J32</f>
        <v>0.14206301712893035</v>
      </c>
      <c r="K48" s="9">
        <f>'Appendix H Working'!K32</f>
        <v>0.68491400003720082</v>
      </c>
      <c r="L48" s="9"/>
      <c r="M48" s="9">
        <f>'Appendix H Working'!M32</f>
        <v>5.8552328261871827</v>
      </c>
      <c r="N48" s="9"/>
      <c r="O48" s="9">
        <f>'Appendix H Working'!O32</f>
        <v>5.758399127686423</v>
      </c>
      <c r="P48" s="9">
        <f>'Appendix H Working'!P32</f>
        <v>7.943960218956045</v>
      </c>
      <c r="Q48" s="8">
        <f>'Appendix H Working'!Q32</f>
        <v>51.267865375749189</v>
      </c>
      <c r="R48" s="8"/>
      <c r="S48" s="8">
        <f>'Appendix H Working'!S32</f>
        <v>47.417766636999588</v>
      </c>
      <c r="T48" s="8">
        <f>'Appendix H Working'!T32</f>
        <v>53.344483816720931</v>
      </c>
    </row>
    <row r="49" spans="1:20" ht="18">
      <c r="A49" s="11"/>
      <c r="B49" s="10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8"/>
      <c r="R49" s="8"/>
      <c r="S49" s="8"/>
      <c r="T49" s="8"/>
    </row>
    <row r="50" spans="1:20" ht="18">
      <c r="A50" s="11" t="s">
        <v>12</v>
      </c>
      <c r="B50" s="10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8"/>
      <c r="R50" s="8"/>
      <c r="S50" s="8"/>
      <c r="T50" s="8"/>
    </row>
    <row r="51" spans="1:20" ht="18">
      <c r="A51" s="11"/>
      <c r="B51" s="10" t="s">
        <v>11</v>
      </c>
      <c r="C51" s="9">
        <f>'Appendix H Working'!C33</f>
        <v>9.5785440613026809E-2</v>
      </c>
      <c r="D51" s="9"/>
      <c r="E51" s="9">
        <f>'Appendix H Working'!E33</f>
        <v>2.2828395715736582E-2</v>
      </c>
      <c r="F51" s="9">
        <f>'Appendix H Working'!F33</f>
        <v>0.68093191967238087</v>
      </c>
      <c r="G51" s="9"/>
      <c r="H51" s="9">
        <f>'Appendix H Working'!H33</f>
        <v>0.67049808429118773</v>
      </c>
      <c r="I51" s="9"/>
      <c r="J51" s="9">
        <f>'Appendix H Working'!J33</f>
        <v>0.26525570702355006</v>
      </c>
      <c r="K51" s="9">
        <f>'Appendix H Working'!K33</f>
        <v>1.3593473479455589</v>
      </c>
      <c r="L51" s="9"/>
      <c r="M51" s="9">
        <f>'Appendix H Working'!M33</f>
        <v>3.0651340996168579</v>
      </c>
      <c r="N51" s="9"/>
      <c r="O51" s="9">
        <f>'Appendix H Working'!O33</f>
        <v>2.613837180908245</v>
      </c>
      <c r="P51" s="9">
        <f>'Appendix H Working'!P33</f>
        <v>5.0249089411718062</v>
      </c>
      <c r="Q51" s="8">
        <f>'Appendix H Working'!Q33</f>
        <v>26.819923371647509</v>
      </c>
      <c r="R51" s="8"/>
      <c r="S51" s="8">
        <f>'Appendix H Working'!S33</f>
        <v>24.542224385392533</v>
      </c>
      <c r="T51" s="8">
        <f>'Appendix H Working'!T33</f>
        <v>30.877191260224805</v>
      </c>
    </row>
    <row r="52" spans="1:20" ht="18">
      <c r="A52" s="11"/>
      <c r="B52" s="10" t="s">
        <v>10</v>
      </c>
      <c r="C52" s="9">
        <f>'Appendix H Working'!C34</f>
        <v>0.75187969924812026</v>
      </c>
      <c r="D52" s="9"/>
      <c r="E52" s="9">
        <f>'Appendix H Working'!E34</f>
        <v>0</v>
      </c>
      <c r="F52" s="9">
        <f>'Appendix H Working'!F34</f>
        <v>2.7124113633190707</v>
      </c>
      <c r="G52" s="9"/>
      <c r="H52" s="9">
        <f>'Appendix H Working'!H34</f>
        <v>1.5037593984962405</v>
      </c>
      <c r="I52" s="9"/>
      <c r="J52" s="9">
        <f>'Appendix H Working'!J34</f>
        <v>7.9336500964668419E-2</v>
      </c>
      <c r="K52" s="9">
        <f>'Appendix H Working'!K34</f>
        <v>4.7178316154522166</v>
      </c>
      <c r="L52" s="9"/>
      <c r="M52" s="9">
        <f>'Appendix H Working'!M34</f>
        <v>3.007518796992481</v>
      </c>
      <c r="N52" s="9"/>
      <c r="O52" s="9">
        <f>'Appendix H Working'!O34</f>
        <v>0.99279025734572013</v>
      </c>
      <c r="P52" s="9">
        <f>'Appendix H Working'!P34</f>
        <v>8.0588416400813259</v>
      </c>
      <c r="Q52" s="8">
        <f>'Appendix H Working'!Q34</f>
        <v>18.045112781954884</v>
      </c>
      <c r="R52" s="8"/>
      <c r="S52" s="8">
        <f>'Appendix H Working'!S34</f>
        <v>8.9827349892676072</v>
      </c>
      <c r="T52" s="8">
        <f>'Appendix H Working'!T34</f>
        <v>22.712042575496032</v>
      </c>
    </row>
    <row r="53" spans="1:20" ht="18">
      <c r="A53" s="11"/>
      <c r="B53" s="13" t="s">
        <v>9</v>
      </c>
      <c r="C53" s="9">
        <f>'Appendix H Working'!C35</f>
        <v>0</v>
      </c>
      <c r="D53" s="9"/>
      <c r="E53" s="9">
        <f>'Appendix H Working'!E35</f>
        <v>0</v>
      </c>
      <c r="F53" s="9">
        <f>'Appendix H Working'!F35</f>
        <v>1.790718181608707</v>
      </c>
      <c r="G53" s="9"/>
      <c r="H53" s="9">
        <f>'Appendix H Working'!H35</f>
        <v>0.49019607843137253</v>
      </c>
      <c r="I53" s="9"/>
      <c r="J53" s="9">
        <f>'Appendix H Working'!J35</f>
        <v>1.2290198050626163E-2</v>
      </c>
      <c r="K53" s="9">
        <f>'Appendix H Working'!K35</f>
        <v>2.7046812577373296</v>
      </c>
      <c r="L53" s="9"/>
      <c r="M53" s="9">
        <f>'Appendix H Working'!M35</f>
        <v>1.9607843137254901</v>
      </c>
      <c r="N53" s="9"/>
      <c r="O53" s="9">
        <f>'Appendix H Working'!O35</f>
        <v>0.52906086098365313</v>
      </c>
      <c r="P53" s="9">
        <f>'Appendix H Working'!P35</f>
        <v>4.9716449880600466</v>
      </c>
      <c r="Q53" s="8">
        <f>'Appendix H Working'!Q35</f>
        <v>20.588235294117645</v>
      </c>
      <c r="R53" s="8"/>
      <c r="S53" s="8">
        <f>'Appendix H Working'!S35</f>
        <v>11.430091448821493</v>
      </c>
      <c r="T53" s="8">
        <f>'Appendix H Working'!T35</f>
        <v>23.063879657865584</v>
      </c>
    </row>
    <row r="54" spans="1:20" ht="18">
      <c r="A54" s="11"/>
      <c r="B54" s="13" t="s">
        <v>8</v>
      </c>
      <c r="C54" s="9">
        <f>'Appendix H Working'!C36</f>
        <v>0.48543689320388345</v>
      </c>
      <c r="D54" s="9"/>
      <c r="E54" s="9">
        <f>'Appendix H Working'!E36</f>
        <v>0</v>
      </c>
      <c r="F54" s="9">
        <f>'Appendix H Working'!F36</f>
        <v>1.7650140928774816</v>
      </c>
      <c r="G54" s="9"/>
      <c r="H54" s="9">
        <f>'Appendix H Working'!H36</f>
        <v>0.48543689320388345</v>
      </c>
      <c r="I54" s="9"/>
      <c r="J54" s="9">
        <f>'Appendix H Working'!J36</f>
        <v>5.1625665699497156E-2</v>
      </c>
      <c r="K54" s="9">
        <f>'Appendix H Working'!K36</f>
        <v>3.0699765535957004</v>
      </c>
      <c r="L54" s="9"/>
      <c r="M54" s="9">
        <f>'Appendix H Working'!M36</f>
        <v>0.48543689320388345</v>
      </c>
      <c r="N54" s="9"/>
      <c r="O54" s="9">
        <f>'Appendix H Working'!O36</f>
        <v>0.64602619616754986</v>
      </c>
      <c r="P54" s="9">
        <f>'Appendix H Working'!P36</f>
        <v>5.2440309236892837</v>
      </c>
      <c r="Q54" s="8">
        <f>'Appendix H Working'!Q36</f>
        <v>10.679611650485436</v>
      </c>
      <c r="R54" s="8"/>
      <c r="S54" s="8">
        <f>'Appendix H Working'!S36</f>
        <v>10.275185376913642</v>
      </c>
      <c r="T54" s="8">
        <f>'Appendix H Working'!T36</f>
        <v>21.33424521453497</v>
      </c>
    </row>
    <row r="55" spans="1:20" ht="18">
      <c r="A55" s="10"/>
      <c r="B55" s="13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8"/>
      <c r="R55" s="8"/>
      <c r="S55" s="8"/>
      <c r="T55" s="8"/>
    </row>
    <row r="56" spans="1:20" ht="18">
      <c r="A56" s="12" t="s">
        <v>7</v>
      </c>
      <c r="B56" s="10"/>
      <c r="C56" s="9">
        <f>'Appendix H Working'!C37</f>
        <v>0.1004016064257028</v>
      </c>
      <c r="D56" s="9"/>
      <c r="E56" s="9">
        <f>'Appendix H Working'!E37</f>
        <v>0.18713969444773798</v>
      </c>
      <c r="F56" s="9">
        <f>'Appendix H Working'!F37</f>
        <v>0.81277404408039855</v>
      </c>
      <c r="G56" s="9"/>
      <c r="H56" s="9">
        <f>'Appendix H Working'!H37</f>
        <v>0.45180722891566261</v>
      </c>
      <c r="I56" s="9"/>
      <c r="J56" s="9">
        <f>'Appendix H Working'!J37</f>
        <v>0.17089718835964873</v>
      </c>
      <c r="K56" s="9">
        <f>'Appendix H Working'!K37</f>
        <v>0.77996977833712589</v>
      </c>
      <c r="L56" s="9"/>
      <c r="M56" s="9">
        <f>'Appendix H Working'!M37</f>
        <v>3.4136546184738958</v>
      </c>
      <c r="N56" s="9"/>
      <c r="O56" s="9">
        <f>'Appendix H Working'!O37</f>
        <v>2.8312888135823431</v>
      </c>
      <c r="P56" s="9">
        <f>'Appendix H Working'!P37</f>
        <v>4.5416397913400068</v>
      </c>
      <c r="Q56" s="8">
        <f>'Appendix H Working'!Q37</f>
        <v>20.03012048192771</v>
      </c>
      <c r="R56" s="8"/>
      <c r="S56" s="8">
        <f>'Appendix H Working'!S37</f>
        <v>17.447980688085782</v>
      </c>
      <c r="T56" s="8">
        <f>'Appendix H Working'!T37</f>
        <v>21.285319658277402</v>
      </c>
    </row>
    <row r="57" spans="1:20" ht="18">
      <c r="A57" s="12"/>
      <c r="B57" s="10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8"/>
      <c r="R57" s="8"/>
      <c r="S57" s="8"/>
      <c r="T57" s="8"/>
    </row>
    <row r="58" spans="1:20" ht="18">
      <c r="A58" s="12" t="s">
        <v>6</v>
      </c>
      <c r="B58" s="10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8"/>
      <c r="R58" s="8"/>
      <c r="S58" s="8"/>
      <c r="T58" s="8"/>
    </row>
    <row r="59" spans="1:20" ht="18">
      <c r="A59" s="10"/>
      <c r="B59" s="10" t="s">
        <v>5</v>
      </c>
      <c r="C59" s="9">
        <f>'Appendix H Working'!C38</f>
        <v>0.45871559633027525</v>
      </c>
      <c r="D59" s="9"/>
      <c r="E59" s="9">
        <f>'Appendix H Working'!E38</f>
        <v>5.4551639311703863E-2</v>
      </c>
      <c r="F59" s="9">
        <f>'Appendix H Working'!F38</f>
        <v>1.6271819071450362</v>
      </c>
      <c r="G59" s="9"/>
      <c r="H59" s="9">
        <f>'Appendix H Working'!H38</f>
        <v>0</v>
      </c>
      <c r="I59" s="9"/>
      <c r="J59" s="9">
        <f>'Appendix H Working'!J38</f>
        <v>0</v>
      </c>
      <c r="K59" s="9">
        <f>'Appendix H Working'!K38</f>
        <v>0.83082870588151725</v>
      </c>
      <c r="L59" s="9"/>
      <c r="M59" s="9">
        <f>'Appendix H Working'!M38</f>
        <v>2.2935779816513762</v>
      </c>
      <c r="N59" s="9"/>
      <c r="O59" s="9">
        <f>'Appendix H Working'!O38</f>
        <v>1.890852732608854</v>
      </c>
      <c r="P59" s="9">
        <f>'Appendix H Working'!P38</f>
        <v>5.5721213674517669</v>
      </c>
      <c r="Q59" s="8">
        <f>'Appendix H Working'!Q38</f>
        <v>22.018348623853214</v>
      </c>
      <c r="R59" s="8"/>
      <c r="S59" s="8">
        <f>'Appendix H Working'!S38</f>
        <v>19.818332690766145</v>
      </c>
      <c r="T59" s="8">
        <f>'Appendix H Working'!T38</f>
        <v>29.010496138062692</v>
      </c>
    </row>
    <row r="60" spans="1:20" ht="18">
      <c r="A60" s="10"/>
      <c r="B60" s="10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8"/>
      <c r="R60" s="8"/>
      <c r="S60" s="8"/>
      <c r="T60" s="8"/>
    </row>
    <row r="61" spans="1:20" ht="18">
      <c r="A61" s="12" t="s">
        <v>4</v>
      </c>
      <c r="B61" s="10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8"/>
      <c r="R61" s="8"/>
      <c r="S61" s="8"/>
      <c r="T61" s="8"/>
    </row>
    <row r="62" spans="1:20" ht="18">
      <c r="B62" s="10" t="s">
        <v>3</v>
      </c>
      <c r="C62" s="9">
        <f>'Appendix H Working'!C39</f>
        <v>0.5298013245033113</v>
      </c>
      <c r="D62" s="9"/>
      <c r="E62" s="9">
        <f>'Appendix H Working'!E39</f>
        <v>0.14228007488594324</v>
      </c>
      <c r="F62" s="9">
        <f>'Appendix H Working'!F39</f>
        <v>1.337022020287689</v>
      </c>
      <c r="G62" s="9"/>
      <c r="H62" s="9">
        <f>'Appendix H Working'!H39</f>
        <v>0.39735099337748342</v>
      </c>
      <c r="I62" s="9"/>
      <c r="J62" s="9">
        <f>'Appendix H Working'!J39</f>
        <v>0.17626563315798685</v>
      </c>
      <c r="K62" s="9">
        <f>'Appendix H Working'!K39</f>
        <v>1.4308126149491649</v>
      </c>
      <c r="L62" s="9"/>
      <c r="M62" s="9">
        <f>'Appendix H Working'!M39</f>
        <v>4.370860927152318</v>
      </c>
      <c r="N62" s="9"/>
      <c r="O62" s="9">
        <f>'Appendix H Working'!O39</f>
        <v>3.6204716043650755</v>
      </c>
      <c r="P62" s="9">
        <f>'Appendix H Working'!P39</f>
        <v>6.9600892775238714</v>
      </c>
      <c r="Q62" s="8">
        <f>'Appendix H Working'!Q39</f>
        <v>31.125827814569533</v>
      </c>
      <c r="R62" s="8"/>
      <c r="S62" s="8">
        <f>'Appendix H Working'!S39</f>
        <v>30.920836794381305</v>
      </c>
      <c r="T62" s="8">
        <f>'Appendix H Working'!T39</f>
        <v>39.3141501507884</v>
      </c>
    </row>
    <row r="63" spans="1:20" ht="18">
      <c r="A63" s="10"/>
      <c r="B63" s="10" t="s">
        <v>2</v>
      </c>
      <c r="C63" s="9">
        <f>'Appendix H Working'!C40</f>
        <v>1.0995052226498077</v>
      </c>
      <c r="D63" s="9"/>
      <c r="E63" s="9">
        <f>'Appendix H Working'!E40</f>
        <v>0.45577557724122209</v>
      </c>
      <c r="F63" s="9">
        <f>'Appendix H Working'!F40</f>
        <v>1.3431172025779503</v>
      </c>
      <c r="G63" s="9"/>
      <c r="H63" s="9">
        <f>'Appendix H Working'!H40</f>
        <v>0.27487630566245191</v>
      </c>
      <c r="I63" s="9"/>
      <c r="J63" s="9">
        <f>'Appendix H Working'!J40</f>
        <v>0.11953823308853702</v>
      </c>
      <c r="K63" s="9">
        <f>'Appendix H Working'!K40</f>
        <v>0.70898338884466261</v>
      </c>
      <c r="L63" s="9"/>
      <c r="M63" s="9">
        <f>'Appendix H Working'!M40</f>
        <v>3.7932930181418363</v>
      </c>
      <c r="N63" s="9"/>
      <c r="O63" s="9">
        <f>'Appendix H Working'!O40</f>
        <v>2.6043899422760139</v>
      </c>
      <c r="P63" s="9">
        <f>'Appendix H Working'!P40</f>
        <v>4.3454346464386777</v>
      </c>
      <c r="Q63" s="8">
        <f>'Appendix H Working'!Q40</f>
        <v>27.047828477185266</v>
      </c>
      <c r="R63" s="8"/>
      <c r="S63" s="8">
        <f>'Appendix H Working'!S40</f>
        <v>25.066210877171148</v>
      </c>
      <c r="T63" s="8">
        <f>'Appendix H Working'!T40</f>
        <v>29.852355898073156</v>
      </c>
    </row>
    <row r="64" spans="1:20" ht="18">
      <c r="A64" s="10"/>
      <c r="B64" s="10" t="s">
        <v>1</v>
      </c>
      <c r="C64" s="9">
        <f>'Appendix H Working'!C41</f>
        <v>0.71770334928229662</v>
      </c>
      <c r="D64" s="9"/>
      <c r="E64" s="9">
        <f>'Appendix H Working'!E41</f>
        <v>0.27025290897875592</v>
      </c>
      <c r="F64" s="9">
        <f>'Appendix H Working'!F41</f>
        <v>1.2334263865565975</v>
      </c>
      <c r="G64" s="9"/>
      <c r="H64" s="9">
        <f>'Appendix H Working'!H41</f>
        <v>0.3987240829346092</v>
      </c>
      <c r="I64" s="9"/>
      <c r="J64" s="9">
        <f>'Appendix H Working'!J41</f>
        <v>0.19596050515689875</v>
      </c>
      <c r="K64" s="9">
        <f>'Appendix H Working'!K41</f>
        <v>1.0754457301816502</v>
      </c>
      <c r="L64" s="9"/>
      <c r="M64" s="9">
        <f>'Appendix H Working'!M41</f>
        <v>4.4657097288676235</v>
      </c>
      <c r="N64" s="9"/>
      <c r="O64" s="9">
        <f>'Appendix H Working'!O41</f>
        <v>3.7880226757032274</v>
      </c>
      <c r="P64" s="9">
        <f>'Appendix H Working'!P41</f>
        <v>6.3070709927144364</v>
      </c>
      <c r="Q64" s="8">
        <f>'Appendix H Working'!Q41</f>
        <v>35.007974481658692</v>
      </c>
      <c r="R64" s="8"/>
      <c r="S64" s="8">
        <f>'Appendix H Working'!S41</f>
        <v>31.972839026917821</v>
      </c>
      <c r="T64" s="8">
        <f>'Appendix H Working'!T41</f>
        <v>38.480995088888129</v>
      </c>
    </row>
    <row r="65" spans="1:20" ht="18">
      <c r="A65" s="10"/>
      <c r="B65" s="10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8"/>
      <c r="R65" s="8"/>
      <c r="S65" s="8"/>
      <c r="T65" s="8"/>
    </row>
    <row r="66" spans="1:20" ht="18" customHeight="1">
      <c r="A66" s="11" t="s">
        <v>0</v>
      </c>
      <c r="B66" s="10"/>
      <c r="C66" s="9">
        <f>'Appendix H Working'!C42</f>
        <v>0.55114884742859271</v>
      </c>
      <c r="D66" s="9"/>
      <c r="E66" s="9">
        <f>'Appendix H Working'!E42</f>
        <v>0.49952341914681064</v>
      </c>
      <c r="F66" s="9">
        <f>'Appendix H Working'!F42</f>
        <v>0.68190499523260983</v>
      </c>
      <c r="G66" s="9"/>
      <c r="H66" s="9">
        <f>'Appendix H Working'!H42</f>
        <v>0.38729378467955167</v>
      </c>
      <c r="I66" s="9"/>
      <c r="J66" s="9">
        <f>'Appendix H Working'!J42</f>
        <v>0.37040649478602428</v>
      </c>
      <c r="K66" s="9">
        <f>'Appendix H Working'!K42</f>
        <v>0.52958984073378235</v>
      </c>
      <c r="L66" s="9"/>
      <c r="M66" s="9">
        <f>'Appendix H Working'!M42</f>
        <v>5.0459911369306969</v>
      </c>
      <c r="N66" s="9"/>
      <c r="O66" s="9">
        <f>'Appendix H Working'!O42</f>
        <v>5.0114390297170797</v>
      </c>
      <c r="P66" s="9">
        <f>'Appendix H Working'!P42</f>
        <v>5.5569218482923768</v>
      </c>
      <c r="Q66" s="8">
        <f>'Appendix H Working'!Q42</f>
        <v>29.549770975310018</v>
      </c>
      <c r="R66" s="8"/>
      <c r="S66" s="8">
        <f>'Appendix H Working'!S42</f>
        <v>29.093143901836065</v>
      </c>
      <c r="T66" s="8">
        <f>'Appendix H Working'!T42</f>
        <v>30.387232806727816</v>
      </c>
    </row>
    <row r="67" spans="1:20" ht="15" customHeight="1" thickBot="1">
      <c r="A67" s="7"/>
      <c r="B67" s="6"/>
      <c r="C67" s="6"/>
      <c r="D67" s="6"/>
      <c r="E67" s="5"/>
      <c r="F67" s="5"/>
      <c r="G67" s="7"/>
      <c r="H67" s="6"/>
      <c r="I67" s="6"/>
      <c r="J67" s="5"/>
      <c r="K67" s="5"/>
      <c r="L67" s="6"/>
      <c r="M67" s="6"/>
      <c r="N67" s="6"/>
      <c r="O67" s="6"/>
      <c r="P67" s="6"/>
      <c r="Q67" s="6"/>
      <c r="R67" s="6"/>
      <c r="S67" s="5"/>
      <c r="T67" s="5"/>
    </row>
    <row r="68" spans="1:20" ht="23.25" customHeight="1"/>
    <row r="69" spans="1:20">
      <c r="B69" s="4"/>
    </row>
    <row r="70" spans="1:20">
      <c r="B70" s="4"/>
    </row>
    <row r="71" spans="1:20">
      <c r="B71" s="4"/>
    </row>
    <row r="72" spans="1:20">
      <c r="B72" s="4"/>
    </row>
    <row r="73" spans="1:20">
      <c r="B73" s="4"/>
    </row>
    <row r="74" spans="1:20">
      <c r="B74" s="4"/>
    </row>
    <row r="75" spans="1:20">
      <c r="B75" s="4"/>
    </row>
    <row r="76" spans="1:20">
      <c r="B76" s="4"/>
    </row>
    <row r="77" spans="1:20">
      <c r="B77" s="4"/>
    </row>
    <row r="78" spans="1:20">
      <c r="B78" s="4"/>
    </row>
    <row r="79" spans="1:20">
      <c r="B79" s="4"/>
    </row>
    <row r="80" spans="1:20">
      <c r="B80" s="4"/>
    </row>
    <row r="81" spans="2:2">
      <c r="B81" s="4"/>
    </row>
    <row r="82" spans="2:2">
      <c r="B82" s="4"/>
    </row>
    <row r="83" spans="2:2">
      <c r="B83" s="4"/>
    </row>
    <row r="84" spans="2:2">
      <c r="B84" s="4"/>
    </row>
    <row r="85" spans="2:2">
      <c r="B85" s="4"/>
    </row>
    <row r="86" spans="2:2">
      <c r="B86" s="4"/>
    </row>
    <row r="87" spans="2:2">
      <c r="B87" s="4"/>
    </row>
    <row r="88" spans="2:2">
      <c r="B88" s="4"/>
    </row>
    <row r="89" spans="2:2">
      <c r="B89" s="4"/>
    </row>
    <row r="90" spans="2:2">
      <c r="B90" s="4"/>
    </row>
    <row r="91" spans="2:2">
      <c r="B91" s="4"/>
    </row>
    <row r="92" spans="2:2">
      <c r="B92" s="4"/>
    </row>
    <row r="93" spans="2:2">
      <c r="B93" s="4"/>
    </row>
    <row r="94" spans="2:2">
      <c r="B94" s="4"/>
    </row>
    <row r="95" spans="2:2">
      <c r="B95" s="4"/>
    </row>
    <row r="96" spans="2:2">
      <c r="B96" s="4"/>
    </row>
    <row r="97" spans="2:2">
      <c r="B97" s="4"/>
    </row>
    <row r="98" spans="2:2">
      <c r="B98" s="4"/>
    </row>
    <row r="99" spans="2:2">
      <c r="B99" s="4"/>
    </row>
    <row r="100" spans="2:2">
      <c r="B100" s="4"/>
    </row>
    <row r="116" ht="6.75" customHeight="1"/>
    <row r="120" ht="9" customHeight="1"/>
  </sheetData>
  <mergeCells count="7">
    <mergeCell ref="S6:T6"/>
    <mergeCell ref="C6:C7"/>
    <mergeCell ref="E6:F6"/>
    <mergeCell ref="H6:H7"/>
    <mergeCell ref="J6:K6"/>
    <mergeCell ref="M6:M7"/>
    <mergeCell ref="O6:P6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96"/>
  <sheetViews>
    <sheetView zoomScale="55" zoomScaleNormal="55" workbookViewId="0">
      <selection activeCell="L42" sqref="L42"/>
    </sheetView>
  </sheetViews>
  <sheetFormatPr defaultColWidth="11.42578125" defaultRowHeight="15.75"/>
  <cols>
    <col min="1" max="1" width="31.7109375" style="1" customWidth="1"/>
    <col min="2" max="2" width="23.7109375" style="2" customWidth="1"/>
    <col min="3" max="3" width="12.140625" style="3" customWidth="1"/>
    <col min="4" max="4" width="3.28515625" style="3" customWidth="1"/>
    <col min="5" max="6" width="8.5703125" style="1" customWidth="1"/>
    <col min="7" max="7" width="4.85546875" style="1" customWidth="1"/>
    <col min="8" max="8" width="12.85546875" style="2" customWidth="1"/>
    <col min="9" max="9" width="2.85546875" style="2" customWidth="1"/>
    <col min="10" max="10" width="8.7109375" style="2" customWidth="1"/>
    <col min="11" max="11" width="8.85546875" style="2" customWidth="1"/>
    <col min="12" max="12" width="5.5703125" style="2" customWidth="1"/>
    <col min="13" max="13" width="12.85546875" style="2" customWidth="1"/>
    <col min="14" max="14" width="2.85546875" style="2" customWidth="1"/>
    <col min="15" max="16" width="8.42578125" style="2" customWidth="1"/>
    <col min="17" max="17" width="12.5703125" style="1" customWidth="1"/>
    <col min="18" max="18" width="3.42578125" style="1" customWidth="1"/>
    <col min="19" max="19" width="8.7109375" style="2" customWidth="1"/>
    <col min="20" max="20" width="8.5703125" style="2" customWidth="1"/>
    <col min="21" max="21" width="9.5703125" style="1" customWidth="1"/>
    <col min="22" max="22" width="17.28515625" style="1" customWidth="1"/>
    <col min="23" max="23" width="17.28515625" style="2" customWidth="1"/>
    <col min="24" max="24" width="13.28515625" style="2" customWidth="1"/>
    <col min="25" max="25" width="17.28515625" style="2" customWidth="1"/>
    <col min="26" max="26" width="13.140625" style="2" customWidth="1"/>
    <col min="27" max="27" width="15.5703125" style="1" bestFit="1" customWidth="1"/>
    <col min="28" max="28" width="7" style="1" customWidth="1"/>
    <col min="29" max="32" width="8.42578125" style="1" customWidth="1"/>
    <col min="33" max="33" width="25.5703125" style="1" customWidth="1"/>
    <col min="34" max="34" width="17.28515625" style="1" customWidth="1"/>
    <col min="35" max="35" width="19.28515625" style="2" customWidth="1"/>
    <col min="36" max="36" width="14.42578125" style="2" customWidth="1"/>
    <col min="37" max="37" width="19.28515625" style="2" customWidth="1"/>
    <col min="38" max="38" width="13.42578125" style="2" customWidth="1"/>
    <col min="39" max="39" width="8.85546875" style="1" customWidth="1"/>
    <col min="40" max="40" width="8.5703125" style="1" customWidth="1"/>
    <col min="41" max="41" width="7.85546875" style="1" customWidth="1"/>
    <col min="42" max="44" width="8.42578125" style="1" customWidth="1"/>
    <col min="45" max="45" width="21.7109375" style="1" customWidth="1"/>
    <col min="46" max="46" width="17.28515625" style="1" customWidth="1"/>
    <col min="47" max="47" width="19.28515625" style="2" customWidth="1"/>
    <col min="48" max="48" width="14.42578125" style="2" customWidth="1"/>
    <col min="49" max="49" width="19.28515625" style="2" customWidth="1"/>
    <col min="50" max="50" width="13.42578125" style="2" customWidth="1"/>
    <col min="51" max="51" width="8.85546875" style="1" customWidth="1"/>
    <col min="52" max="52" width="8.5703125" style="1" customWidth="1"/>
    <col min="53" max="53" width="7.85546875" style="1" customWidth="1"/>
    <col min="54" max="56" width="8.42578125" style="1" customWidth="1"/>
    <col min="57" max="57" width="22" style="1" customWidth="1"/>
    <col min="58" max="58" width="17.28515625" style="1" customWidth="1"/>
    <col min="59" max="59" width="19.85546875" style="2" customWidth="1"/>
    <col min="60" max="60" width="13.140625" style="2" customWidth="1"/>
    <col min="61" max="61" width="19.85546875" style="2" customWidth="1"/>
    <col min="62" max="62" width="13.140625" style="2" customWidth="1"/>
    <col min="63" max="64" width="9.7109375" style="1" bestFit="1" customWidth="1"/>
    <col min="65" max="65" width="7.85546875" style="1" customWidth="1"/>
    <col min="66" max="68" width="8.42578125" style="1" customWidth="1"/>
    <col min="69" max="69" width="16" style="1" customWidth="1"/>
    <col min="70" max="70" width="17.5703125" style="1" customWidth="1"/>
    <col min="71" max="71" width="25.140625" style="1" customWidth="1"/>
    <col min="72" max="73" width="25.28515625" style="1" customWidth="1"/>
    <col min="74" max="74" width="11.42578125" style="1"/>
    <col min="75" max="75" width="11.85546875" style="1" customWidth="1"/>
    <col min="76" max="16384" width="11.42578125" style="1"/>
  </cols>
  <sheetData>
    <row r="1" spans="1:74" ht="23.25">
      <c r="A1" s="96" t="s">
        <v>94</v>
      </c>
      <c r="B1" s="93"/>
      <c r="C1" s="95"/>
      <c r="D1" s="95"/>
      <c r="E1" s="92"/>
      <c r="F1" s="92"/>
      <c r="G1" s="92"/>
      <c r="H1" s="93"/>
    </row>
    <row r="2" spans="1:74" ht="23.25">
      <c r="A2" s="94" t="s">
        <v>93</v>
      </c>
      <c r="B2" s="93"/>
      <c r="C2" s="91"/>
      <c r="D2" s="91"/>
      <c r="E2" s="92"/>
      <c r="F2" s="92"/>
      <c r="G2" s="92"/>
      <c r="H2" s="91"/>
      <c r="I2" s="11"/>
      <c r="J2" s="11"/>
      <c r="K2" s="11"/>
      <c r="L2" s="11"/>
      <c r="M2" s="11"/>
      <c r="N2" s="11"/>
      <c r="O2" s="11"/>
      <c r="P2" s="11"/>
      <c r="S2" s="11"/>
      <c r="T2" s="11"/>
      <c r="W2" s="1"/>
      <c r="X2" s="16"/>
      <c r="Y2" s="16"/>
      <c r="Z2" s="16"/>
      <c r="AA2" s="63"/>
      <c r="AB2" s="63"/>
      <c r="AC2" s="63"/>
      <c r="AD2" s="63"/>
      <c r="AE2" s="63"/>
      <c r="AF2" s="63"/>
      <c r="AG2" s="63"/>
      <c r="AI2" s="11"/>
      <c r="AJ2" s="11"/>
      <c r="AK2" s="11"/>
      <c r="AL2" s="11"/>
      <c r="AU2" s="11"/>
      <c r="AV2" s="11"/>
      <c r="AW2" s="11"/>
      <c r="AX2" s="11"/>
      <c r="BG2" s="1"/>
      <c r="BH2" s="1"/>
      <c r="BI2" s="1"/>
      <c r="BJ2" s="1"/>
    </row>
    <row r="3" spans="1:74" s="27" customFormat="1" ht="18">
      <c r="A3" s="28"/>
      <c r="C3" s="28"/>
      <c r="D3" s="28"/>
      <c r="H3" s="28"/>
      <c r="I3" s="28"/>
      <c r="J3" s="28"/>
      <c r="K3" s="28"/>
      <c r="L3" s="28"/>
      <c r="M3" s="28"/>
      <c r="N3" s="28"/>
      <c r="O3" s="28"/>
      <c r="P3" s="28"/>
      <c r="Q3" s="1"/>
      <c r="R3" s="1"/>
      <c r="S3" s="28"/>
      <c r="T3" s="28"/>
      <c r="X3" s="90"/>
      <c r="Y3" s="90"/>
      <c r="Z3" s="90"/>
      <c r="AA3" s="63"/>
      <c r="AB3" s="63"/>
      <c r="AC3" s="89"/>
      <c r="AD3" s="63"/>
      <c r="AE3" s="63"/>
      <c r="AF3" s="63"/>
      <c r="AG3" s="63"/>
      <c r="AI3" s="28"/>
      <c r="AJ3" s="28"/>
      <c r="AK3" s="28"/>
      <c r="AL3" s="28"/>
      <c r="AM3" s="1"/>
      <c r="AN3" s="1"/>
      <c r="AO3" s="87" t="s">
        <v>91</v>
      </c>
      <c r="AP3" s="1"/>
      <c r="AQ3" s="1"/>
      <c r="AR3" s="1"/>
      <c r="AS3" s="1"/>
      <c r="AU3" s="28"/>
      <c r="AV3" s="28"/>
      <c r="AW3" s="28"/>
      <c r="AX3" s="28"/>
      <c r="AY3" s="1"/>
      <c r="AZ3" s="1"/>
      <c r="BA3" s="87" t="s">
        <v>91</v>
      </c>
      <c r="BB3" s="1"/>
      <c r="BC3" s="1"/>
      <c r="BD3" s="1"/>
      <c r="BE3" s="1"/>
      <c r="BG3" s="1"/>
      <c r="BH3" s="1"/>
      <c r="BI3" s="1"/>
      <c r="BJ3" s="1"/>
      <c r="BK3" s="1"/>
      <c r="BL3" s="1"/>
      <c r="BM3" s="87" t="s">
        <v>91</v>
      </c>
      <c r="BN3" s="1"/>
      <c r="BO3" s="1"/>
      <c r="BP3" s="1"/>
      <c r="BQ3" s="1"/>
      <c r="BR3" s="1"/>
      <c r="BT3" s="1"/>
    </row>
    <row r="4" spans="1:74" s="27" customFormat="1" ht="18.75" thickBot="1">
      <c r="A4" s="28"/>
      <c r="C4" s="28"/>
      <c r="D4" s="28"/>
      <c r="H4" s="28"/>
      <c r="I4" s="28"/>
      <c r="J4" s="28"/>
      <c r="K4" s="28"/>
      <c r="L4" s="28"/>
      <c r="M4" s="28"/>
      <c r="N4" s="28"/>
      <c r="O4" s="28"/>
      <c r="P4" s="28"/>
      <c r="Q4" s="1"/>
      <c r="R4" s="1"/>
      <c r="S4" s="28"/>
      <c r="T4" s="28"/>
      <c r="W4" s="28"/>
      <c r="X4" s="28"/>
      <c r="Y4" s="28"/>
      <c r="Z4" s="28"/>
      <c r="AB4" s="1"/>
      <c r="AD4" s="1"/>
      <c r="AE4" s="88" t="s">
        <v>92</v>
      </c>
      <c r="AF4" s="87" t="s">
        <v>91</v>
      </c>
      <c r="AG4" s="87"/>
      <c r="AI4" s="28"/>
      <c r="AJ4" s="28"/>
      <c r="AK4" s="28"/>
      <c r="AL4" s="28"/>
      <c r="AM4" s="1"/>
      <c r="AN4" s="1"/>
      <c r="AO4" s="1"/>
      <c r="AP4" s="1"/>
      <c r="AQ4" s="1"/>
      <c r="AR4" s="1"/>
      <c r="AS4" s="1"/>
      <c r="AU4" s="28"/>
      <c r="AV4" s="28"/>
      <c r="AW4" s="28"/>
      <c r="AX4" s="28"/>
      <c r="AY4" s="1"/>
      <c r="AZ4" s="1"/>
      <c r="BA4" s="1"/>
      <c r="BB4" s="1"/>
      <c r="BC4" s="1"/>
      <c r="BD4" s="1"/>
      <c r="BE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T4" s="1"/>
    </row>
    <row r="5" spans="1:74" ht="16.5" thickBot="1">
      <c r="W5" s="86" t="s">
        <v>90</v>
      </c>
      <c r="X5" s="86"/>
      <c r="Y5" s="85"/>
      <c r="Z5" s="85"/>
      <c r="AA5" s="85"/>
      <c r="AB5" s="85"/>
      <c r="AC5" s="85"/>
      <c r="AD5" s="85"/>
      <c r="AE5" s="85"/>
      <c r="AF5" s="85"/>
      <c r="AG5" s="78"/>
      <c r="AI5" s="86" t="s">
        <v>89</v>
      </c>
      <c r="AJ5" s="86"/>
      <c r="AK5" s="85"/>
      <c r="AL5" s="85"/>
      <c r="AM5" s="85"/>
      <c r="AN5" s="85"/>
      <c r="AO5" s="85"/>
      <c r="AP5" s="85"/>
      <c r="AQ5" s="85"/>
      <c r="AR5" s="85"/>
      <c r="AS5" s="78"/>
      <c r="AU5" s="86" t="s">
        <v>88</v>
      </c>
      <c r="AV5" s="86"/>
      <c r="AW5" s="85"/>
      <c r="AX5" s="85"/>
      <c r="AY5" s="85"/>
      <c r="AZ5" s="85"/>
      <c r="BA5" s="85"/>
      <c r="BB5" s="85"/>
      <c r="BC5" s="85"/>
      <c r="BD5" s="85"/>
      <c r="BE5" s="78"/>
      <c r="BG5" s="86" t="s">
        <v>87</v>
      </c>
      <c r="BH5" s="86"/>
      <c r="BI5" s="85"/>
      <c r="BJ5" s="85"/>
      <c r="BK5" s="85"/>
      <c r="BL5" s="85"/>
      <c r="BM5" s="85"/>
      <c r="BN5" s="85"/>
      <c r="BO5" s="85"/>
      <c r="BP5" s="85"/>
      <c r="BQ5" s="78"/>
      <c r="BR5" s="78"/>
      <c r="BT5" s="86" t="s">
        <v>86</v>
      </c>
      <c r="BU5" s="85"/>
    </row>
    <row r="6" spans="1:74" ht="29.25" customHeight="1" thickBot="1">
      <c r="A6" s="2"/>
      <c r="B6" s="84"/>
      <c r="C6" s="83" t="s">
        <v>85</v>
      </c>
      <c r="D6" s="82"/>
      <c r="E6" s="81" t="s">
        <v>46</v>
      </c>
      <c r="F6" s="81"/>
      <c r="G6" s="82"/>
      <c r="H6" s="83" t="s">
        <v>84</v>
      </c>
      <c r="I6" s="82"/>
      <c r="J6" s="81" t="s">
        <v>46</v>
      </c>
      <c r="K6" s="81"/>
      <c r="L6" s="82"/>
      <c r="M6" s="83" t="s">
        <v>83</v>
      </c>
      <c r="N6" s="82"/>
      <c r="O6" s="81" t="s">
        <v>46</v>
      </c>
      <c r="P6" s="81"/>
      <c r="Q6" s="82"/>
      <c r="R6" s="82"/>
      <c r="S6" s="81" t="s">
        <v>46</v>
      </c>
      <c r="T6" s="81"/>
      <c r="W6" s="80"/>
      <c r="X6" s="80"/>
      <c r="Y6" s="79"/>
      <c r="Z6" s="79"/>
      <c r="AA6" s="79"/>
      <c r="AB6" s="79"/>
      <c r="AC6" s="79"/>
      <c r="AD6" s="79"/>
      <c r="AE6" s="79"/>
      <c r="AF6" s="79"/>
      <c r="AG6" s="78"/>
      <c r="AI6" s="77"/>
      <c r="AJ6" s="77"/>
      <c r="AK6" s="78"/>
      <c r="AL6" s="78"/>
      <c r="AM6" s="76"/>
      <c r="AN6" s="76"/>
      <c r="AO6" s="76"/>
      <c r="AP6" s="76"/>
      <c r="AQ6" s="76"/>
      <c r="AR6" s="76"/>
      <c r="AS6" s="76"/>
      <c r="AU6" s="77"/>
      <c r="AV6" s="77"/>
      <c r="AW6" s="78"/>
      <c r="AX6" s="78"/>
      <c r="AY6" s="76"/>
      <c r="AZ6" s="76"/>
      <c r="BA6" s="76"/>
      <c r="BB6" s="76"/>
      <c r="BC6" s="76"/>
      <c r="BD6" s="76"/>
      <c r="BE6" s="76"/>
      <c r="BG6" s="80"/>
      <c r="BH6" s="80"/>
      <c r="BI6" s="79"/>
      <c r="BJ6" s="79"/>
      <c r="BK6" s="79"/>
      <c r="BL6" s="79"/>
      <c r="BM6" s="79"/>
      <c r="BN6" s="79"/>
      <c r="BO6" s="79"/>
      <c r="BP6" s="79"/>
      <c r="BQ6" s="78"/>
      <c r="BR6" s="78"/>
      <c r="BT6" s="77"/>
      <c r="BU6" s="76"/>
    </row>
    <row r="7" spans="1:74" s="18" customFormat="1" ht="127.5" customHeight="1" thickBot="1">
      <c r="A7" s="75"/>
      <c r="B7" s="74"/>
      <c r="C7" s="73"/>
      <c r="D7" s="72"/>
      <c r="E7" s="71" t="s">
        <v>44</v>
      </c>
      <c r="F7" s="71" t="s">
        <v>43</v>
      </c>
      <c r="G7" s="72"/>
      <c r="H7" s="73"/>
      <c r="I7" s="72"/>
      <c r="J7" s="71" t="s">
        <v>44</v>
      </c>
      <c r="K7" s="71" t="s">
        <v>43</v>
      </c>
      <c r="L7" s="72"/>
      <c r="M7" s="73"/>
      <c r="N7" s="72"/>
      <c r="O7" s="71" t="s">
        <v>44</v>
      </c>
      <c r="P7" s="71" t="s">
        <v>43</v>
      </c>
      <c r="Q7" s="72" t="s">
        <v>82</v>
      </c>
      <c r="R7" s="72"/>
      <c r="S7" s="71" t="s">
        <v>44</v>
      </c>
      <c r="T7" s="71" t="s">
        <v>43</v>
      </c>
      <c r="W7" s="70" t="s">
        <v>81</v>
      </c>
      <c r="X7" s="70" t="s">
        <v>80</v>
      </c>
      <c r="Y7" s="70" t="s">
        <v>79</v>
      </c>
      <c r="Z7" s="70" t="s">
        <v>78</v>
      </c>
      <c r="AA7" s="70" t="s">
        <v>68</v>
      </c>
      <c r="AB7" s="70" t="s">
        <v>67</v>
      </c>
      <c r="AC7" s="70" t="s">
        <v>77</v>
      </c>
      <c r="AD7" s="70" t="s">
        <v>58</v>
      </c>
      <c r="AE7" s="70" t="s">
        <v>57</v>
      </c>
      <c r="AF7" s="70" t="s">
        <v>56</v>
      </c>
      <c r="AG7" s="69"/>
      <c r="AI7" s="70" t="s">
        <v>76</v>
      </c>
      <c r="AJ7" s="70" t="s">
        <v>75</v>
      </c>
      <c r="AK7" s="70" t="s">
        <v>74</v>
      </c>
      <c r="AL7" s="70" t="s">
        <v>73</v>
      </c>
      <c r="AM7" s="70" t="s">
        <v>68</v>
      </c>
      <c r="AN7" s="70" t="s">
        <v>67</v>
      </c>
      <c r="AO7" s="70" t="s">
        <v>59</v>
      </c>
      <c r="AP7" s="70" t="s">
        <v>66</v>
      </c>
      <c r="AQ7" s="70" t="s">
        <v>57</v>
      </c>
      <c r="AR7" s="70" t="s">
        <v>56</v>
      </c>
      <c r="AS7" s="69"/>
      <c r="AU7" s="70" t="s">
        <v>72</v>
      </c>
      <c r="AV7" s="70" t="s">
        <v>71</v>
      </c>
      <c r="AW7" s="70" t="s">
        <v>70</v>
      </c>
      <c r="AX7" s="70" t="s">
        <v>69</v>
      </c>
      <c r="AY7" s="70" t="s">
        <v>68</v>
      </c>
      <c r="AZ7" s="70" t="s">
        <v>67</v>
      </c>
      <c r="BA7" s="70" t="s">
        <v>59</v>
      </c>
      <c r="BB7" s="70" t="s">
        <v>66</v>
      </c>
      <c r="BC7" s="70" t="s">
        <v>57</v>
      </c>
      <c r="BD7" s="70" t="s">
        <v>56</v>
      </c>
      <c r="BE7" s="69"/>
      <c r="BG7" s="70" t="s">
        <v>65</v>
      </c>
      <c r="BH7" s="70" t="s">
        <v>64</v>
      </c>
      <c r="BI7" s="70" t="s">
        <v>63</v>
      </c>
      <c r="BJ7" s="70" t="s">
        <v>62</v>
      </c>
      <c r="BK7" s="70" t="s">
        <v>61</v>
      </c>
      <c r="BL7" s="70" t="s">
        <v>60</v>
      </c>
      <c r="BM7" s="70" t="s">
        <v>59</v>
      </c>
      <c r="BN7" s="70" t="s">
        <v>58</v>
      </c>
      <c r="BO7" s="70" t="s">
        <v>57</v>
      </c>
      <c r="BP7" s="70" t="s">
        <v>56</v>
      </c>
      <c r="BQ7" s="69"/>
      <c r="BR7" s="69"/>
      <c r="BT7" s="68" t="s">
        <v>55</v>
      </c>
      <c r="BU7" s="68" t="s">
        <v>54</v>
      </c>
    </row>
    <row r="8" spans="1:74" ht="18.75" customHeight="1"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  <c r="Q8" s="67"/>
      <c r="R8" s="67"/>
      <c r="S8" s="67"/>
      <c r="T8" s="67"/>
      <c r="V8" s="67"/>
      <c r="W8" s="67"/>
      <c r="X8" s="67"/>
      <c r="Y8" s="67"/>
      <c r="Z8" s="67"/>
      <c r="AA8" s="67"/>
      <c r="AB8" s="67"/>
      <c r="AC8" s="67"/>
      <c r="AD8" s="67"/>
      <c r="AE8" s="67"/>
      <c r="AF8" s="67"/>
      <c r="AG8" s="67"/>
      <c r="AH8" s="67"/>
      <c r="AI8" s="67"/>
      <c r="AJ8" s="67"/>
      <c r="AK8" s="67"/>
      <c r="AL8" s="67"/>
      <c r="AM8" s="67"/>
      <c r="AN8" s="67"/>
      <c r="AO8" s="67"/>
      <c r="AP8" s="67"/>
      <c r="AQ8" s="67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7"/>
      <c r="BI8" s="67"/>
      <c r="BJ8" s="67"/>
      <c r="BK8" s="67"/>
      <c r="BL8" s="67"/>
      <c r="BM8" s="67"/>
      <c r="BN8" s="67"/>
      <c r="BO8" s="67"/>
      <c r="BP8" s="67"/>
      <c r="BQ8" s="67"/>
      <c r="BR8" s="67"/>
      <c r="BT8" s="66"/>
    </row>
    <row r="9" spans="1:74" ht="18.75" customHeight="1">
      <c r="B9" s="67"/>
      <c r="C9" s="67"/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V9" s="67"/>
      <c r="W9" s="67"/>
      <c r="X9" s="67"/>
      <c r="Y9" s="67"/>
      <c r="Z9" s="67"/>
      <c r="AA9" s="67"/>
      <c r="AB9" s="67"/>
      <c r="AC9" s="67"/>
      <c r="AD9" s="67"/>
      <c r="AE9" s="67"/>
      <c r="AF9" s="67"/>
      <c r="AG9" s="67"/>
      <c r="AH9" s="67"/>
      <c r="AI9" s="67"/>
      <c r="AJ9" s="67"/>
      <c r="AK9" s="67"/>
      <c r="AL9" s="67"/>
      <c r="AM9" s="67"/>
      <c r="AN9" s="67"/>
      <c r="AO9" s="67"/>
      <c r="AP9" s="67"/>
      <c r="AQ9" s="67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7"/>
      <c r="BI9" s="67"/>
      <c r="BJ9" s="67"/>
      <c r="BK9" s="67"/>
      <c r="BL9" s="67"/>
      <c r="BM9" s="67"/>
      <c r="BN9" s="67"/>
      <c r="BO9" s="67"/>
      <c r="BP9" s="67"/>
      <c r="BQ9" s="67"/>
      <c r="BR9" s="67"/>
      <c r="BT9" s="66"/>
    </row>
    <row r="10" spans="1:74" ht="27" customHeight="1">
      <c r="A10" s="14" t="s">
        <v>42</v>
      </c>
      <c r="B10" s="2" t="s">
        <v>42</v>
      </c>
      <c r="C10" s="55">
        <f>X10</f>
        <v>0.76849183477425553</v>
      </c>
      <c r="D10" s="55"/>
      <c r="E10" s="56">
        <f>IF(Z10=0,$AF$4,AC10)</f>
        <v>0.52197341893886295</v>
      </c>
      <c r="F10" s="56">
        <f>IF($Z10=0,$AF$4,AD10)</f>
        <v>1.8709162084887794</v>
      </c>
      <c r="G10" s="56"/>
      <c r="H10" s="55">
        <f>AJ10</f>
        <v>0.38424591738712777</v>
      </c>
      <c r="I10" s="55"/>
      <c r="J10" s="54">
        <f>AO10</f>
        <v>0.12834550855419954</v>
      </c>
      <c r="K10" s="54">
        <f>AP10</f>
        <v>1.0418274363603235</v>
      </c>
      <c r="L10" s="54"/>
      <c r="M10" s="55">
        <f>AV10</f>
        <v>8.6455331412103753</v>
      </c>
      <c r="N10" s="54"/>
      <c r="O10" s="54">
        <f>BA10</f>
        <v>6.2841289636694952</v>
      </c>
      <c r="P10" s="54">
        <f>BB10</f>
        <v>9.7805121480290946</v>
      </c>
      <c r="Q10" s="53">
        <f>BH10</f>
        <v>24.111431316042268</v>
      </c>
      <c r="R10" s="53"/>
      <c r="S10" s="52">
        <f>BM10</f>
        <v>19.126480899144628</v>
      </c>
      <c r="T10" s="52">
        <f>BN10</f>
        <v>24.789868910741305</v>
      </c>
      <c r="U10" s="51">
        <f>Q10-T10</f>
        <v>-0.67843759469903731</v>
      </c>
      <c r="V10" s="1" t="s">
        <v>42</v>
      </c>
      <c r="W10" s="60">
        <v>8</v>
      </c>
      <c r="X10" s="50">
        <f>W10/BT10*100</f>
        <v>0.76849183477425553</v>
      </c>
      <c r="Y10" s="58">
        <v>11</v>
      </c>
      <c r="Z10" s="49">
        <f>Y10/BU10*100</f>
        <v>1.0456273764258555</v>
      </c>
      <c r="AA10" s="48">
        <f>IF(Y10&lt;1,0,IF(Y10&gt;100,Y10-(1.96*SQRT(Y10)),CHIINV(0.975,2*Y10)/2))</f>
        <v>5.4911603672368381</v>
      </c>
      <c r="AB10" s="48">
        <f>IF(Y10=0,0,IF(Y10&gt;100,Y10+(1.96*SQRT(Y10)),CHIINV(0.025,2*(Y10+1))/2))</f>
        <v>19.682038513301958</v>
      </c>
      <c r="AC10" s="44">
        <f>(AA10/$BU10)*100</f>
        <v>0.52197341893886295</v>
      </c>
      <c r="AD10" s="44">
        <f>(AB10/$BU10)*100</f>
        <v>1.8709162084887794</v>
      </c>
      <c r="AE10" s="44">
        <f>Z10-AC10</f>
        <v>0.52365395748699251</v>
      </c>
      <c r="AF10" s="44">
        <f>AD10-Z10</f>
        <v>0.82528883206292392</v>
      </c>
      <c r="AG10" s="47"/>
      <c r="AH10" s="1" t="s">
        <v>42</v>
      </c>
      <c r="AI10" s="59">
        <v>4</v>
      </c>
      <c r="AJ10" s="46">
        <f>AI10/BT10*100</f>
        <v>0.38424591738712777</v>
      </c>
      <c r="AK10" s="58">
        <v>4.8</v>
      </c>
      <c r="AL10" s="45">
        <f>AK10/BU10*100</f>
        <v>0.45627376425855515</v>
      </c>
      <c r="AM10" s="38">
        <f>IF(AK10&lt;0.5,0,IF(AK10&gt;100,AK10-(1.96*SQRT(AK10)),CHIINV(0.975,2*AK10)/2))</f>
        <v>1.3501947499901792</v>
      </c>
      <c r="AN10" s="38">
        <f>IF(AK10=0,0,IF(AK10&gt;100,AK10+(1.96*SQRT(AK10)),CHIINV(0.025,2*(AK10+1))/2))</f>
        <v>10.960024630510603</v>
      </c>
      <c r="AO10" s="44">
        <f>(AM10/$BU10)*100</f>
        <v>0.12834550855419954</v>
      </c>
      <c r="AP10" s="44">
        <f>(AN10/$BU10)*100</f>
        <v>1.0418274363603235</v>
      </c>
      <c r="AQ10" s="44">
        <f>AL10-AO10</f>
        <v>0.32792825570435558</v>
      </c>
      <c r="AR10" s="44">
        <f>AP10-AL10</f>
        <v>0.58555367210176834</v>
      </c>
      <c r="AS10" s="43"/>
      <c r="AT10" s="1" t="s">
        <v>42</v>
      </c>
      <c r="AU10" s="59">
        <v>90</v>
      </c>
      <c r="AV10" s="46">
        <f>AU10/BT10*100</f>
        <v>8.6455331412103753</v>
      </c>
      <c r="AW10" s="58">
        <v>83.4</v>
      </c>
      <c r="AX10" s="45">
        <f>AW10/BU10*100</f>
        <v>7.9277566539923958</v>
      </c>
      <c r="AY10" s="38">
        <f>IF(AW10=0,0,IF(AW10&gt;100,AW10-(1.96*SQRT(AW10)),CHIINV(0.975,2*AW10)/2))</f>
        <v>66.109036697803091</v>
      </c>
      <c r="AZ10" s="38">
        <f>IF(AW10=0,0,IF(AW10&gt;100,AW10+(1.96*SQRT(AW10)),CHIINV(0.025,2*(AW10+1))/2))</f>
        <v>102.89098779726608</v>
      </c>
      <c r="BA10" s="44">
        <f>(AY10/$BU10)*100</f>
        <v>6.2841289636694952</v>
      </c>
      <c r="BB10" s="44">
        <f>(AZ10/$BU10)*100</f>
        <v>9.7805121480290946</v>
      </c>
      <c r="BC10" s="44">
        <f>AX10-BA10</f>
        <v>1.6436276903229006</v>
      </c>
      <c r="BD10" s="44">
        <f>BB10-AX10</f>
        <v>1.8527554940366988</v>
      </c>
      <c r="BE10" s="43"/>
      <c r="BF10" s="1" t="s">
        <v>42</v>
      </c>
      <c r="BG10" s="34">
        <v>251</v>
      </c>
      <c r="BH10" s="41">
        <f>BG10/BT10*100</f>
        <v>24.111431316042268</v>
      </c>
      <c r="BI10" s="57">
        <v>231</v>
      </c>
      <c r="BJ10" s="39">
        <f>BI10/BU10*100</f>
        <v>21.958174904942965</v>
      </c>
      <c r="BK10" s="38">
        <f>IF(BI10=0,0,IF(BI10&gt;100,BI10-(1.96*SQRT(BI10)),CHIINV(0.975,2*BI10)/2))</f>
        <v>201.2105790590015</v>
      </c>
      <c r="BL10" s="38">
        <f>IF(BI10=0,0,IF(BI10&gt;100,BI10+(1.96*SQRT(BI10)),CHIINV(0.025,2*(BI10+1))/2))</f>
        <v>260.78942094099853</v>
      </c>
      <c r="BM10" s="37">
        <f>(BK10/$BU10)*100</f>
        <v>19.126480899144628</v>
      </c>
      <c r="BN10" s="37">
        <f>(BL10/$BU10)*100</f>
        <v>24.789868910741305</v>
      </c>
      <c r="BO10" s="37">
        <f>BJ10-BM10</f>
        <v>2.8316940057983366</v>
      </c>
      <c r="BP10" s="37">
        <f>BN10-BJ10</f>
        <v>2.8316940057983402</v>
      </c>
      <c r="BQ10" s="36"/>
      <c r="BR10" s="35"/>
      <c r="BS10" s="1" t="s">
        <v>42</v>
      </c>
      <c r="BT10" s="34">
        <v>1041</v>
      </c>
      <c r="BU10" s="34">
        <v>1052</v>
      </c>
      <c r="BV10" s="65"/>
    </row>
    <row r="11" spans="1:74">
      <c r="A11" s="64" t="s">
        <v>41</v>
      </c>
      <c r="B11" s="1" t="s">
        <v>40</v>
      </c>
      <c r="C11" s="55">
        <f>X11</f>
        <v>0.69892473118279574</v>
      </c>
      <c r="D11" s="55"/>
      <c r="E11" s="56">
        <f>IF(Z11=0,$AF$4,AC11)</f>
        <v>0.2713165641826612</v>
      </c>
      <c r="F11" s="56">
        <f>IF($Z11=0,$AF$4,AD11)</f>
        <v>1.0046339643893352</v>
      </c>
      <c r="G11" s="56"/>
      <c r="H11" s="55">
        <f>AJ11</f>
        <v>0.80645161290322576</v>
      </c>
      <c r="I11" s="55"/>
      <c r="J11" s="54">
        <f>AO11</f>
        <v>0.38452197178949099</v>
      </c>
      <c r="K11" s="54">
        <f>AP11</f>
        <v>1.20639276528165</v>
      </c>
      <c r="L11" s="54"/>
      <c r="M11" s="55">
        <f>AV11</f>
        <v>6.881720430107527</v>
      </c>
      <c r="N11" s="54"/>
      <c r="O11" s="54">
        <f>BA11</f>
        <v>6.4741324501944835</v>
      </c>
      <c r="P11" s="54">
        <f>BB11</f>
        <v>8.977054884897866</v>
      </c>
      <c r="Q11" s="53">
        <f>BH11</f>
        <v>18.9247311827957</v>
      </c>
      <c r="R11" s="53"/>
      <c r="S11" s="52">
        <f>BM11</f>
        <v>15.765041341329145</v>
      </c>
      <c r="T11" s="52">
        <f>BN11</f>
        <v>19.54894282753629</v>
      </c>
      <c r="U11" s="51">
        <f>Q11-T11</f>
        <v>-0.62421164474059054</v>
      </c>
      <c r="V11" s="1" t="s">
        <v>40</v>
      </c>
      <c r="W11" s="60">
        <v>13</v>
      </c>
      <c r="X11" s="50">
        <f>W11/BT11*100</f>
        <v>0.69892473118279574</v>
      </c>
      <c r="Y11" s="58">
        <v>10.8</v>
      </c>
      <c r="Z11" s="49">
        <f>Y11/BU11*100</f>
        <v>0.56992084432717682</v>
      </c>
      <c r="AA11" s="48">
        <f>IF(Y11&lt;1,0,IF(Y11&gt;100,Y11-(1.96*SQRT(Y11)),CHIINV(0.975,2*Y11)/2))</f>
        <v>5.1414488912614296</v>
      </c>
      <c r="AB11" s="48">
        <f>IF(Y11=0,0,IF(Y11&gt;100,Y11+(1.96*SQRT(Y11)),CHIINV(0.025,2*(Y11+1))/2))</f>
        <v>19.0378136251779</v>
      </c>
      <c r="AC11" s="44">
        <f>(AA11/$BU11)*100</f>
        <v>0.2713165641826612</v>
      </c>
      <c r="AD11" s="44">
        <f>(AB11/$BU11)*100</f>
        <v>1.0046339643893352</v>
      </c>
      <c r="AE11" s="44">
        <f>Z11-AC11</f>
        <v>0.29860428014451562</v>
      </c>
      <c r="AF11" s="44">
        <f>AD11-Z11</f>
        <v>0.43471312006215834</v>
      </c>
      <c r="AG11" s="47"/>
      <c r="AH11" s="1" t="s">
        <v>40</v>
      </c>
      <c r="AI11" s="59">
        <v>15</v>
      </c>
      <c r="AJ11" s="46">
        <f>AI11/BT11*100</f>
        <v>0.80645161290322576</v>
      </c>
      <c r="AK11" s="58">
        <v>13.6</v>
      </c>
      <c r="AL11" s="45">
        <f>AK11/BU11*100</f>
        <v>0.71767810026385226</v>
      </c>
      <c r="AM11" s="38">
        <f>IF(AK11&lt;0.5,0,IF(AK11&gt;100,AK11-(1.96*SQRT(AK11)),CHIINV(0.975,2*AK11)/2))</f>
        <v>7.2866913654108547</v>
      </c>
      <c r="AN11" s="38">
        <f>IF(AK11=0,0,IF(AK11&gt;100,AK11+(1.96*SQRT(AK11)),CHIINV(0.025,2*(AK11+1))/2))</f>
        <v>22.861142902087266</v>
      </c>
      <c r="AO11" s="44">
        <f>(AM11/$BU11)*100</f>
        <v>0.38452197178949099</v>
      </c>
      <c r="AP11" s="44">
        <f>(AN11/$BU11)*100</f>
        <v>1.20639276528165</v>
      </c>
      <c r="AQ11" s="44">
        <f>AL11-AO11</f>
        <v>0.33315612847436127</v>
      </c>
      <c r="AR11" s="44">
        <f>AP11-AL11</f>
        <v>0.4887146650177977</v>
      </c>
      <c r="AS11" s="43"/>
      <c r="AT11" s="1" t="s">
        <v>40</v>
      </c>
      <c r="AU11" s="59">
        <v>128</v>
      </c>
      <c r="AV11" s="46">
        <f>AU11/BT11*100</f>
        <v>6.881720430107527</v>
      </c>
      <c r="AW11" s="58">
        <v>146.4</v>
      </c>
      <c r="AX11" s="45">
        <f>AW11/BU11*100</f>
        <v>7.7255936675461738</v>
      </c>
      <c r="AY11" s="38">
        <f>IF(AW11=0,0,IF(AW11&gt;100,AW11-(1.96*SQRT(AW11)),CHIINV(0.975,2*AW11)/2))</f>
        <v>122.68480993118546</v>
      </c>
      <c r="AZ11" s="38">
        <f>IF(AW11=0,0,IF(AW11&gt;100,AW11+(1.96*SQRT(AW11)),CHIINV(0.025,2*(AW11+1))/2))</f>
        <v>170.11519006881454</v>
      </c>
      <c r="BA11" s="44">
        <f>(AY11/$BU11)*100</f>
        <v>6.4741324501944835</v>
      </c>
      <c r="BB11" s="44">
        <f>(AZ11/$BU11)*100</f>
        <v>8.977054884897866</v>
      </c>
      <c r="BC11" s="44">
        <f>AX11-BA11</f>
        <v>1.2514612173516904</v>
      </c>
      <c r="BD11" s="44">
        <f>BB11-AX11</f>
        <v>1.2514612173516921</v>
      </c>
      <c r="BE11" s="43"/>
      <c r="BF11" s="1" t="s">
        <v>40</v>
      </c>
      <c r="BG11" s="34">
        <v>352</v>
      </c>
      <c r="BH11" s="41">
        <f>BG11/BT11*100</f>
        <v>18.9247311827957</v>
      </c>
      <c r="BI11" s="57">
        <v>334.6</v>
      </c>
      <c r="BJ11" s="39">
        <f>BI11/BU11*100</f>
        <v>17.656992084432719</v>
      </c>
      <c r="BK11" s="38">
        <f>IF(BI11=0,0,IF(BI11&gt;100,BI11-(1.96*SQRT(BI11)),CHIINV(0.975,2*BI11)/2))</f>
        <v>298.74753341818729</v>
      </c>
      <c r="BL11" s="38">
        <f>IF(BI11=0,0,IF(BI11&gt;100,BI11+(1.96*SQRT(BI11)),CHIINV(0.025,2*(BI11+1))/2))</f>
        <v>370.45246658181276</v>
      </c>
      <c r="BM11" s="37">
        <f>(BK11/$BU11)*100</f>
        <v>15.765041341329145</v>
      </c>
      <c r="BN11" s="37">
        <f>(BL11/$BU11)*100</f>
        <v>19.54894282753629</v>
      </c>
      <c r="BO11" s="37">
        <f>BJ11-BM11</f>
        <v>1.8919507431035747</v>
      </c>
      <c r="BP11" s="37">
        <f>BN11-BJ11</f>
        <v>1.8919507431035711</v>
      </c>
      <c r="BQ11" s="63"/>
      <c r="BR11" s="35"/>
      <c r="BS11" s="1" t="s">
        <v>40</v>
      </c>
      <c r="BT11" s="34">
        <v>1860</v>
      </c>
      <c r="BU11" s="34">
        <v>1895</v>
      </c>
    </row>
    <row r="12" spans="1:74">
      <c r="B12" s="1" t="s">
        <v>39</v>
      </c>
      <c r="C12" s="55">
        <f>X12</f>
        <v>0.88691796008869184</v>
      </c>
      <c r="D12" s="55"/>
      <c r="E12" s="56">
        <f>IF(Z12=0,$AF$4,AC12)</f>
        <v>0.1350812495405245</v>
      </c>
      <c r="F12" s="56">
        <f>IF($Z12=0,$AF$4,AD12)</f>
        <v>1.9142517619524728</v>
      </c>
      <c r="G12" s="56"/>
      <c r="H12" s="55">
        <f>AJ12</f>
        <v>0.44345898004434592</v>
      </c>
      <c r="I12" s="55"/>
      <c r="J12" s="54">
        <f>AO12</f>
        <v>5.288412195283082E-2</v>
      </c>
      <c r="K12" s="54">
        <f>AP12</f>
        <v>1.5774427222104717</v>
      </c>
      <c r="L12" s="54"/>
      <c r="M12" s="55">
        <f>AV12</f>
        <v>8.4257206208425721</v>
      </c>
      <c r="N12" s="54"/>
      <c r="O12" s="54">
        <f>BA12</f>
        <v>3.973592919685077</v>
      </c>
      <c r="P12" s="54">
        <f>BB12</f>
        <v>8.7065712096386871</v>
      </c>
      <c r="Q12" s="53">
        <f>BH12</f>
        <v>15.964523281596451</v>
      </c>
      <c r="R12" s="53"/>
      <c r="S12" s="52">
        <f>BM12</f>
        <v>12.396911960019079</v>
      </c>
      <c r="T12" s="52">
        <f>BN12</f>
        <v>19.919085087818647</v>
      </c>
      <c r="U12" s="51">
        <f>Q12-T12</f>
        <v>-3.9545618062221966</v>
      </c>
      <c r="V12" s="1" t="s">
        <v>39</v>
      </c>
      <c r="W12" s="60">
        <v>4</v>
      </c>
      <c r="X12" s="50">
        <f>W12/BT12*100</f>
        <v>0.88691796008869184</v>
      </c>
      <c r="Y12" s="58">
        <v>3</v>
      </c>
      <c r="Z12" s="49">
        <f>Y12/BU12*100</f>
        <v>0.65502183406113534</v>
      </c>
      <c r="AA12" s="48">
        <f>IF(Y12&lt;1,0,IF(Y12&gt;100,Y12-(1.96*SQRT(Y12)),CHIINV(0.975,2*Y12)/2))</f>
        <v>0.61867212289560225</v>
      </c>
      <c r="AB12" s="48">
        <f>IF(Y12=0,0,IF(Y12&gt;100,Y12+(1.96*SQRT(Y12)),CHIINV(0.025,2*(Y12+1))/2))</f>
        <v>8.7672730697423251</v>
      </c>
      <c r="AC12" s="44">
        <f>(AA12/$BU12)*100</f>
        <v>0.1350812495405245</v>
      </c>
      <c r="AD12" s="44">
        <f>(AB12/$BU12)*100</f>
        <v>1.9142517619524728</v>
      </c>
      <c r="AE12" s="44">
        <f>Z12-AC12</f>
        <v>0.51994058452061087</v>
      </c>
      <c r="AF12" s="44">
        <f>AD12-Z12</f>
        <v>1.2592299278913375</v>
      </c>
      <c r="AG12" s="47"/>
      <c r="AH12" s="1" t="s">
        <v>39</v>
      </c>
      <c r="AI12" s="59">
        <v>2</v>
      </c>
      <c r="AJ12" s="46">
        <f>AI12/BT12*100</f>
        <v>0.44345898004434592</v>
      </c>
      <c r="AK12" s="58">
        <v>2</v>
      </c>
      <c r="AL12" s="45">
        <f>AK12/BU12*100</f>
        <v>0.43668122270742354</v>
      </c>
      <c r="AM12" s="38">
        <f>IF(AK12&lt;0.5,0,IF(AK12&gt;100,AK12-(1.96*SQRT(AK12)),CHIINV(0.975,2*AK12)/2))</f>
        <v>0.24220927854396515</v>
      </c>
      <c r="AN12" s="38">
        <f>IF(AK12=0,0,IF(AK12&gt;100,AK12+(1.96*SQRT(AK12)),CHIINV(0.025,2*(AK12+1))/2))</f>
        <v>7.2246876677239609</v>
      </c>
      <c r="AO12" s="44">
        <f>(AM12/$BU12)*100</f>
        <v>5.288412195283082E-2</v>
      </c>
      <c r="AP12" s="44">
        <f>(AN12/$BU12)*100</f>
        <v>1.5774427222104717</v>
      </c>
      <c r="AQ12" s="44">
        <f>AL12-AO12</f>
        <v>0.38379710075459272</v>
      </c>
      <c r="AR12" s="44">
        <f>AP12-AL12</f>
        <v>1.1407614995030482</v>
      </c>
      <c r="AS12" s="43"/>
      <c r="AT12" s="1" t="s">
        <v>39</v>
      </c>
      <c r="AU12" s="59">
        <v>38</v>
      </c>
      <c r="AV12" s="46">
        <f>AU12/BT12*100</f>
        <v>8.4257206208425721</v>
      </c>
      <c r="AW12" s="58">
        <v>27.8</v>
      </c>
      <c r="AX12" s="45">
        <f>AW12/BU12*100</f>
        <v>6.0698689956331879</v>
      </c>
      <c r="AY12" s="38">
        <f>IF(AW12=0,0,IF(AW12&gt;100,AW12-(1.96*SQRT(AW12)),CHIINV(0.975,2*AW12)/2))</f>
        <v>18.199055572157651</v>
      </c>
      <c r="AZ12" s="38">
        <f>IF(AW12=0,0,IF(AW12&gt;100,AW12+(1.96*SQRT(AW12)),CHIINV(0.025,2*(AW12+1))/2))</f>
        <v>39.876096140145187</v>
      </c>
      <c r="BA12" s="44">
        <f>(AY12/$BU12)*100</f>
        <v>3.973592919685077</v>
      </c>
      <c r="BB12" s="44">
        <f>(AZ12/$BU12)*100</f>
        <v>8.7065712096386871</v>
      </c>
      <c r="BC12" s="44">
        <f>AX12-BA12</f>
        <v>2.0962760759481109</v>
      </c>
      <c r="BD12" s="44">
        <f>BB12-AX12</f>
        <v>2.6367022140054992</v>
      </c>
      <c r="BE12" s="43"/>
      <c r="BF12" s="1" t="s">
        <v>39</v>
      </c>
      <c r="BG12" s="34">
        <v>72</v>
      </c>
      <c r="BH12" s="41">
        <f>BG12/BT12*100</f>
        <v>15.964523281596451</v>
      </c>
      <c r="BI12" s="57">
        <v>72.599999999999994</v>
      </c>
      <c r="BJ12" s="39">
        <f>BI12/BU12*100</f>
        <v>15.851528384279476</v>
      </c>
      <c r="BK12" s="38">
        <f>IF(BI12=0,0,IF(BI12&gt;100,BI12-(1.96*SQRT(BI12)),CHIINV(0.975,2*BI12)/2))</f>
        <v>56.777856776887383</v>
      </c>
      <c r="BL12" s="38">
        <f>IF(BI12=0,0,IF(BI12&gt;100,BI12+(1.96*SQRT(BI12)),CHIINV(0.025,2*(BI12+1))/2))</f>
        <v>91.229409702209409</v>
      </c>
      <c r="BM12" s="37">
        <f>(BK12/$BU12)*100</f>
        <v>12.396911960019079</v>
      </c>
      <c r="BN12" s="37">
        <f>(BL12/$BU12)*100</f>
        <v>19.919085087818647</v>
      </c>
      <c r="BO12" s="37">
        <f>BJ12-BM12</f>
        <v>3.4546164242603972</v>
      </c>
      <c r="BP12" s="37">
        <f>BN12-BJ12</f>
        <v>4.0675567035391715</v>
      </c>
      <c r="BQ12" s="36"/>
      <c r="BR12" s="35"/>
      <c r="BS12" s="1" t="s">
        <v>39</v>
      </c>
      <c r="BT12" s="34">
        <v>451</v>
      </c>
      <c r="BU12" s="34">
        <v>458</v>
      </c>
    </row>
    <row r="13" spans="1:74">
      <c r="A13" s="14" t="s">
        <v>38</v>
      </c>
      <c r="B13" s="1" t="s">
        <v>37</v>
      </c>
      <c r="C13" s="55">
        <f>X13</f>
        <v>0.59171597633136097</v>
      </c>
      <c r="D13" s="55"/>
      <c r="E13" s="56">
        <f>IF(Z13=0,$AF$4,AC13)</f>
        <v>0.32050862496227828</v>
      </c>
      <c r="F13" s="56">
        <f>IF($Z13=0,$AF$4,AD13)</f>
        <v>1.9009423613564316</v>
      </c>
      <c r="G13" s="56"/>
      <c r="H13" s="55">
        <f>AJ13</f>
        <v>0.14792899408284024</v>
      </c>
      <c r="I13" s="55"/>
      <c r="J13" s="54">
        <f>AO13</f>
        <v>3.6852704489504944E-3</v>
      </c>
      <c r="K13" s="54">
        <f>AP13</f>
        <v>0.81101068281497801</v>
      </c>
      <c r="L13" s="54"/>
      <c r="M13" s="55">
        <f>AV13</f>
        <v>4.5857988165680474</v>
      </c>
      <c r="N13" s="54"/>
      <c r="O13" s="54">
        <f>BA13</f>
        <v>3.5485855025501833</v>
      </c>
      <c r="P13" s="54">
        <f>BB13</f>
        <v>7.0853751628941879</v>
      </c>
      <c r="Q13" s="53">
        <f>BH13</f>
        <v>24.408284023668639</v>
      </c>
      <c r="R13" s="53"/>
      <c r="S13" s="52">
        <f>BM13</f>
        <v>20.86391286555261</v>
      </c>
      <c r="T13" s="52">
        <f>BN13</f>
        <v>28.277280729789457</v>
      </c>
      <c r="U13" s="51">
        <f>Q13-T13</f>
        <v>-3.8689967061208179</v>
      </c>
      <c r="V13" s="1" t="s">
        <v>37</v>
      </c>
      <c r="W13" s="60">
        <v>4</v>
      </c>
      <c r="X13" s="50">
        <f>W13/BT13*100</f>
        <v>0.59171597633136097</v>
      </c>
      <c r="Y13" s="58">
        <v>6</v>
      </c>
      <c r="Z13" s="49">
        <f>Y13/BU13*100</f>
        <v>0.87336244541484709</v>
      </c>
      <c r="AA13" s="48">
        <f>IF(Y13&lt;1,0,IF(Y13&gt;100,Y13-(1.96*SQRT(Y13)),CHIINV(0.975,2*Y13)/2))</f>
        <v>2.2018942534908517</v>
      </c>
      <c r="AB13" s="48">
        <f>IF(Y13=0,0,IF(Y13&gt;100,Y13+(1.96*SQRT(Y13)),CHIINV(0.025,2*(Y13+1))/2))</f>
        <v>13.059474022518685</v>
      </c>
      <c r="AC13" s="44">
        <f>(AA13/$BU13)*100</f>
        <v>0.32050862496227828</v>
      </c>
      <c r="AD13" s="44">
        <f>(AB13/$BU13)*100</f>
        <v>1.9009423613564316</v>
      </c>
      <c r="AE13" s="44">
        <f>Z13-AC13</f>
        <v>0.55285382045256881</v>
      </c>
      <c r="AF13" s="44">
        <f>AD13-Z13</f>
        <v>1.0275799159415846</v>
      </c>
      <c r="AG13" s="47"/>
      <c r="AH13" s="1" t="s">
        <v>37</v>
      </c>
      <c r="AI13" s="59">
        <v>1</v>
      </c>
      <c r="AJ13" s="46">
        <f>AI13/BT13*100</f>
        <v>0.14792899408284024</v>
      </c>
      <c r="AK13" s="58">
        <v>1.2</v>
      </c>
      <c r="AL13" s="45">
        <f>AK13/BU13*100</f>
        <v>0.17467248908296942</v>
      </c>
      <c r="AM13" s="38">
        <f>IF(AK13&lt;0.5,0,IF(AK13&gt;100,AK13-(1.96*SQRT(AK13)),CHIINV(0.975,2*AK13)/2))</f>
        <v>2.5317807984289897E-2</v>
      </c>
      <c r="AN13" s="38">
        <f>IF(AK13=0,0,IF(AK13&gt;100,AK13+(1.96*SQRT(AK13)),CHIINV(0.025,2*(AK13+1))/2))</f>
        <v>5.5716433909388989</v>
      </c>
      <c r="AO13" s="44">
        <f>(AM13/$BU13)*100</f>
        <v>3.6852704489504944E-3</v>
      </c>
      <c r="AP13" s="44">
        <f>(AN13/$BU13)*100</f>
        <v>0.81101068281497801</v>
      </c>
      <c r="AQ13" s="44">
        <f>AL13-AO13</f>
        <v>0.17098721863401892</v>
      </c>
      <c r="AR13" s="44">
        <f>AP13-AL13</f>
        <v>0.63633819373200862</v>
      </c>
      <c r="AS13" s="43"/>
      <c r="AT13" s="1" t="s">
        <v>37</v>
      </c>
      <c r="AU13" s="59">
        <v>31</v>
      </c>
      <c r="AV13" s="46">
        <f>AU13/BT13*100</f>
        <v>4.5857988165680474</v>
      </c>
      <c r="AW13" s="58">
        <v>35</v>
      </c>
      <c r="AX13" s="45">
        <f>AW13/BU13*100</f>
        <v>5.094614264919942</v>
      </c>
      <c r="AY13" s="38">
        <f>IF(AW13=0,0,IF(AW13&gt;100,AW13-(1.96*SQRT(AW13)),CHIINV(0.975,2*AW13)/2))</f>
        <v>24.378782402519757</v>
      </c>
      <c r="AZ13" s="38">
        <f>IF(AW13=0,0,IF(AW13&gt;100,AW13+(1.96*SQRT(AW13)),CHIINV(0.025,2*(AW13+1))/2))</f>
        <v>48.676527369083068</v>
      </c>
      <c r="BA13" s="44">
        <f>(AY13/$BU13)*100</f>
        <v>3.5485855025501833</v>
      </c>
      <c r="BB13" s="44">
        <f>(AZ13/$BU13)*100</f>
        <v>7.0853751628941879</v>
      </c>
      <c r="BC13" s="44">
        <f>AX13-BA13</f>
        <v>1.5460287623697586</v>
      </c>
      <c r="BD13" s="44">
        <f>BB13-AX13</f>
        <v>1.9907608979742459</v>
      </c>
      <c r="BE13" s="43"/>
      <c r="BF13" s="1" t="s">
        <v>37</v>
      </c>
      <c r="BG13" s="34">
        <v>165</v>
      </c>
      <c r="BH13" s="41">
        <f>BG13/BT13*100</f>
        <v>24.408284023668639</v>
      </c>
      <c r="BI13" s="57">
        <v>168.8</v>
      </c>
      <c r="BJ13" s="39">
        <f>BI13/BU13*100</f>
        <v>24.570596797671033</v>
      </c>
      <c r="BK13" s="38">
        <f>IF(BI13=0,0,IF(BI13&gt;100,BI13-(1.96*SQRT(BI13)),CHIINV(0.975,2*BI13)/2))</f>
        <v>143.33508138634645</v>
      </c>
      <c r="BL13" s="38">
        <f>IF(BI13=0,0,IF(BI13&gt;100,BI13+(1.96*SQRT(BI13)),CHIINV(0.025,2*(BI13+1))/2))</f>
        <v>194.26491861365358</v>
      </c>
      <c r="BM13" s="37">
        <f>(BK13/$BU13)*100</f>
        <v>20.86391286555261</v>
      </c>
      <c r="BN13" s="37">
        <f>(BL13/$BU13)*100</f>
        <v>28.277280729789457</v>
      </c>
      <c r="BO13" s="37">
        <f>BJ13-BM13</f>
        <v>3.7066839321184233</v>
      </c>
      <c r="BP13" s="37">
        <f>BN13-BJ13</f>
        <v>3.7066839321184233</v>
      </c>
      <c r="BQ13" s="36"/>
      <c r="BR13" s="61"/>
      <c r="BS13" s="1" t="s">
        <v>37</v>
      </c>
      <c r="BT13" s="34">
        <v>676</v>
      </c>
      <c r="BU13" s="34">
        <v>687</v>
      </c>
    </row>
    <row r="14" spans="1:74">
      <c r="B14" s="1" t="s">
        <v>36</v>
      </c>
      <c r="C14" s="55">
        <f>X14</f>
        <v>0.68965517241379315</v>
      </c>
      <c r="D14" s="55"/>
      <c r="E14" s="56">
        <f>IF(Z14=0,$AF$4,AC14)</f>
        <v>0.14767823490871615</v>
      </c>
      <c r="F14" s="56">
        <f>IF($Z14=0,$AF$4,AD14)</f>
        <v>1.3877491430086311</v>
      </c>
      <c r="G14" s="56"/>
      <c r="H14" s="55">
        <f>AJ14</f>
        <v>0.13793103448275862</v>
      </c>
      <c r="I14" s="55"/>
      <c r="J14" s="54">
        <f>AO14</f>
        <v>0.11448978188870963</v>
      </c>
      <c r="K14" s="54">
        <f>AP14</f>
        <v>1.2888054064120349</v>
      </c>
      <c r="L14" s="54"/>
      <c r="M14" s="55">
        <f>AV14</f>
        <v>6.2068965517241379</v>
      </c>
      <c r="N14" s="54"/>
      <c r="O14" s="54">
        <f>BA14</f>
        <v>3.7578336706553492</v>
      </c>
      <c r="P14" s="54">
        <f>BB14</f>
        <v>7.2241577053974062</v>
      </c>
      <c r="Q14" s="53">
        <f>BH14</f>
        <v>21.379310344827587</v>
      </c>
      <c r="R14" s="53"/>
      <c r="S14" s="52">
        <f>BM14</f>
        <v>17.621337652971516</v>
      </c>
      <c r="T14" s="52">
        <f>BN14</f>
        <v>24.221480775212768</v>
      </c>
      <c r="U14" s="51">
        <f>Q14-T14</f>
        <v>-2.8421704303851811</v>
      </c>
      <c r="V14" s="1" t="s">
        <v>36</v>
      </c>
      <c r="W14" s="60">
        <v>5</v>
      </c>
      <c r="X14" s="50">
        <f>W14/BT14*100</f>
        <v>0.68965517241379315</v>
      </c>
      <c r="Y14" s="58">
        <v>4</v>
      </c>
      <c r="Z14" s="49">
        <f>Y14/BU14*100</f>
        <v>0.54200542005420049</v>
      </c>
      <c r="AA14" s="48">
        <f>IF(Y14&lt;1,0,IF(Y14&gt;100,Y14-(1.96*SQRT(Y14)),CHIINV(0.975,2*Y14)/2))</f>
        <v>1.0898653736263253</v>
      </c>
      <c r="AB14" s="48">
        <f>IF(Y14=0,0,IF(Y14&gt;100,Y14+(1.96*SQRT(Y14)),CHIINV(0.025,2*(Y14+1))/2))</f>
        <v>10.241588675403698</v>
      </c>
      <c r="AC14" s="44">
        <f>(AA14/$BU14)*100</f>
        <v>0.14767823490871615</v>
      </c>
      <c r="AD14" s="44">
        <f>(AB14/$BU14)*100</f>
        <v>1.3877491430086311</v>
      </c>
      <c r="AE14" s="44">
        <f>Z14-AC14</f>
        <v>0.39432718514548437</v>
      </c>
      <c r="AF14" s="44">
        <f>AD14-Z14</f>
        <v>0.84574372295443057</v>
      </c>
      <c r="AG14" s="47"/>
      <c r="AH14" s="1" t="s">
        <v>36</v>
      </c>
      <c r="AI14" s="59">
        <v>1</v>
      </c>
      <c r="AJ14" s="46">
        <f>AI14/BT14*100</f>
        <v>0.13793103448275862</v>
      </c>
      <c r="AK14" s="58">
        <v>3.8</v>
      </c>
      <c r="AL14" s="45">
        <f>AK14/BU14*100</f>
        <v>0.51490514905149043</v>
      </c>
      <c r="AM14" s="38">
        <f>IF(AK14&lt;0.5,0,IF(AK14&gt;100,AK14-(1.96*SQRT(AK14)),CHIINV(0.975,2*AK14)/2))</f>
        <v>0.84493459033867713</v>
      </c>
      <c r="AN14" s="38">
        <f>IF(AK14=0,0,IF(AK14&gt;100,AK14+(1.96*SQRT(AK14)),CHIINV(0.025,2*(AK14+1))/2))</f>
        <v>9.5113838993208173</v>
      </c>
      <c r="AO14" s="44">
        <f>(AM14/$BU14)*100</f>
        <v>0.11448978188870963</v>
      </c>
      <c r="AP14" s="44">
        <f>(AN14/$BU14)*100</f>
        <v>1.2888054064120349</v>
      </c>
      <c r="AQ14" s="44">
        <f>AL14-AO14</f>
        <v>0.40041536716278081</v>
      </c>
      <c r="AR14" s="44">
        <f>AP14-AL14</f>
        <v>0.77390025736054446</v>
      </c>
      <c r="AS14" s="43"/>
      <c r="AT14" s="1" t="s">
        <v>36</v>
      </c>
      <c r="AU14" s="59">
        <v>45</v>
      </c>
      <c r="AV14" s="46">
        <f>AU14/BT14*100</f>
        <v>6.2068965517241379</v>
      </c>
      <c r="AW14" s="58">
        <v>39.4</v>
      </c>
      <c r="AX14" s="45">
        <f>AW14/BU14*100</f>
        <v>5.3387533875338757</v>
      </c>
      <c r="AY14" s="38">
        <f>IF(AW14=0,0,IF(AW14&gt;100,AW14-(1.96*SQRT(AW14)),CHIINV(0.975,2*AW14)/2))</f>
        <v>27.73281248943648</v>
      </c>
      <c r="AZ14" s="38">
        <f>IF(AW14=0,0,IF(AW14&gt;100,AW14+(1.96*SQRT(AW14)),CHIINV(0.025,2*(AW14+1))/2))</f>
        <v>53.314283865832863</v>
      </c>
      <c r="BA14" s="44">
        <f>(AY14/$BU14)*100</f>
        <v>3.7578336706553492</v>
      </c>
      <c r="BB14" s="44">
        <f>(AZ14/$BU14)*100</f>
        <v>7.2241577053974062</v>
      </c>
      <c r="BC14" s="44">
        <f>AX14-BA14</f>
        <v>1.5809197168785265</v>
      </c>
      <c r="BD14" s="44">
        <f>BB14-AX14</f>
        <v>1.8854043178635305</v>
      </c>
      <c r="BE14" s="43"/>
      <c r="BF14" s="1" t="s">
        <v>36</v>
      </c>
      <c r="BG14" s="34">
        <v>155</v>
      </c>
      <c r="BH14" s="41">
        <f>BG14/BT14*100</f>
        <v>21.379310344827587</v>
      </c>
      <c r="BI14" s="57">
        <v>154.4</v>
      </c>
      <c r="BJ14" s="39">
        <f>BI14/BU14*100</f>
        <v>20.92140921409214</v>
      </c>
      <c r="BK14" s="38">
        <f>IF(BI14=0,0,IF(BI14&gt;100,BI14-(1.96*SQRT(BI14)),CHIINV(0.975,2*BI14)/2))</f>
        <v>130.04547187892979</v>
      </c>
      <c r="BL14" s="38">
        <f>IF(BI14=0,0,IF(BI14&gt;100,BI14+(1.96*SQRT(BI14)),CHIINV(0.025,2*(BI14+1))/2))</f>
        <v>178.75452812107022</v>
      </c>
      <c r="BM14" s="37">
        <f>(BK14/$BU14)*100</f>
        <v>17.621337652971516</v>
      </c>
      <c r="BN14" s="37">
        <f>(BL14/$BU14)*100</f>
        <v>24.221480775212768</v>
      </c>
      <c r="BO14" s="37">
        <f>BJ14-BM14</f>
        <v>3.3000715611206246</v>
      </c>
      <c r="BP14" s="37">
        <f>BN14-BJ14</f>
        <v>3.3000715611206282</v>
      </c>
      <c r="BR14" s="61"/>
      <c r="BS14" s="1" t="s">
        <v>36</v>
      </c>
      <c r="BT14" s="34">
        <v>725</v>
      </c>
      <c r="BU14" s="34">
        <v>738</v>
      </c>
    </row>
    <row r="15" spans="1:74">
      <c r="B15" s="1" t="s">
        <v>35</v>
      </c>
      <c r="C15" s="55">
        <f>X15</f>
        <v>0.75026795284030012</v>
      </c>
      <c r="D15" s="55"/>
      <c r="E15" s="56">
        <f>IF(Z15=0,$AF$4,AC15)</f>
        <v>0.11496470185931701</v>
      </c>
      <c r="F15" s="56">
        <f>IF($Z15=0,$AF$4,AD15)</f>
        <v>1.080336358164947</v>
      </c>
      <c r="G15" s="56"/>
      <c r="H15" s="55">
        <f>AJ15</f>
        <v>0.64308681672025725</v>
      </c>
      <c r="I15" s="55"/>
      <c r="J15" s="54">
        <f>AO15</f>
        <v>0.20125254494916142</v>
      </c>
      <c r="K15" s="54">
        <f>AP15</f>
        <v>1.3046205108086255</v>
      </c>
      <c r="L15" s="54"/>
      <c r="M15" s="55">
        <f>AV15</f>
        <v>7.1811361200428721</v>
      </c>
      <c r="N15" s="54"/>
      <c r="O15" s="54">
        <f>BA15</f>
        <v>4.1878309000377074</v>
      </c>
      <c r="P15" s="54">
        <f>BB15</f>
        <v>7.3127958786080418</v>
      </c>
      <c r="Q15" s="53">
        <f>BH15</f>
        <v>20.364415862808148</v>
      </c>
      <c r="R15" s="53"/>
      <c r="S15" s="52">
        <f>BM15</f>
        <v>14.671355762017125</v>
      </c>
      <c r="T15" s="52">
        <f>BN15</f>
        <v>19.969994448953337</v>
      </c>
      <c r="U15" s="51">
        <f>Q15-T15</f>
        <v>0.39442141385481122</v>
      </c>
      <c r="V15" s="1" t="s">
        <v>35</v>
      </c>
      <c r="W15" s="60">
        <v>7</v>
      </c>
      <c r="X15" s="50">
        <f>W15/BT15*100</f>
        <v>0.75026795284030012</v>
      </c>
      <c r="Y15" s="58">
        <v>4.2</v>
      </c>
      <c r="Z15" s="49">
        <f>Y15/BU15*100</f>
        <v>0.44303797468354433</v>
      </c>
      <c r="AA15" s="48">
        <f>IF(Y15&lt;1,0,IF(Y15&gt;100,Y15-(1.96*SQRT(Y15)),CHIINV(0.975,2*Y15)/2))</f>
        <v>1.0898653736263253</v>
      </c>
      <c r="AB15" s="48">
        <f>IF(Y15=0,0,IF(Y15&gt;100,Y15+(1.96*SQRT(Y15)),CHIINV(0.025,2*(Y15+1))/2))</f>
        <v>10.241588675403698</v>
      </c>
      <c r="AC15" s="44">
        <f>(AA15/$BU15)*100</f>
        <v>0.11496470185931701</v>
      </c>
      <c r="AD15" s="44">
        <f>(AB15/$BU15)*100</f>
        <v>1.080336358164947</v>
      </c>
      <c r="AE15" s="44">
        <f>Z15-AC15</f>
        <v>0.32807327282422732</v>
      </c>
      <c r="AF15" s="44">
        <f>AD15-Z15</f>
        <v>0.63729838348140266</v>
      </c>
      <c r="AG15" s="47"/>
      <c r="AH15" s="1" t="s">
        <v>35</v>
      </c>
      <c r="AI15" s="59">
        <v>6</v>
      </c>
      <c r="AJ15" s="46">
        <f>AI15/BT15*100</f>
        <v>0.64308681672025725</v>
      </c>
      <c r="AK15" s="58">
        <v>5.6</v>
      </c>
      <c r="AL15" s="45">
        <f>AK15/BU15*100</f>
        <v>0.59071729957805907</v>
      </c>
      <c r="AM15" s="38">
        <f>IF(AK15&lt;0.5,0,IF(AK15&gt;100,AK15-(1.96*SQRT(AK15)),CHIINV(0.975,2*AK15)/2))</f>
        <v>1.9078741261180503</v>
      </c>
      <c r="AN15" s="38">
        <f>IF(AK15=0,0,IF(AK15&gt;100,AK15+(1.96*SQRT(AK15)),CHIINV(0.025,2*(AK15+1))/2))</f>
        <v>12.36780244246577</v>
      </c>
      <c r="AO15" s="44">
        <f>(AM15/$BU15)*100</f>
        <v>0.20125254494916142</v>
      </c>
      <c r="AP15" s="44">
        <f>(AN15/$BU15)*100</f>
        <v>1.3046205108086255</v>
      </c>
      <c r="AQ15" s="44">
        <f>AL15-AO15</f>
        <v>0.38946475462889762</v>
      </c>
      <c r="AR15" s="44">
        <f>AP15-AL15</f>
        <v>0.71390321123056644</v>
      </c>
      <c r="AS15" s="43"/>
      <c r="AT15" s="1" t="s">
        <v>35</v>
      </c>
      <c r="AU15" s="59">
        <v>67</v>
      </c>
      <c r="AV15" s="46">
        <f>AU15/BT15*100</f>
        <v>7.1811361200428721</v>
      </c>
      <c r="AW15" s="58">
        <v>53.2</v>
      </c>
      <c r="AX15" s="45">
        <f>AW15/BU15*100</f>
        <v>5.6118143459915615</v>
      </c>
      <c r="AY15" s="38">
        <f>IF(AW15=0,0,IF(AW15&gt;100,AW15-(1.96*SQRT(AW15)),CHIINV(0.975,2*AW15)/2))</f>
        <v>39.700636932357469</v>
      </c>
      <c r="AZ15" s="38">
        <f>IF(AW15=0,0,IF(AW15&gt;100,AW15+(1.96*SQRT(AW15)),CHIINV(0.025,2*(AW15+1))/2))</f>
        <v>69.325304929204236</v>
      </c>
      <c r="BA15" s="44">
        <f>(AY15/$BU15)*100</f>
        <v>4.1878309000377074</v>
      </c>
      <c r="BB15" s="44">
        <f>(AZ15/$BU15)*100</f>
        <v>7.3127958786080418</v>
      </c>
      <c r="BC15" s="44">
        <f>AX15-BA15</f>
        <v>1.4239834459538541</v>
      </c>
      <c r="BD15" s="44">
        <f>BB15-AX15</f>
        <v>1.7009815326164803</v>
      </c>
      <c r="BE15" s="43"/>
      <c r="BF15" s="1" t="s">
        <v>35</v>
      </c>
      <c r="BG15" s="34">
        <v>190</v>
      </c>
      <c r="BH15" s="41">
        <f>BG15/BT15*100</f>
        <v>20.364415862808148</v>
      </c>
      <c r="BI15" s="57">
        <v>164.2</v>
      </c>
      <c r="BJ15" s="39">
        <f>BI15/BU15*100</f>
        <v>17.320675105485233</v>
      </c>
      <c r="BK15" s="38">
        <f>IF(BI15=0,0,IF(BI15&gt;100,BI15-(1.96*SQRT(BI15)),CHIINV(0.975,2*BI15)/2))</f>
        <v>139.08445262392235</v>
      </c>
      <c r="BL15" s="38">
        <f>IF(BI15=0,0,IF(BI15&gt;100,BI15+(1.96*SQRT(BI15)),CHIINV(0.025,2*(BI15+1))/2))</f>
        <v>189.31554737607763</v>
      </c>
      <c r="BM15" s="37">
        <f>(BK15/$BU15)*100</f>
        <v>14.671355762017125</v>
      </c>
      <c r="BN15" s="37">
        <f>(BL15/$BU15)*100</f>
        <v>19.969994448953337</v>
      </c>
      <c r="BO15" s="37">
        <f>BJ15-BM15</f>
        <v>2.6493193434681075</v>
      </c>
      <c r="BP15" s="37">
        <f>BN15-BJ15</f>
        <v>2.6493193434681039</v>
      </c>
      <c r="BQ15" s="36"/>
      <c r="BR15" s="61"/>
      <c r="BS15" s="1" t="s">
        <v>35</v>
      </c>
      <c r="BT15" s="34">
        <v>933</v>
      </c>
      <c r="BU15" s="34">
        <v>948</v>
      </c>
    </row>
    <row r="16" spans="1:74">
      <c r="A16" s="14" t="s">
        <v>34</v>
      </c>
      <c r="B16" s="1" t="s">
        <v>33</v>
      </c>
      <c r="C16" s="55">
        <f>X16</f>
        <v>0.95238095238095244</v>
      </c>
      <c r="D16" s="55"/>
      <c r="E16" s="56">
        <f>IF(Z16=0,$AF$4,AC16)</f>
        <v>4.5528059876685179E-2</v>
      </c>
      <c r="F16" s="56">
        <f>IF($Z16=0,$AF$4,AD16)</f>
        <v>1.3580239976924737</v>
      </c>
      <c r="G16" s="56"/>
      <c r="H16" s="55">
        <f>AJ16</f>
        <v>0.19047619047619047</v>
      </c>
      <c r="I16" s="55"/>
      <c r="J16" s="54">
        <f>AO16</f>
        <v>9.2299729057825007E-5</v>
      </c>
      <c r="K16" s="54">
        <f>AP16</f>
        <v>0.87860936132482592</v>
      </c>
      <c r="L16" s="54"/>
      <c r="M16" s="55">
        <f>AV16</f>
        <v>4.9523809523809526</v>
      </c>
      <c r="N16" s="54"/>
      <c r="O16" s="54">
        <f>BA16</f>
        <v>3.1167092452186962</v>
      </c>
      <c r="P16" s="54">
        <f>BB16</f>
        <v>7.0490473986775024</v>
      </c>
      <c r="Q16" s="53">
        <f>BH16</f>
        <v>24</v>
      </c>
      <c r="R16" s="53"/>
      <c r="S16" s="52">
        <f>BM16</f>
        <v>20.647973874776039</v>
      </c>
      <c r="T16" s="52">
        <f>BN16</f>
        <v>29.126462215449529</v>
      </c>
      <c r="U16" s="51">
        <f>Q16-T16</f>
        <v>-5.1264622154495285</v>
      </c>
      <c r="V16" s="1" t="s">
        <v>33</v>
      </c>
      <c r="W16" s="60">
        <v>5</v>
      </c>
      <c r="X16" s="50">
        <f>W16/BT16*100</f>
        <v>0.95238095238095244</v>
      </c>
      <c r="Y16" s="58">
        <v>2.2000000000000002</v>
      </c>
      <c r="Z16" s="49">
        <f>Y16/BU16*100</f>
        <v>0.4135338345864662</v>
      </c>
      <c r="AA16" s="48">
        <f>IF(Y16&lt;1,0,IF(Y16&gt;100,Y16-(1.96*SQRT(Y16)),CHIINV(0.975,2*Y16)/2))</f>
        <v>0.24220927854396515</v>
      </c>
      <c r="AB16" s="48">
        <f>IF(Y16=0,0,IF(Y16&gt;100,Y16+(1.96*SQRT(Y16)),CHIINV(0.025,2*(Y16+1))/2))</f>
        <v>7.2246876677239609</v>
      </c>
      <c r="AC16" s="44">
        <f>(AA16/$BU16)*100</f>
        <v>4.5528059876685179E-2</v>
      </c>
      <c r="AD16" s="44">
        <f>(AB16/$BU16)*100</f>
        <v>1.3580239976924737</v>
      </c>
      <c r="AE16" s="44">
        <f>Z16-AC16</f>
        <v>0.36800577470978102</v>
      </c>
      <c r="AF16" s="44">
        <f>AD16-Z16</f>
        <v>0.94449016310600753</v>
      </c>
      <c r="AG16" s="47"/>
      <c r="AH16" s="1" t="s">
        <v>33</v>
      </c>
      <c r="AI16" s="59">
        <v>1</v>
      </c>
      <c r="AJ16" s="46">
        <f>AI16/BT16*100</f>
        <v>0.19047619047619047</v>
      </c>
      <c r="AK16" s="58">
        <v>0.8</v>
      </c>
      <c r="AL16" s="45">
        <f>AK16/BU16*100</f>
        <v>0.15037593984962408</v>
      </c>
      <c r="AM16" s="38">
        <f>IF(AK16&lt;0.5,0,IF(AK16&gt;100,AK16-(1.96*SQRT(AK16)),CHIINV(0.975,2*AK16)/2))</f>
        <v>4.9103455858762906E-4</v>
      </c>
      <c r="AN16" s="38">
        <f>IF(AK16=0,0,IF(AK16&gt;100,AK16+(1.96*SQRT(AK16)),CHIINV(0.025,2*(AK16+1))/2))</f>
        <v>4.6742018022480742</v>
      </c>
      <c r="AO16" s="44">
        <f>(AM16/$BU16)*100</f>
        <v>9.2299729057825007E-5</v>
      </c>
      <c r="AP16" s="44">
        <f>(AN16/$BU16)*100</f>
        <v>0.87860936132482592</v>
      </c>
      <c r="AQ16" s="44">
        <f>AL16-AO16</f>
        <v>0.15028364012056625</v>
      </c>
      <c r="AR16" s="44">
        <f>AP16-AL16</f>
        <v>0.72823342147520187</v>
      </c>
      <c r="AS16" s="43"/>
      <c r="AT16" s="1" t="s">
        <v>33</v>
      </c>
      <c r="AU16" s="59">
        <v>26</v>
      </c>
      <c r="AV16" s="46">
        <f>AU16/BT16*100</f>
        <v>4.9523809523809526</v>
      </c>
      <c r="AW16" s="58">
        <v>25.6</v>
      </c>
      <c r="AX16" s="45">
        <f>AW16/BU16*100</f>
        <v>4.8120300751879705</v>
      </c>
      <c r="AY16" s="38">
        <f>IF(AW16=0,0,IF(AW16&gt;100,AW16-(1.96*SQRT(AW16)),CHIINV(0.975,2*AW16)/2))</f>
        <v>16.580893184563465</v>
      </c>
      <c r="AZ16" s="38">
        <f>IF(AW16=0,0,IF(AW16&gt;100,AW16+(1.96*SQRT(AW16)),CHIINV(0.025,2*(AW16+1))/2))</f>
        <v>37.500932160964311</v>
      </c>
      <c r="BA16" s="44">
        <f>(AY16/$BU16)*100</f>
        <v>3.1167092452186962</v>
      </c>
      <c r="BB16" s="44">
        <f>(AZ16/$BU16)*100</f>
        <v>7.0490473986775024</v>
      </c>
      <c r="BC16" s="44">
        <f>AX16-BA16</f>
        <v>1.6953208299692744</v>
      </c>
      <c r="BD16" s="44">
        <f>BB16-AX16</f>
        <v>2.2370173234895319</v>
      </c>
      <c r="BE16" s="43"/>
      <c r="BF16" s="1" t="s">
        <v>33</v>
      </c>
      <c r="BG16" s="34">
        <v>126</v>
      </c>
      <c r="BH16" s="41">
        <f>BG16/BT16*100</f>
        <v>24</v>
      </c>
      <c r="BI16" s="57">
        <v>132.4</v>
      </c>
      <c r="BJ16" s="39">
        <f>BI16/BU16*100</f>
        <v>24.887218045112782</v>
      </c>
      <c r="BK16" s="38">
        <f>IF(BI16=0,0,IF(BI16&gt;100,BI16-(1.96*SQRT(BI16)),CHIINV(0.975,2*BI16)/2))</f>
        <v>109.84722101380852</v>
      </c>
      <c r="BL16" s="38">
        <f>IF(BI16=0,0,IF(BI16&gt;100,BI16+(1.96*SQRT(BI16)),CHIINV(0.025,2*(BI16+1))/2))</f>
        <v>154.95277898619148</v>
      </c>
      <c r="BM16" s="37">
        <f>(BK16/$BU16)*100</f>
        <v>20.647973874776039</v>
      </c>
      <c r="BN16" s="37">
        <f>(BL16/$BU16)*100</f>
        <v>29.126462215449529</v>
      </c>
      <c r="BO16" s="37">
        <f>BJ16-BM16</f>
        <v>4.2392441703367432</v>
      </c>
      <c r="BP16" s="37">
        <f>BN16-BJ16</f>
        <v>4.2392441703367467</v>
      </c>
      <c r="BQ16" s="36"/>
      <c r="BR16" s="35"/>
      <c r="BS16" s="1" t="s">
        <v>33</v>
      </c>
      <c r="BT16" s="34">
        <v>525</v>
      </c>
      <c r="BU16" s="34">
        <v>532</v>
      </c>
    </row>
    <row r="17" spans="1:73">
      <c r="A17" s="14"/>
      <c r="B17" s="1" t="s">
        <v>32</v>
      </c>
      <c r="C17" s="55">
        <f>X17</f>
        <v>1.1574074074074074</v>
      </c>
      <c r="D17" s="55"/>
      <c r="E17" s="56">
        <f>IF(Z17=0,$AF$4,AC17)</f>
        <v>0.24939711066963968</v>
      </c>
      <c r="F17" s="56">
        <f>IF($Z17=0,$AF$4,AD17)</f>
        <v>2.3436129691999308</v>
      </c>
      <c r="G17" s="56"/>
      <c r="H17" s="55">
        <f>AJ17</f>
        <v>0</v>
      </c>
      <c r="I17" s="55"/>
      <c r="J17" s="54">
        <f>AO17</f>
        <v>5.7935487378237751E-3</v>
      </c>
      <c r="K17" s="54">
        <f>AP17</f>
        <v>1.274975604333844</v>
      </c>
      <c r="L17" s="54"/>
      <c r="M17" s="55">
        <f>AV17</f>
        <v>3.9351851851851851</v>
      </c>
      <c r="N17" s="54"/>
      <c r="O17" s="54">
        <f>BA17</f>
        <v>1.9211409914835953</v>
      </c>
      <c r="P17" s="54">
        <f>BB17</f>
        <v>5.6613773161294834</v>
      </c>
      <c r="Q17" s="53">
        <f>BH17</f>
        <v>26.388888888888889</v>
      </c>
      <c r="R17" s="53"/>
      <c r="S17" s="52">
        <f>BM17</f>
        <v>20.509077161530254</v>
      </c>
      <c r="T17" s="52">
        <f>BN17</f>
        <v>29.925705447165402</v>
      </c>
      <c r="U17" s="51">
        <f>Q17-T17</f>
        <v>-3.536816558276513</v>
      </c>
      <c r="V17" s="1" t="s">
        <v>32</v>
      </c>
      <c r="W17" s="60">
        <v>5</v>
      </c>
      <c r="X17" s="50">
        <f>W17/BT17*100</f>
        <v>1.1574074074074074</v>
      </c>
      <c r="Y17" s="58">
        <v>4.2</v>
      </c>
      <c r="Z17" s="49">
        <f>Y17/BU17*100</f>
        <v>0.9610983981693364</v>
      </c>
      <c r="AA17" s="48">
        <f>IF(Y17&lt;1,0,IF(Y17&gt;100,Y17-(1.96*SQRT(Y17)),CHIINV(0.975,2*Y17)/2))</f>
        <v>1.0898653736263253</v>
      </c>
      <c r="AB17" s="48">
        <f>IF(Y17=0,0,IF(Y17&gt;100,Y17+(1.96*SQRT(Y17)),CHIINV(0.025,2*(Y17+1))/2))</f>
        <v>10.241588675403698</v>
      </c>
      <c r="AC17" s="44">
        <f>(AA17/$BU17)*100</f>
        <v>0.24939711066963968</v>
      </c>
      <c r="AD17" s="44">
        <f>(AB17/$BU17)*100</f>
        <v>2.3436129691999308</v>
      </c>
      <c r="AE17" s="44">
        <f>Z17-AC17</f>
        <v>0.71170128749969674</v>
      </c>
      <c r="AF17" s="44">
        <f>AD17-Z17</f>
        <v>1.3825145710305944</v>
      </c>
      <c r="AG17" s="47"/>
      <c r="AH17" s="1" t="s">
        <v>32</v>
      </c>
      <c r="AI17" s="59">
        <v>0</v>
      </c>
      <c r="AJ17" s="46">
        <f>AI17/BT17*100</f>
        <v>0</v>
      </c>
      <c r="AK17" s="58">
        <v>1</v>
      </c>
      <c r="AL17" s="45">
        <f>AK17/BU17*100</f>
        <v>0.2288329519450801</v>
      </c>
      <c r="AM17" s="38">
        <f>IF(AK17&lt;0.5,0,IF(AK17&gt;100,AK17-(1.96*SQRT(AK17)),CHIINV(0.975,2*AK17)/2))</f>
        <v>2.5317807984289897E-2</v>
      </c>
      <c r="AN17" s="38">
        <f>IF(AK17=0,0,IF(AK17&gt;100,AK17+(1.96*SQRT(AK17)),CHIINV(0.025,2*(AK17+1))/2))</f>
        <v>5.5716433909388989</v>
      </c>
      <c r="AO17" s="44">
        <f>(AM17/$BU17)*100</f>
        <v>5.7935487378237751E-3</v>
      </c>
      <c r="AP17" s="44">
        <f>(AN17/$BU17)*100</f>
        <v>1.274975604333844</v>
      </c>
      <c r="AQ17" s="44">
        <f>AL17-AO17</f>
        <v>0.22303940320725632</v>
      </c>
      <c r="AR17" s="44">
        <f>AP17-AL17</f>
        <v>1.046142652388764</v>
      </c>
      <c r="AS17" s="43"/>
      <c r="AT17" s="1" t="s">
        <v>32</v>
      </c>
      <c r="AU17" s="59">
        <v>17</v>
      </c>
      <c r="AV17" s="46">
        <f>AU17/BT17*100</f>
        <v>3.9351851851851851</v>
      </c>
      <c r="AW17" s="58">
        <v>15.4</v>
      </c>
      <c r="AX17" s="45">
        <f>AW17/BU17*100</f>
        <v>3.5240274599542336</v>
      </c>
      <c r="AY17" s="38">
        <f>IF(AW17=0,0,IF(AW17&gt;100,AW17-(1.96*SQRT(AW17)),CHIINV(0.975,2*AW17)/2))</f>
        <v>8.3953861327833117</v>
      </c>
      <c r="AZ17" s="38">
        <f>IF(AW17=0,0,IF(AW17&gt;100,AW17+(1.96*SQRT(AW17)),CHIINV(0.025,2*(AW17+1))/2))</f>
        <v>24.740218871485844</v>
      </c>
      <c r="BA17" s="44">
        <f>(AY17/$BU17)*100</f>
        <v>1.9211409914835953</v>
      </c>
      <c r="BB17" s="44">
        <f>(AZ17/$BU17)*100</f>
        <v>5.6613773161294834</v>
      </c>
      <c r="BC17" s="44">
        <f>AX17-BA17</f>
        <v>1.6028864684706383</v>
      </c>
      <c r="BD17" s="44">
        <f>BB17-AX17</f>
        <v>2.1373498561752498</v>
      </c>
      <c r="BE17" s="43"/>
      <c r="BF17" s="1" t="s">
        <v>32</v>
      </c>
      <c r="BG17" s="34">
        <v>114</v>
      </c>
      <c r="BH17" s="41">
        <f>BG17/BT17*100</f>
        <v>26.388888888888889</v>
      </c>
      <c r="BI17" s="57">
        <v>110.2</v>
      </c>
      <c r="BJ17" s="39">
        <f>BI17/BU17*100</f>
        <v>25.217391304347824</v>
      </c>
      <c r="BK17" s="38">
        <f>IF(BI17=0,0,IF(BI17&gt;100,BI17-(1.96*SQRT(BI17)),CHIINV(0.975,2*BI17)/2))</f>
        <v>89.624667195887213</v>
      </c>
      <c r="BL17" s="38">
        <f>IF(BI17=0,0,IF(BI17&gt;100,BI17+(1.96*SQRT(BI17)),CHIINV(0.025,2*(BI17+1))/2))</f>
        <v>130.77533280411279</v>
      </c>
      <c r="BM17" s="37">
        <f>(BK17/$BU17)*100</f>
        <v>20.509077161530254</v>
      </c>
      <c r="BN17" s="37">
        <f>(BL17/$BU17)*100</f>
        <v>29.925705447165402</v>
      </c>
      <c r="BO17" s="37">
        <f>BJ17-BM17</f>
        <v>4.7083141428175708</v>
      </c>
      <c r="BP17" s="37">
        <f>BN17-BJ17</f>
        <v>4.7083141428175779</v>
      </c>
      <c r="BQ17" s="36"/>
      <c r="BR17" s="35"/>
      <c r="BS17" s="1" t="s">
        <v>32</v>
      </c>
      <c r="BT17" s="34">
        <v>432</v>
      </c>
      <c r="BU17" s="34">
        <v>437</v>
      </c>
    </row>
    <row r="18" spans="1:73">
      <c r="A18" s="14" t="s">
        <v>31</v>
      </c>
      <c r="B18" s="1" t="s">
        <v>30</v>
      </c>
      <c r="C18" s="55">
        <f>X18</f>
        <v>0.66445182724252494</v>
      </c>
      <c r="D18" s="55"/>
      <c r="E18" s="56">
        <f>IF(Z18=0,$AF$4,AC18)</f>
        <v>8.1670348336419021E-3</v>
      </c>
      <c r="F18" s="56">
        <f>IF($Z18=0,$AF$4,AD18)</f>
        <v>1.7973043196577092</v>
      </c>
      <c r="G18" s="56"/>
      <c r="H18" s="55">
        <f>AJ18</f>
        <v>0</v>
      </c>
      <c r="I18" s="55"/>
      <c r="J18" s="54">
        <f>AO18</f>
        <v>0</v>
      </c>
      <c r="K18" s="54">
        <f>AP18</f>
        <v>1.1899611142303022</v>
      </c>
      <c r="L18" s="54"/>
      <c r="M18" s="55">
        <f>AV18</f>
        <v>4.3189368770764114</v>
      </c>
      <c r="N18" s="54"/>
      <c r="O18" s="54">
        <f>BA18</f>
        <v>1.8852503100729734</v>
      </c>
      <c r="P18" s="54">
        <f>BB18</f>
        <v>6.5558821161734198</v>
      </c>
      <c r="Q18" s="53">
        <f>BH18</f>
        <v>23.588039867109632</v>
      </c>
      <c r="R18" s="53"/>
      <c r="S18" s="52">
        <f>BM18</f>
        <v>19.315921250468904</v>
      </c>
      <c r="T18" s="52">
        <f>BN18</f>
        <v>30.685591278494069</v>
      </c>
      <c r="U18" s="51">
        <f>Q18-T18</f>
        <v>-7.0975514113844369</v>
      </c>
      <c r="V18" s="1" t="s">
        <v>30</v>
      </c>
      <c r="W18" s="60">
        <v>2</v>
      </c>
      <c r="X18" s="50">
        <f>W18/BT18*100</f>
        <v>0.66445182724252494</v>
      </c>
      <c r="Y18" s="58">
        <v>1.4</v>
      </c>
      <c r="Z18" s="49">
        <f>Y18/BU18*100</f>
        <v>0.45161290322580638</v>
      </c>
      <c r="AA18" s="48">
        <f>IF(Y18&lt;1,0,IF(Y18&gt;100,Y18-(1.96*SQRT(Y18)),CHIINV(0.975,2*Y18)/2))</f>
        <v>2.5317807984289897E-2</v>
      </c>
      <c r="AB18" s="48">
        <f>IF(Y18=0,0,IF(Y18&gt;100,Y18+(1.96*SQRT(Y18)),CHIINV(0.025,2*(Y18+1))/2))</f>
        <v>5.5716433909388989</v>
      </c>
      <c r="AC18" s="44">
        <f>(AA18/$BU18)*100</f>
        <v>8.1670348336419021E-3</v>
      </c>
      <c r="AD18" s="44">
        <f>(AB18/$BU18)*100</f>
        <v>1.7973043196577092</v>
      </c>
      <c r="AE18" s="44">
        <f>Z18-AC18</f>
        <v>0.44344586839216449</v>
      </c>
      <c r="AF18" s="44">
        <f>AD18-Z18</f>
        <v>1.3456914164319027</v>
      </c>
      <c r="AG18" s="47"/>
      <c r="AH18" s="1" t="s">
        <v>30</v>
      </c>
      <c r="AI18" s="59">
        <v>0</v>
      </c>
      <c r="AJ18" s="46">
        <f>AI18/BT18*100</f>
        <v>0</v>
      </c>
      <c r="AK18" s="58">
        <v>0.2</v>
      </c>
      <c r="AL18" s="45">
        <f>AK18/BU18*100</f>
        <v>6.4516129032258063E-2</v>
      </c>
      <c r="AM18" s="38">
        <f>IF(AK18&lt;0.5,0,IF(AK18&gt;100,AK18-(1.96*SQRT(AK18)),CHIINV(0.975,2*AK18)/2))</f>
        <v>0</v>
      </c>
      <c r="AN18" s="38">
        <f>IF(AK18=0,0,IF(AK18&gt;100,AK18+(1.96*SQRT(AK18)),CHIINV(0.025,2*(AK18+1))/2))</f>
        <v>3.6888794541139363</v>
      </c>
      <c r="AO18" s="44">
        <f>(AM18/$BU18)*100</f>
        <v>0</v>
      </c>
      <c r="AP18" s="44">
        <f>(AN18/$BU18)*100</f>
        <v>1.1899611142303022</v>
      </c>
      <c r="AQ18" s="44">
        <f>AL18-AO18</f>
        <v>6.4516129032258063E-2</v>
      </c>
      <c r="AR18" s="44">
        <f>AP18-AL18</f>
        <v>1.1254449851980441</v>
      </c>
      <c r="AS18" s="43"/>
      <c r="AT18" s="1" t="s">
        <v>30</v>
      </c>
      <c r="AU18" s="59">
        <v>13</v>
      </c>
      <c r="AV18" s="46">
        <f>AU18/BT18*100</f>
        <v>4.3189368770764114</v>
      </c>
      <c r="AW18" s="58">
        <v>11.6</v>
      </c>
      <c r="AX18" s="45">
        <f>AW18/BU18*100</f>
        <v>3.7419354838709671</v>
      </c>
      <c r="AY18" s="38">
        <f>IF(AW18=0,0,IF(AW18&gt;100,AW18-(1.96*SQRT(AW18)),CHIINV(0.975,2*AW18)/2))</f>
        <v>5.8442759612262174</v>
      </c>
      <c r="AZ18" s="38">
        <f>IF(AW18=0,0,IF(AW18&gt;100,AW18+(1.96*SQRT(AW18)),CHIINV(0.025,2*(AW18+1))/2))</f>
        <v>20.3232345601376</v>
      </c>
      <c r="BA18" s="44">
        <f>(AY18/$BU18)*100</f>
        <v>1.8852503100729734</v>
      </c>
      <c r="BB18" s="44">
        <f>(AZ18/$BU18)*100</f>
        <v>6.5558821161734198</v>
      </c>
      <c r="BC18" s="44">
        <f>AX18-BA18</f>
        <v>1.8566851737979937</v>
      </c>
      <c r="BD18" s="44">
        <f>BB18-AX18</f>
        <v>2.8139466323024527</v>
      </c>
      <c r="BE18" s="43"/>
      <c r="BF18" s="1" t="s">
        <v>30</v>
      </c>
      <c r="BG18" s="34">
        <v>71</v>
      </c>
      <c r="BH18" s="41">
        <f>BG18/BT18*100</f>
        <v>23.588039867109632</v>
      </c>
      <c r="BI18" s="57">
        <v>76.400000000000006</v>
      </c>
      <c r="BJ18" s="39">
        <f>BI18/BU18*100</f>
        <v>24.64516129032258</v>
      </c>
      <c r="BK18" s="38">
        <f>IF(BI18=0,0,IF(BI18&gt;100,BI18-(1.96*SQRT(BI18)),CHIINV(0.975,2*BI18)/2))</f>
        <v>59.879355876453602</v>
      </c>
      <c r="BL18" s="38">
        <f>IF(BI18=0,0,IF(BI18&gt;100,BI18+(1.96*SQRT(BI18)),CHIINV(0.025,2*(BI18+1))/2))</f>
        <v>95.125332963331601</v>
      </c>
      <c r="BM18" s="37">
        <f>(BK18/$BU18)*100</f>
        <v>19.315921250468904</v>
      </c>
      <c r="BN18" s="37">
        <f>(BL18/$BU18)*100</f>
        <v>30.685591278494069</v>
      </c>
      <c r="BO18" s="37">
        <f>BJ18-BM18</f>
        <v>5.3292400398536763</v>
      </c>
      <c r="BP18" s="37">
        <f>BN18-BJ18</f>
        <v>6.0404299881714891</v>
      </c>
      <c r="BQ18" s="36"/>
      <c r="BR18" s="35"/>
      <c r="BS18" s="1" t="s">
        <v>30</v>
      </c>
      <c r="BT18" s="34">
        <v>301</v>
      </c>
      <c r="BU18" s="34">
        <v>310</v>
      </c>
    </row>
    <row r="19" spans="1:73">
      <c r="B19" s="1" t="s">
        <v>29</v>
      </c>
      <c r="C19" s="55">
        <f>X19</f>
        <v>0.27816411682892905</v>
      </c>
      <c r="D19" s="55"/>
      <c r="E19" s="56">
        <f>IF(Z19=0,$AF$4,AC19)</f>
        <v>0.11527074902301189</v>
      </c>
      <c r="F19" s="56">
        <f>IF($Z19=0,$AF$4,AD19)</f>
        <v>1.2975967120492249</v>
      </c>
      <c r="G19" s="56"/>
      <c r="H19" s="55">
        <f>AJ19</f>
        <v>0</v>
      </c>
      <c r="I19" s="55"/>
      <c r="J19" s="54">
        <f>AO19</f>
        <v>8.4402745279072613E-2</v>
      </c>
      <c r="K19" s="54">
        <f>AP19</f>
        <v>1.1960809099239189</v>
      </c>
      <c r="L19" s="54"/>
      <c r="M19" s="55">
        <f>AV19</f>
        <v>6.2586926286509037</v>
      </c>
      <c r="N19" s="54"/>
      <c r="O19" s="54">
        <f>BA19</f>
        <v>3.4398304798520094</v>
      </c>
      <c r="P19" s="54">
        <f>BB19</f>
        <v>6.7993416765670096</v>
      </c>
      <c r="Q19" s="53">
        <f>BH19</f>
        <v>25.034770514603615</v>
      </c>
      <c r="R19" s="53"/>
      <c r="S19" s="52">
        <f>BM19</f>
        <v>17.691274168329866</v>
      </c>
      <c r="T19" s="52">
        <f>BN19</f>
        <v>24.32782542239319</v>
      </c>
      <c r="U19" s="51">
        <f>Q19-T19</f>
        <v>0.70694509221042523</v>
      </c>
      <c r="V19" s="1" t="s">
        <v>29</v>
      </c>
      <c r="W19" s="60">
        <v>2</v>
      </c>
      <c r="X19" s="50">
        <f>W19/BT19*100</f>
        <v>0.27816411682892905</v>
      </c>
      <c r="Y19" s="58">
        <v>3.6</v>
      </c>
      <c r="Z19" s="49">
        <f>Y19/BU19*100</f>
        <v>0.49113233287858116</v>
      </c>
      <c r="AA19" s="48">
        <f>IF(Y19&lt;1,0,IF(Y19&gt;100,Y19-(1.96*SQRT(Y19)),CHIINV(0.975,2*Y19)/2))</f>
        <v>0.84493459033867713</v>
      </c>
      <c r="AB19" s="48">
        <f>IF(Y19=0,0,IF(Y19&gt;100,Y19+(1.96*SQRT(Y19)),CHIINV(0.025,2*(Y19+1))/2))</f>
        <v>9.5113838993208173</v>
      </c>
      <c r="AC19" s="44">
        <f>(AA19/$BU19)*100</f>
        <v>0.11527074902301189</v>
      </c>
      <c r="AD19" s="44">
        <f>(AB19/$BU19)*100</f>
        <v>1.2975967120492249</v>
      </c>
      <c r="AE19" s="44">
        <f>Z19-AC19</f>
        <v>0.37586158385556928</v>
      </c>
      <c r="AF19" s="44">
        <f>AD19-Z19</f>
        <v>0.80646437917064373</v>
      </c>
      <c r="AG19" s="47"/>
      <c r="AH19" s="1" t="s">
        <v>29</v>
      </c>
      <c r="AI19" s="59">
        <v>0</v>
      </c>
      <c r="AJ19" s="46">
        <f>AI19/BT19*100</f>
        <v>0</v>
      </c>
      <c r="AK19" s="58">
        <v>3.2</v>
      </c>
      <c r="AL19" s="45">
        <f>AK19/BU19*100</f>
        <v>0.43656207366984995</v>
      </c>
      <c r="AM19" s="38">
        <f>IF(AK19&lt;0.5,0,IF(AK19&gt;100,AK19-(1.96*SQRT(AK19)),CHIINV(0.975,2*AK19)/2))</f>
        <v>0.61867212289560225</v>
      </c>
      <c r="AN19" s="38">
        <f>IF(AK19=0,0,IF(AK19&gt;100,AK19+(1.96*SQRT(AK19)),CHIINV(0.025,2*(AK19+1))/2))</f>
        <v>8.7672730697423251</v>
      </c>
      <c r="AO19" s="44">
        <f>(AM19/$BU19)*100</f>
        <v>8.4402745279072613E-2</v>
      </c>
      <c r="AP19" s="44">
        <f>(AN19/$BU19)*100</f>
        <v>1.1960809099239189</v>
      </c>
      <c r="AQ19" s="44">
        <f>AL19-AO19</f>
        <v>0.35215932839077735</v>
      </c>
      <c r="AR19" s="44">
        <f>AP19-AL19</f>
        <v>0.75951883625406902</v>
      </c>
      <c r="AS19" s="43"/>
      <c r="AT19" s="1" t="s">
        <v>29</v>
      </c>
      <c r="AU19" s="59">
        <v>45</v>
      </c>
      <c r="AV19" s="46">
        <f>AU19/BT19*100</f>
        <v>6.2586926286509037</v>
      </c>
      <c r="AW19" s="58">
        <v>36</v>
      </c>
      <c r="AX19" s="45">
        <f>AW19/BU19*100</f>
        <v>4.9113233287858122</v>
      </c>
      <c r="AY19" s="38">
        <f>IF(AW19=0,0,IF(AW19&gt;100,AW19-(1.96*SQRT(AW19)),CHIINV(0.975,2*AW19)/2))</f>
        <v>25.213957417315232</v>
      </c>
      <c r="AZ19" s="38">
        <f>IF(AW19=0,0,IF(AW19&gt;100,AW19+(1.96*SQRT(AW19)),CHIINV(0.025,2*(AW19+1))/2))</f>
        <v>49.839174489236186</v>
      </c>
      <c r="BA19" s="44">
        <f>(AY19/$BU19)*100</f>
        <v>3.4398304798520094</v>
      </c>
      <c r="BB19" s="44">
        <f>(AZ19/$BU19)*100</f>
        <v>6.7993416765670096</v>
      </c>
      <c r="BC19" s="44">
        <f>AX19-BA19</f>
        <v>1.4714928489338028</v>
      </c>
      <c r="BD19" s="44">
        <f>BB19-AX19</f>
        <v>1.8880183477811974</v>
      </c>
      <c r="BE19" s="43"/>
      <c r="BF19" s="1" t="s">
        <v>29</v>
      </c>
      <c r="BG19" s="34">
        <v>180</v>
      </c>
      <c r="BH19" s="41">
        <f>BG19/BT19*100</f>
        <v>25.034770514603615</v>
      </c>
      <c r="BI19" s="57">
        <v>154</v>
      </c>
      <c r="BJ19" s="39">
        <f>BI19/BU19*100</f>
        <v>21.009549795361529</v>
      </c>
      <c r="BK19" s="38">
        <f>IF(BI19=0,0,IF(BI19&gt;100,BI19-(1.96*SQRT(BI19)),CHIINV(0.975,2*BI19)/2))</f>
        <v>129.67703965385792</v>
      </c>
      <c r="BL19" s="38">
        <f>IF(BI19=0,0,IF(BI19&gt;100,BI19+(1.96*SQRT(BI19)),CHIINV(0.025,2*(BI19+1))/2))</f>
        <v>178.32296034614208</v>
      </c>
      <c r="BM19" s="37">
        <f>(BK19/$BU19)*100</f>
        <v>17.691274168329866</v>
      </c>
      <c r="BN19" s="37">
        <f>(BL19/$BU19)*100</f>
        <v>24.32782542239319</v>
      </c>
      <c r="BO19" s="37">
        <f>BJ19-BM19</f>
        <v>3.3182756270316638</v>
      </c>
      <c r="BP19" s="37">
        <f>BN19-BJ19</f>
        <v>3.3182756270316602</v>
      </c>
      <c r="BR19" s="35"/>
      <c r="BS19" s="1" t="s">
        <v>29</v>
      </c>
      <c r="BT19" s="34">
        <v>719</v>
      </c>
      <c r="BU19" s="34">
        <v>733</v>
      </c>
    </row>
    <row r="20" spans="1:73">
      <c r="B20" s="1" t="s">
        <v>28</v>
      </c>
      <c r="C20" s="55">
        <f>X20</f>
        <v>0.21164021164021166</v>
      </c>
      <c r="D20" s="55"/>
      <c r="E20" s="56">
        <f>IF(Z20=0,$AF$4,AC20)</f>
        <v>0.11352764308607555</v>
      </c>
      <c r="F20" s="56">
        <f>IF($Z20=0,$AF$4,AD20)</f>
        <v>1.0668321536878851</v>
      </c>
      <c r="G20" s="56"/>
      <c r="H20" s="55">
        <f>AJ20</f>
        <v>0.21164021164021166</v>
      </c>
      <c r="I20" s="55"/>
      <c r="J20" s="54">
        <f>AO20</f>
        <v>6.4445012801625234E-2</v>
      </c>
      <c r="K20" s="54">
        <f>AP20</f>
        <v>0.9132576114314922</v>
      </c>
      <c r="L20" s="54"/>
      <c r="M20" s="55">
        <f>AV20</f>
        <v>3.5978835978835977</v>
      </c>
      <c r="N20" s="54"/>
      <c r="O20" s="54">
        <f>BA20</f>
        <v>3.1089454704965545</v>
      </c>
      <c r="P20" s="54">
        <f>BB20</f>
        <v>5.8538215424618825</v>
      </c>
      <c r="Q20" s="53">
        <f>BH20</f>
        <v>26.666666666666668</v>
      </c>
      <c r="R20" s="53"/>
      <c r="S20" s="52">
        <f>BM20</f>
        <v>21.759006228233737</v>
      </c>
      <c r="T20" s="52">
        <f>BN20</f>
        <v>28.074327105099595</v>
      </c>
      <c r="U20" s="51">
        <f>Q20-T20</f>
        <v>-1.4076604384329272</v>
      </c>
      <c r="V20" s="1" t="s">
        <v>28</v>
      </c>
      <c r="W20" s="60">
        <v>2</v>
      </c>
      <c r="X20" s="50">
        <f>W20/BT20*100</f>
        <v>0.21164021164021166</v>
      </c>
      <c r="Y20" s="58">
        <v>4</v>
      </c>
      <c r="Z20" s="49">
        <f>Y20/BU20*100</f>
        <v>0.41666666666666669</v>
      </c>
      <c r="AA20" s="48">
        <f>IF(Y20&lt;1,0,IF(Y20&gt;100,Y20-(1.96*SQRT(Y20)),CHIINV(0.975,2*Y20)/2))</f>
        <v>1.0898653736263253</v>
      </c>
      <c r="AB20" s="48">
        <f>IF(Y20=0,0,IF(Y20&gt;100,Y20+(1.96*SQRT(Y20)),CHIINV(0.025,2*(Y20+1))/2))</f>
        <v>10.241588675403698</v>
      </c>
      <c r="AC20" s="44">
        <f>(AA20/$BU20)*100</f>
        <v>0.11352764308607555</v>
      </c>
      <c r="AD20" s="44">
        <f>(AB20/$BU20)*100</f>
        <v>1.0668321536878851</v>
      </c>
      <c r="AE20" s="44">
        <f>Z20-AC20</f>
        <v>0.30313902358059114</v>
      </c>
      <c r="AF20" s="44">
        <f>AD20-Z20</f>
        <v>0.65016548702121835</v>
      </c>
      <c r="AG20" s="47"/>
      <c r="AH20" s="1" t="s">
        <v>28</v>
      </c>
      <c r="AI20" s="59">
        <v>2</v>
      </c>
      <c r="AJ20" s="46">
        <f>AI20/BT20*100</f>
        <v>0.21164021164021166</v>
      </c>
      <c r="AK20" s="58">
        <v>3.4</v>
      </c>
      <c r="AL20" s="45">
        <f>AK20/BU20*100</f>
        <v>0.35416666666666663</v>
      </c>
      <c r="AM20" s="38">
        <f>IF(AK20&lt;0.5,0,IF(AK20&gt;100,AK20-(1.96*SQRT(AK20)),CHIINV(0.975,2*AK20)/2))</f>
        <v>0.61867212289560225</v>
      </c>
      <c r="AN20" s="38">
        <f>IF(AK20=0,0,IF(AK20&gt;100,AK20+(1.96*SQRT(AK20)),CHIINV(0.025,2*(AK20+1))/2))</f>
        <v>8.7672730697423251</v>
      </c>
      <c r="AO20" s="44">
        <f>(AM20/$BU20)*100</f>
        <v>6.4445012801625234E-2</v>
      </c>
      <c r="AP20" s="44">
        <f>(AN20/$BU20)*100</f>
        <v>0.9132576114314922</v>
      </c>
      <c r="AQ20" s="44">
        <f>AL20-AO20</f>
        <v>0.2897216538650414</v>
      </c>
      <c r="AR20" s="44">
        <f>AP20-AL20</f>
        <v>0.55909094476482557</v>
      </c>
      <c r="AS20" s="43"/>
      <c r="AT20" s="1" t="s">
        <v>28</v>
      </c>
      <c r="AU20" s="59">
        <v>34</v>
      </c>
      <c r="AV20" s="46">
        <f>AU20/BT20*100</f>
        <v>3.5978835978835977</v>
      </c>
      <c r="AW20" s="58">
        <v>41.6</v>
      </c>
      <c r="AX20" s="45">
        <f>AW20/BU20*100</f>
        <v>4.3333333333333339</v>
      </c>
      <c r="AY20" s="38">
        <f>IF(AW20=0,0,IF(AW20&gt;100,AW20-(1.96*SQRT(AW20)),CHIINV(0.975,2*AW20)/2))</f>
        <v>29.845876516766921</v>
      </c>
      <c r="AZ20" s="38">
        <f>IF(AW20=0,0,IF(AW20&gt;100,AW20+(1.96*SQRT(AW20)),CHIINV(0.025,2*(AW20+1))/2))</f>
        <v>56.196686807634073</v>
      </c>
      <c r="BA20" s="44">
        <f>(AY20/$BU20)*100</f>
        <v>3.1089454704965545</v>
      </c>
      <c r="BB20" s="44">
        <f>(AZ20/$BU20)*100</f>
        <v>5.8538215424618825</v>
      </c>
      <c r="BC20" s="44">
        <f>AX20-BA20</f>
        <v>1.2243878628367795</v>
      </c>
      <c r="BD20" s="44">
        <f>BB20-AX20</f>
        <v>1.5204882091285485</v>
      </c>
      <c r="BE20" s="43"/>
      <c r="BF20" s="1" t="s">
        <v>28</v>
      </c>
      <c r="BG20" s="34">
        <v>252</v>
      </c>
      <c r="BH20" s="41">
        <f>BG20/BT20*100</f>
        <v>26.666666666666668</v>
      </c>
      <c r="BI20" s="57">
        <v>239.2</v>
      </c>
      <c r="BJ20" s="39">
        <f>BI20/BU20*100</f>
        <v>24.916666666666664</v>
      </c>
      <c r="BK20" s="38">
        <f>IF(BI20=0,0,IF(BI20&gt;100,BI20-(1.96*SQRT(BI20)),CHIINV(0.975,2*BI20)/2))</f>
        <v>208.88645979104388</v>
      </c>
      <c r="BL20" s="38">
        <f>IF(BI20=0,0,IF(BI20&gt;100,BI20+(1.96*SQRT(BI20)),CHIINV(0.025,2*(BI20+1))/2))</f>
        <v>269.5135402089561</v>
      </c>
      <c r="BM20" s="37">
        <f>(BK20/$BU20)*100</f>
        <v>21.759006228233737</v>
      </c>
      <c r="BN20" s="37">
        <f>(BL20/$BU20)*100</f>
        <v>28.074327105099595</v>
      </c>
      <c r="BO20" s="37">
        <f>BJ20-BM20</f>
        <v>3.1576604384329272</v>
      </c>
      <c r="BP20" s="37">
        <f>BN20-BJ20</f>
        <v>3.1576604384329308</v>
      </c>
      <c r="BQ20" s="36"/>
      <c r="BR20" s="61"/>
      <c r="BS20" s="1" t="s">
        <v>28</v>
      </c>
      <c r="BT20" s="34">
        <v>945</v>
      </c>
      <c r="BU20" s="34">
        <v>960</v>
      </c>
    </row>
    <row r="21" spans="1:73" ht="20.25" customHeight="1">
      <c r="A21" s="14" t="s">
        <v>27</v>
      </c>
      <c r="B21" s="1" t="s">
        <v>27</v>
      </c>
      <c r="C21" s="55">
        <f>X21</f>
        <v>0.43859649122807015</v>
      </c>
      <c r="D21" s="55"/>
      <c r="E21" s="56">
        <f>IF(Z21=0,$AF$4,AC21)</f>
        <v>3.4750255171300599E-2</v>
      </c>
      <c r="F21" s="56">
        <f>IF($Z21=0,$AF$4,AD21)</f>
        <v>1.0365405549101809</v>
      </c>
      <c r="G21" s="56"/>
      <c r="H21" s="55">
        <f>AJ21</f>
        <v>0.8771929824561403</v>
      </c>
      <c r="I21" s="55"/>
      <c r="J21" s="54">
        <f>AO21</f>
        <v>0.15636518990334652</v>
      </c>
      <c r="K21" s="54">
        <f>AP21</f>
        <v>1.4693814455385508</v>
      </c>
      <c r="L21" s="54"/>
      <c r="M21" s="55">
        <f>AV21</f>
        <v>6.2865497076023384</v>
      </c>
      <c r="N21" s="54"/>
      <c r="O21" s="54">
        <f>BA21</f>
        <v>5.0776773060951568</v>
      </c>
      <c r="P21" s="54">
        <f>BB21</f>
        <v>9.130708204035475</v>
      </c>
      <c r="Q21" s="53">
        <f>BH21</f>
        <v>27.631578947368425</v>
      </c>
      <c r="R21" s="53"/>
      <c r="S21" s="52">
        <f>BM21</f>
        <v>26.428719454063877</v>
      </c>
      <c r="T21" s="52">
        <f>BN21</f>
        <v>34.632973515807002</v>
      </c>
      <c r="U21" s="51">
        <f>Q21-T21</f>
        <v>-7.0013945684385774</v>
      </c>
      <c r="V21" s="1" t="s">
        <v>27</v>
      </c>
      <c r="W21" s="60">
        <v>3</v>
      </c>
      <c r="X21" s="50">
        <f>W21/BT21*100</f>
        <v>0.43859649122807015</v>
      </c>
      <c r="Y21" s="58">
        <v>2.4</v>
      </c>
      <c r="Z21" s="49">
        <f>Y21/BU21*100</f>
        <v>0.34433285509325678</v>
      </c>
      <c r="AA21" s="48">
        <f>IF(Y21&lt;1,0,IF(Y21&gt;100,Y21-(1.96*SQRT(Y21)),CHIINV(0.975,2*Y21)/2))</f>
        <v>0.24220927854396515</v>
      </c>
      <c r="AB21" s="48">
        <f>IF(Y21=0,0,IF(Y21&gt;100,Y21+(1.96*SQRT(Y21)),CHIINV(0.025,2*(Y21+1))/2))</f>
        <v>7.2246876677239609</v>
      </c>
      <c r="AC21" s="44">
        <f>(AA21/$BU21)*100</f>
        <v>3.4750255171300599E-2</v>
      </c>
      <c r="AD21" s="44">
        <f>(AB21/$BU21)*100</f>
        <v>1.0365405549101809</v>
      </c>
      <c r="AE21" s="44">
        <f>Z21-AC21</f>
        <v>0.30958259992195619</v>
      </c>
      <c r="AF21" s="44">
        <f>AD21-Z21</f>
        <v>0.6922076998169242</v>
      </c>
      <c r="AG21" s="47"/>
      <c r="AH21" s="1" t="s">
        <v>27</v>
      </c>
      <c r="AI21" s="59">
        <v>6</v>
      </c>
      <c r="AJ21" s="46">
        <f>AI21/BT21*100</f>
        <v>0.8771929824561403</v>
      </c>
      <c r="AK21" s="58">
        <v>4.4000000000000004</v>
      </c>
      <c r="AL21" s="45">
        <f>AK21/BU21*100</f>
        <v>0.63127690100430423</v>
      </c>
      <c r="AM21" s="38">
        <f>IF(AK21&lt;0.5,0,IF(AK21&gt;100,AK21-(1.96*SQRT(AK21)),CHIINV(0.975,2*AK21)/2))</f>
        <v>1.0898653736263253</v>
      </c>
      <c r="AN21" s="38">
        <f>IF(AK21=0,0,IF(AK21&gt;100,AK21+(1.96*SQRT(AK21)),CHIINV(0.025,2*(AK21+1))/2))</f>
        <v>10.241588675403698</v>
      </c>
      <c r="AO21" s="44">
        <f>(AM21/$BU21)*100</f>
        <v>0.15636518990334652</v>
      </c>
      <c r="AP21" s="44">
        <f>(AN21/$BU21)*100</f>
        <v>1.4693814455385508</v>
      </c>
      <c r="AQ21" s="44">
        <f>AL21-AO21</f>
        <v>0.4749117111009577</v>
      </c>
      <c r="AR21" s="44">
        <f>AP21-AL21</f>
        <v>0.83810454453424654</v>
      </c>
      <c r="AS21" s="43"/>
      <c r="AT21" s="1" t="s">
        <v>27</v>
      </c>
      <c r="AU21" s="59">
        <v>43</v>
      </c>
      <c r="AV21" s="46">
        <f>AU21/BT21*100</f>
        <v>6.2865497076023384</v>
      </c>
      <c r="AW21" s="58">
        <v>48.2</v>
      </c>
      <c r="AX21" s="45">
        <f>AW21/BU21*100</f>
        <v>6.9153515064562407</v>
      </c>
      <c r="AY21" s="38">
        <f>IF(AW21=0,0,IF(AW21&gt;100,AW21-(1.96*SQRT(AW21)),CHIINV(0.975,2*AW21)/2))</f>
        <v>35.391410823483241</v>
      </c>
      <c r="AZ21" s="38">
        <f>IF(AW21=0,0,IF(AW21&gt;100,AW21+(1.96*SQRT(AW21)),CHIINV(0.025,2*(AW21+1))/2))</f>
        <v>63.641036182127266</v>
      </c>
      <c r="BA21" s="44">
        <f>(AY21/$BU21)*100</f>
        <v>5.0776773060951568</v>
      </c>
      <c r="BB21" s="44">
        <f>(AZ21/$BU21)*100</f>
        <v>9.130708204035475</v>
      </c>
      <c r="BC21" s="44">
        <f>AX21-BA21</f>
        <v>1.837674200361084</v>
      </c>
      <c r="BD21" s="44">
        <f>BB21-AX21</f>
        <v>2.2153566975792343</v>
      </c>
      <c r="BE21" s="43"/>
      <c r="BF21" s="1" t="s">
        <v>27</v>
      </c>
      <c r="BG21" s="34">
        <v>189</v>
      </c>
      <c r="BH21" s="41">
        <f>BG21/BT21*100</f>
        <v>27.631578947368425</v>
      </c>
      <c r="BI21" s="57">
        <v>212.8</v>
      </c>
      <c r="BJ21" s="39">
        <f>BI21/BU21*100</f>
        <v>30.530846484935438</v>
      </c>
      <c r="BK21" s="38">
        <f>IF(BI21=0,0,IF(BI21&gt;100,BI21-(1.96*SQRT(BI21)),CHIINV(0.975,2*BI21)/2))</f>
        <v>184.20817459482521</v>
      </c>
      <c r="BL21" s="38">
        <f>IF(BI21=0,0,IF(BI21&gt;100,BI21+(1.96*SQRT(BI21)),CHIINV(0.025,2*(BI21+1))/2))</f>
        <v>241.39182540517481</v>
      </c>
      <c r="BM21" s="37">
        <f>(BK21/$BU21)*100</f>
        <v>26.428719454063877</v>
      </c>
      <c r="BN21" s="37">
        <f>(BL21/$BU21)*100</f>
        <v>34.632973515807002</v>
      </c>
      <c r="BO21" s="37">
        <f>BJ21-BM21</f>
        <v>4.1021270308715607</v>
      </c>
      <c r="BP21" s="37">
        <f>BN21-BJ21</f>
        <v>4.1021270308715643</v>
      </c>
      <c r="BS21" s="1" t="s">
        <v>27</v>
      </c>
      <c r="BT21" s="34">
        <v>684</v>
      </c>
      <c r="BU21" s="34">
        <v>697</v>
      </c>
    </row>
    <row r="22" spans="1:73">
      <c r="A22" s="14" t="s">
        <v>26</v>
      </c>
      <c r="B22" s="1" t="s">
        <v>25</v>
      </c>
      <c r="C22" s="55">
        <f>X22</f>
        <v>0.23094688221709006</v>
      </c>
      <c r="D22" s="55"/>
      <c r="E22" s="56">
        <f>IF(Z22=0,$AF$4,AC22)</f>
        <v>0.13965510674844295</v>
      </c>
      <c r="F22" s="56">
        <f>IF($Z22=0,$AF$4,AD22)</f>
        <v>1.979068413034385</v>
      </c>
      <c r="G22" s="56"/>
      <c r="H22" s="55">
        <f>AJ22</f>
        <v>0.23094688221709006</v>
      </c>
      <c r="I22" s="55"/>
      <c r="J22" s="54">
        <f>AO22</f>
        <v>5.4674780709698681E-2</v>
      </c>
      <c r="K22" s="54">
        <f>AP22</f>
        <v>1.6308550040008942</v>
      </c>
      <c r="L22" s="54"/>
      <c r="M22" s="55">
        <f>AV22</f>
        <v>5.3117782909930717</v>
      </c>
      <c r="N22" s="54"/>
      <c r="O22" s="54">
        <f>BA22</f>
        <v>4.5690460544968214</v>
      </c>
      <c r="P22" s="54">
        <f>BB22</f>
        <v>9.6674639717398794</v>
      </c>
      <c r="Q22" s="53">
        <f>BH22</f>
        <v>36.951501154734409</v>
      </c>
      <c r="R22" s="53"/>
      <c r="S22" s="52">
        <f>BM22</f>
        <v>30.479287392794852</v>
      </c>
      <c r="T22" s="52">
        <f>BN22</f>
        <v>41.665182133164521</v>
      </c>
      <c r="U22" s="51">
        <f>Q22-T22</f>
        <v>-4.7136809784301121</v>
      </c>
      <c r="V22" s="1" t="s">
        <v>25</v>
      </c>
      <c r="W22" s="60">
        <v>1</v>
      </c>
      <c r="X22" s="50">
        <f>W22/BT22*100</f>
        <v>0.23094688221709006</v>
      </c>
      <c r="Y22" s="58">
        <v>3</v>
      </c>
      <c r="Z22" s="49">
        <f>Y22/BU22*100</f>
        <v>0.67720090293453727</v>
      </c>
      <c r="AA22" s="48">
        <f>IF(Y22&lt;1,0,IF(Y22&gt;100,Y22-(1.96*SQRT(Y22)),CHIINV(0.975,2*Y22)/2))</f>
        <v>0.61867212289560225</v>
      </c>
      <c r="AB22" s="48">
        <f>IF(Y22=0,0,IF(Y22&gt;100,Y22+(1.96*SQRT(Y22)),CHIINV(0.025,2*(Y22+1))/2))</f>
        <v>8.7672730697423251</v>
      </c>
      <c r="AC22" s="44">
        <f>(AA22/$BU22)*100</f>
        <v>0.13965510674844295</v>
      </c>
      <c r="AD22" s="44">
        <f>(AB22/$BU22)*100</f>
        <v>1.979068413034385</v>
      </c>
      <c r="AE22" s="44">
        <f>Z22-AC22</f>
        <v>0.53754579618609433</v>
      </c>
      <c r="AF22" s="44">
        <f>AD22-Z22</f>
        <v>1.3018675100998478</v>
      </c>
      <c r="AG22" s="47"/>
      <c r="AH22" s="1" t="s">
        <v>25</v>
      </c>
      <c r="AI22" s="59">
        <v>1</v>
      </c>
      <c r="AJ22" s="46">
        <f>AI22/BT22*100</f>
        <v>0.23094688221709006</v>
      </c>
      <c r="AK22" s="58">
        <v>2.4</v>
      </c>
      <c r="AL22" s="45">
        <f>AK22/BU22*100</f>
        <v>0.54176072234762973</v>
      </c>
      <c r="AM22" s="38">
        <f>IF(AK22&lt;0.5,0,IF(AK22&gt;100,AK22-(1.96*SQRT(AK22)),CHIINV(0.975,2*AK22)/2))</f>
        <v>0.24220927854396515</v>
      </c>
      <c r="AN22" s="38">
        <f>IF(AK22=0,0,IF(AK22&gt;100,AK22+(1.96*SQRT(AK22)),CHIINV(0.025,2*(AK22+1))/2))</f>
        <v>7.2246876677239609</v>
      </c>
      <c r="AO22" s="44">
        <f>(AM22/$BU22)*100</f>
        <v>5.4674780709698681E-2</v>
      </c>
      <c r="AP22" s="44">
        <f>(AN22/$BU22)*100</f>
        <v>1.6308550040008942</v>
      </c>
      <c r="AQ22" s="44">
        <f>AL22-AO22</f>
        <v>0.48708594163793106</v>
      </c>
      <c r="AR22" s="44">
        <f>AP22-AL22</f>
        <v>1.0890942816532645</v>
      </c>
      <c r="AS22" s="43"/>
      <c r="AT22" s="1" t="s">
        <v>25</v>
      </c>
      <c r="AU22" s="59">
        <v>23</v>
      </c>
      <c r="AV22" s="46">
        <f>AU22/BT22*100</f>
        <v>5.3117782909930717</v>
      </c>
      <c r="AW22" s="58">
        <v>30.2</v>
      </c>
      <c r="AX22" s="45">
        <f>AW22/BU22*100</f>
        <v>6.8171557562076757</v>
      </c>
      <c r="AY22" s="38">
        <f>IF(AW22=0,0,IF(AW22&gt;100,AW22-(1.96*SQRT(AW22)),CHIINV(0.975,2*AW22)/2))</f>
        <v>20.240874021420918</v>
      </c>
      <c r="AZ22" s="38">
        <f>IF(AW22=0,0,IF(AW22&gt;100,AW22+(1.96*SQRT(AW22)),CHIINV(0.025,2*(AW22+1))/2))</f>
        <v>42.826865394807669</v>
      </c>
      <c r="BA22" s="44">
        <f>(AY22/$BU22)*100</f>
        <v>4.5690460544968214</v>
      </c>
      <c r="BB22" s="44">
        <f>(AZ22/$BU22)*100</f>
        <v>9.6674639717398794</v>
      </c>
      <c r="BC22" s="44">
        <f>AX22-BA22</f>
        <v>2.2481097017108542</v>
      </c>
      <c r="BD22" s="44">
        <f>BB22-AX22</f>
        <v>2.8503082155322037</v>
      </c>
      <c r="BE22" s="43"/>
      <c r="BF22" s="1" t="s">
        <v>25</v>
      </c>
      <c r="BG22" s="34">
        <v>160</v>
      </c>
      <c r="BH22" s="41">
        <f>BG22/BT22*100</f>
        <v>36.951501154734409</v>
      </c>
      <c r="BI22" s="57">
        <v>159.80000000000001</v>
      </c>
      <c r="BJ22" s="39">
        <f>BI22/BU22*100</f>
        <v>36.07223476297969</v>
      </c>
      <c r="BK22" s="38">
        <f>IF(BI22=0,0,IF(BI22&gt;100,BI22-(1.96*SQRT(BI22)),CHIINV(0.975,2*BI22)/2))</f>
        <v>135.02324315008119</v>
      </c>
      <c r="BL22" s="38">
        <f>IF(BI22=0,0,IF(BI22&gt;100,BI22+(1.96*SQRT(BI22)),CHIINV(0.025,2*(BI22+1))/2))</f>
        <v>184.57675684991884</v>
      </c>
      <c r="BM22" s="37">
        <f>(BK22/$BU22)*100</f>
        <v>30.479287392794852</v>
      </c>
      <c r="BN22" s="37">
        <f>(BL22/$BU22)*100</f>
        <v>41.665182133164521</v>
      </c>
      <c r="BO22" s="37">
        <f>BJ22-BM22</f>
        <v>5.592947370184838</v>
      </c>
      <c r="BP22" s="37">
        <f>BN22-BJ22</f>
        <v>5.5929473701848309</v>
      </c>
      <c r="BQ22" s="36"/>
      <c r="BR22" s="35"/>
      <c r="BS22" s="1" t="s">
        <v>25</v>
      </c>
      <c r="BT22" s="34">
        <v>433</v>
      </c>
      <c r="BU22" s="34">
        <v>443</v>
      </c>
    </row>
    <row r="23" spans="1:73">
      <c r="B23" s="1" t="s">
        <v>24</v>
      </c>
      <c r="C23" s="55">
        <f>X23</f>
        <v>0.3048780487804878</v>
      </c>
      <c r="D23" s="55"/>
      <c r="E23" s="56">
        <f>IF(Z23=0,$AF$4,AC23)</f>
        <v>9.2754441213733468E-2</v>
      </c>
      <c r="F23" s="56">
        <f>IF($Z23=0,$AF$4,AD23)</f>
        <v>1.3144337435895539</v>
      </c>
      <c r="G23" s="56"/>
      <c r="H23" s="55">
        <f>AJ23</f>
        <v>0.45731707317073167</v>
      </c>
      <c r="I23" s="55"/>
      <c r="J23" s="54">
        <f>AO23</f>
        <v>3.6313235164012768E-2</v>
      </c>
      <c r="K23" s="54">
        <f>AP23</f>
        <v>1.0831615693739072</v>
      </c>
      <c r="L23" s="54"/>
      <c r="M23" s="55">
        <f>AV23</f>
        <v>3.8109756097560976</v>
      </c>
      <c r="N23" s="54"/>
      <c r="O23" s="54">
        <f>BA23</f>
        <v>2.7894747609981305</v>
      </c>
      <c r="P23" s="54">
        <f>BB23</f>
        <v>6.0671358235784396</v>
      </c>
      <c r="Q23" s="53">
        <f>BH23</f>
        <v>21.036585365853657</v>
      </c>
      <c r="R23" s="53"/>
      <c r="S23" s="52">
        <f>BM23</f>
        <v>21.184643179788353</v>
      </c>
      <c r="T23" s="52">
        <f>BN23</f>
        <v>28.770379308967271</v>
      </c>
      <c r="U23" s="51">
        <f>Q23-T23</f>
        <v>-7.7337939431136142</v>
      </c>
      <c r="V23" s="1" t="s">
        <v>24</v>
      </c>
      <c r="W23" s="60">
        <v>2</v>
      </c>
      <c r="X23" s="50">
        <f>W23/BT23*100</f>
        <v>0.3048780487804878</v>
      </c>
      <c r="Y23" s="58">
        <v>3.2</v>
      </c>
      <c r="Z23" s="49">
        <f>Y23/BU23*100</f>
        <v>0.47976011994003004</v>
      </c>
      <c r="AA23" s="48">
        <f>IF(Y23&lt;1,0,IF(Y23&gt;100,Y23-(1.96*SQRT(Y23)),CHIINV(0.975,2*Y23)/2))</f>
        <v>0.61867212289560225</v>
      </c>
      <c r="AB23" s="48">
        <f>IF(Y23=0,0,IF(Y23&gt;100,Y23+(1.96*SQRT(Y23)),CHIINV(0.025,2*(Y23+1))/2))</f>
        <v>8.7672730697423251</v>
      </c>
      <c r="AC23" s="44">
        <f>(AA23/$BU23)*100</f>
        <v>9.2754441213733468E-2</v>
      </c>
      <c r="AD23" s="44">
        <f>(AB23/$BU23)*100</f>
        <v>1.3144337435895539</v>
      </c>
      <c r="AE23" s="44">
        <f>Z23-AC23</f>
        <v>0.38700567872629654</v>
      </c>
      <c r="AF23" s="44">
        <f>AD23-Z23</f>
        <v>0.8346736236495238</v>
      </c>
      <c r="AG23" s="47"/>
      <c r="AH23" s="1" t="s">
        <v>24</v>
      </c>
      <c r="AI23" s="59">
        <v>3</v>
      </c>
      <c r="AJ23" s="46">
        <f>AI23/BT23*100</f>
        <v>0.45731707317073167</v>
      </c>
      <c r="AK23" s="58">
        <v>2.4</v>
      </c>
      <c r="AL23" s="45">
        <f>AK23/BU23*100</f>
        <v>0.35982008995502246</v>
      </c>
      <c r="AM23" s="38">
        <f>IF(AK23&lt;0.5,0,IF(AK23&gt;100,AK23-(1.96*SQRT(AK23)),CHIINV(0.975,2*AK23)/2))</f>
        <v>0.24220927854396515</v>
      </c>
      <c r="AN23" s="38">
        <f>IF(AK23=0,0,IF(AK23&gt;100,AK23+(1.96*SQRT(AK23)),CHIINV(0.025,2*(AK23+1))/2))</f>
        <v>7.2246876677239609</v>
      </c>
      <c r="AO23" s="44">
        <f>(AM23/$BU23)*100</f>
        <v>3.6313235164012768E-2</v>
      </c>
      <c r="AP23" s="44">
        <f>(AN23/$BU23)*100</f>
        <v>1.0831615693739072</v>
      </c>
      <c r="AQ23" s="44">
        <f>AL23-AO23</f>
        <v>0.32350685479100971</v>
      </c>
      <c r="AR23" s="44">
        <f>AP23-AL23</f>
        <v>0.72334147941888471</v>
      </c>
      <c r="AS23" s="43"/>
      <c r="AT23" s="1" t="s">
        <v>24</v>
      </c>
      <c r="AU23" s="59">
        <v>25</v>
      </c>
      <c r="AV23" s="46">
        <f>AU23/BT23*100</f>
        <v>3.8109756097560976</v>
      </c>
      <c r="AW23" s="58">
        <v>28.2</v>
      </c>
      <c r="AX23" s="45">
        <f>AW23/BU23*100</f>
        <v>4.2278860569715144</v>
      </c>
      <c r="AY23" s="38">
        <f>IF(AW23=0,0,IF(AW23&gt;100,AW23-(1.96*SQRT(AW23)),CHIINV(0.975,2*AW23)/2))</f>
        <v>18.605796655857532</v>
      </c>
      <c r="AZ23" s="38">
        <f>IF(AW23=0,0,IF(AW23&gt;100,AW23+(1.96*SQRT(AW23)),CHIINV(0.025,2*(AW23+1))/2))</f>
        <v>40.467795943268193</v>
      </c>
      <c r="BA23" s="44">
        <f>(AY23/$BU23)*100</f>
        <v>2.7894747609981305</v>
      </c>
      <c r="BB23" s="44">
        <f>(AZ23/$BU23)*100</f>
        <v>6.0671358235784396</v>
      </c>
      <c r="BC23" s="44">
        <f>AX23-BA23</f>
        <v>1.4384112959733839</v>
      </c>
      <c r="BD23" s="44">
        <f>BB23-AX23</f>
        <v>1.8392497666069252</v>
      </c>
      <c r="BE23" s="43"/>
      <c r="BF23" s="1" t="s">
        <v>24</v>
      </c>
      <c r="BG23" s="34">
        <v>138</v>
      </c>
      <c r="BH23" s="41">
        <f>BG23/BT23*100</f>
        <v>21.036585365853657</v>
      </c>
      <c r="BI23" s="57">
        <v>166.6</v>
      </c>
      <c r="BJ23" s="39">
        <f>BI23/BU23*100</f>
        <v>24.977511244377808</v>
      </c>
      <c r="BK23" s="38">
        <f>IF(BI23=0,0,IF(BI23&gt;100,BI23-(1.96*SQRT(BI23)),CHIINV(0.975,2*BI23)/2))</f>
        <v>141.30157000918831</v>
      </c>
      <c r="BL23" s="38">
        <f>IF(BI23=0,0,IF(BI23&gt;100,BI23+(1.96*SQRT(BI23)),CHIINV(0.025,2*(BI23+1))/2))</f>
        <v>191.89842999081168</v>
      </c>
      <c r="BM23" s="37">
        <f>(BK23/$BU23)*100</f>
        <v>21.184643179788353</v>
      </c>
      <c r="BN23" s="37">
        <f>(BL23/$BU23)*100</f>
        <v>28.770379308967271</v>
      </c>
      <c r="BO23" s="37">
        <f>BJ23-BM23</f>
        <v>3.7928680645894559</v>
      </c>
      <c r="BP23" s="37">
        <f>BN23-BJ23</f>
        <v>3.792868064589463</v>
      </c>
      <c r="BR23" s="61"/>
      <c r="BS23" s="1" t="s">
        <v>24</v>
      </c>
      <c r="BT23" s="34">
        <v>656</v>
      </c>
      <c r="BU23" s="34">
        <v>667</v>
      </c>
    </row>
    <row r="24" spans="1:73">
      <c r="B24" s="4" t="s">
        <v>23</v>
      </c>
      <c r="C24" s="55">
        <f>X24</f>
        <v>0.35211267605633806</v>
      </c>
      <c r="D24" s="55"/>
      <c r="E24" s="56">
        <f>IF(Z24=0,$AF$4,AC24)</f>
        <v>4.1688343983470766E-2</v>
      </c>
      <c r="F24" s="56">
        <f>IF($Z24=0,$AF$4,AD24)</f>
        <v>1.2434918533087713</v>
      </c>
      <c r="G24" s="56"/>
      <c r="H24" s="55">
        <f>AJ24</f>
        <v>0.17605633802816903</v>
      </c>
      <c r="I24" s="55"/>
      <c r="J24" s="54">
        <f>AO24</f>
        <v>4.1688343983470766E-2</v>
      </c>
      <c r="K24" s="54">
        <f>AP24</f>
        <v>1.2434918533087713</v>
      </c>
      <c r="L24" s="54"/>
      <c r="M24" s="55">
        <f>AV24</f>
        <v>2.464788732394366</v>
      </c>
      <c r="N24" s="54"/>
      <c r="O24" s="54">
        <f>BA24</f>
        <v>2.7155694029834034</v>
      </c>
      <c r="P24" s="54">
        <f>BB24</f>
        <v>6.2492248080108244</v>
      </c>
      <c r="Q24" s="53">
        <f>BH24</f>
        <v>29.753521126760564</v>
      </c>
      <c r="R24" s="53"/>
      <c r="S24" s="52">
        <f>BM24</f>
        <v>24.925073874109714</v>
      </c>
      <c r="T24" s="52">
        <f>BN24</f>
        <v>33.732413217112317</v>
      </c>
      <c r="U24" s="51">
        <f>Q24-T24</f>
        <v>-3.9788920903517528</v>
      </c>
      <c r="V24" s="4" t="s">
        <v>23</v>
      </c>
      <c r="W24" s="60">
        <v>2</v>
      </c>
      <c r="X24" s="50">
        <f>W24/BT24*100</f>
        <v>0.35211267605633806</v>
      </c>
      <c r="Y24" s="58">
        <v>2.4</v>
      </c>
      <c r="Z24" s="49">
        <f>Y24/BU24*100</f>
        <v>0.41308089500860579</v>
      </c>
      <c r="AA24" s="48">
        <f>IF(Y24&lt;1,0,IF(Y24&gt;100,Y24-(1.96*SQRT(Y24)),CHIINV(0.975,2*Y24)/2))</f>
        <v>0.24220927854396515</v>
      </c>
      <c r="AB24" s="48">
        <f>IF(Y24=0,0,IF(Y24&gt;100,Y24+(1.96*SQRT(Y24)),CHIINV(0.025,2*(Y24+1))/2))</f>
        <v>7.2246876677239609</v>
      </c>
      <c r="AC24" s="44">
        <f>(AA24/$BU24)*100</f>
        <v>4.1688343983470766E-2</v>
      </c>
      <c r="AD24" s="44">
        <f>(AB24/$BU24)*100</f>
        <v>1.2434918533087713</v>
      </c>
      <c r="AE24" s="44">
        <f>Z24-AC24</f>
        <v>0.37139255102513502</v>
      </c>
      <c r="AF24" s="44">
        <f>AD24-Z24</f>
        <v>0.83041095830016554</v>
      </c>
      <c r="AG24" s="47"/>
      <c r="AH24" s="4" t="s">
        <v>23</v>
      </c>
      <c r="AI24" s="59">
        <v>1</v>
      </c>
      <c r="AJ24" s="46">
        <f>AI24/BT24*100</f>
        <v>0.17605633802816903</v>
      </c>
      <c r="AK24" s="58">
        <v>2.4</v>
      </c>
      <c r="AL24" s="45">
        <f>AK24/BU24*100</f>
        <v>0.41308089500860579</v>
      </c>
      <c r="AM24" s="38">
        <f>IF(AK24&lt;0.5,0,IF(AK24&gt;100,AK24-(1.96*SQRT(AK24)),CHIINV(0.975,2*AK24)/2))</f>
        <v>0.24220927854396515</v>
      </c>
      <c r="AN24" s="38">
        <f>IF(AK24=0,0,IF(AK24&gt;100,AK24+(1.96*SQRT(AK24)),CHIINV(0.025,2*(AK24+1))/2))</f>
        <v>7.2246876677239609</v>
      </c>
      <c r="AO24" s="44">
        <f>(AM24/$BU24)*100</f>
        <v>4.1688343983470766E-2</v>
      </c>
      <c r="AP24" s="44">
        <f>(AN24/$BU24)*100</f>
        <v>1.2434918533087713</v>
      </c>
      <c r="AQ24" s="44">
        <f>AL24-AO24</f>
        <v>0.37139255102513502</v>
      </c>
      <c r="AR24" s="44">
        <f>AP24-AL24</f>
        <v>0.83041095830016554</v>
      </c>
      <c r="AS24" s="43"/>
      <c r="AT24" s="4" t="s">
        <v>23</v>
      </c>
      <c r="AU24" s="59">
        <v>14</v>
      </c>
      <c r="AV24" s="46">
        <f>AU24/BT24*100</f>
        <v>2.464788732394366</v>
      </c>
      <c r="AW24" s="58">
        <v>24.8</v>
      </c>
      <c r="AX24" s="45">
        <f>AW24/BU24*100</f>
        <v>4.2685025817555937</v>
      </c>
      <c r="AY24" s="38">
        <f>IF(AW24=0,0,IF(AW24&gt;100,AW24-(1.96*SQRT(AW24)),CHIINV(0.975,2*AW24)/2))</f>
        <v>15.777458231333572</v>
      </c>
      <c r="AZ24" s="38">
        <f>IF(AW24=0,0,IF(AW24&gt;100,AW24+(1.96*SQRT(AW24)),CHIINV(0.025,2*(AW24+1))/2))</f>
        <v>36.30799613454289</v>
      </c>
      <c r="BA24" s="44">
        <f>(AY24/$BU24)*100</f>
        <v>2.7155694029834034</v>
      </c>
      <c r="BB24" s="44">
        <f>(AZ24/$BU24)*100</f>
        <v>6.2492248080108244</v>
      </c>
      <c r="BC24" s="44">
        <f>AX24-BA24</f>
        <v>1.5529331787721903</v>
      </c>
      <c r="BD24" s="44">
        <f>BB24-AX24</f>
        <v>1.9807222262552306</v>
      </c>
      <c r="BE24" s="43"/>
      <c r="BF24" s="4" t="s">
        <v>23</v>
      </c>
      <c r="BG24" s="34">
        <v>169</v>
      </c>
      <c r="BH24" s="41">
        <f>BG24/BT24*100</f>
        <v>29.753521126760564</v>
      </c>
      <c r="BI24" s="57">
        <v>170.4</v>
      </c>
      <c r="BJ24" s="39">
        <f>BI24/BU24*100</f>
        <v>29.328743545611019</v>
      </c>
      <c r="BK24" s="38">
        <f>IF(BI24=0,0,IF(BI24&gt;100,BI24-(1.96*SQRT(BI24)),CHIINV(0.975,2*BI24)/2))</f>
        <v>144.81467920857745</v>
      </c>
      <c r="BL24" s="38">
        <f>IF(BI24=0,0,IF(BI24&gt;100,BI24+(1.96*SQRT(BI24)),CHIINV(0.025,2*(BI24+1))/2))</f>
        <v>195.98532079142257</v>
      </c>
      <c r="BM24" s="37">
        <f>(BK24/$BU24)*100</f>
        <v>24.925073874109714</v>
      </c>
      <c r="BN24" s="37">
        <f>(BL24/$BU24)*100</f>
        <v>33.732413217112317</v>
      </c>
      <c r="BO24" s="37">
        <f>BJ24-BM24</f>
        <v>4.4036696715013051</v>
      </c>
      <c r="BP24" s="37">
        <f>BN24-BJ24</f>
        <v>4.403669671501298</v>
      </c>
      <c r="BR24" s="61"/>
      <c r="BS24" s="4" t="s">
        <v>23</v>
      </c>
      <c r="BT24" s="34">
        <v>568</v>
      </c>
      <c r="BU24" s="34">
        <v>581</v>
      </c>
    </row>
    <row r="25" spans="1:73" s="14" customFormat="1">
      <c r="A25" s="14" t="s">
        <v>22</v>
      </c>
      <c r="B25" s="1" t="s">
        <v>21</v>
      </c>
      <c r="C25" s="55">
        <f>X25</f>
        <v>0.59582919563058589</v>
      </c>
      <c r="D25" s="55"/>
      <c r="E25" s="56">
        <f>IF(Z25=0,$AF$4,AC25)</f>
        <v>0.71858191409781558</v>
      </c>
      <c r="F25" s="56">
        <f>IF($Z25=0,$AF$4,AD25)</f>
        <v>1.7009015719484002</v>
      </c>
      <c r="G25" s="56"/>
      <c r="H25" s="55">
        <f>AJ25</f>
        <v>0.19860973187686196</v>
      </c>
      <c r="I25" s="55"/>
      <c r="J25" s="54">
        <f>AO25</f>
        <v>0.25339817108237706</v>
      </c>
      <c r="K25" s="54">
        <f>AP25</f>
        <v>0.93828554091561855</v>
      </c>
      <c r="L25" s="54"/>
      <c r="M25" s="55">
        <f>AV25</f>
        <v>7.1499503475670316</v>
      </c>
      <c r="N25" s="54"/>
      <c r="O25" s="54">
        <f>BA25</f>
        <v>6.7911164002301154</v>
      </c>
      <c r="P25" s="54">
        <f>BB25</f>
        <v>9.2561975475273996</v>
      </c>
      <c r="Q25" s="53">
        <f>BH25</f>
        <v>53.922542204568025</v>
      </c>
      <c r="R25" s="53"/>
      <c r="S25" s="52">
        <f>BM25</f>
        <v>55.844027800465227</v>
      </c>
      <c r="T25" s="52">
        <f>BN25</f>
        <v>62.539412317819639</v>
      </c>
      <c r="U25" s="51">
        <f>Q25-T25</f>
        <v>-8.6168701132516148</v>
      </c>
      <c r="V25" s="1" t="s">
        <v>21</v>
      </c>
      <c r="W25" s="60">
        <v>12</v>
      </c>
      <c r="X25" s="50">
        <f>W25/BT25*100</f>
        <v>0.59582919563058589</v>
      </c>
      <c r="Y25" s="58">
        <v>23.4</v>
      </c>
      <c r="Z25" s="49">
        <f>Y25/BU25*100</f>
        <v>1.1532774765894529</v>
      </c>
      <c r="AA25" s="48">
        <f>IF(Y25&lt;1,0,IF(Y25&gt;100,Y25-(1.96*SQRT(Y25)),CHIINV(0.975,2*Y25)/2))</f>
        <v>14.580027037044678</v>
      </c>
      <c r="AB25" s="48">
        <f>IF(Y25=0,0,IF(Y25&gt;100,Y25+(1.96*SQRT(Y25)),CHIINV(0.025,2*(Y25+1))/2))</f>
        <v>34.511292894833041</v>
      </c>
      <c r="AC25" s="44">
        <f>(AA25/$BU25)*100</f>
        <v>0.71858191409781558</v>
      </c>
      <c r="AD25" s="44">
        <f>(AB25/$BU25)*100</f>
        <v>1.7009015719484002</v>
      </c>
      <c r="AE25" s="44">
        <f>Z25-AC25</f>
        <v>0.43469556249163732</v>
      </c>
      <c r="AF25" s="44">
        <f>AD25-Z25</f>
        <v>0.54762409535894729</v>
      </c>
      <c r="AG25" s="47"/>
      <c r="AH25" s="1" t="s">
        <v>21</v>
      </c>
      <c r="AI25" s="59">
        <v>4</v>
      </c>
      <c r="AJ25" s="46">
        <f>AI25/BT25*100</f>
        <v>0.19860973187686196</v>
      </c>
      <c r="AK25" s="58">
        <v>10.8</v>
      </c>
      <c r="AL25" s="45">
        <f>AK25/BU25*100</f>
        <v>0.53228191227205524</v>
      </c>
      <c r="AM25" s="38">
        <f>IF(AK25&lt;0.5,0,IF(AK25&gt;100,AK25-(1.96*SQRT(AK25)),CHIINV(0.975,2*AK25)/2))</f>
        <v>5.1414488912614296</v>
      </c>
      <c r="AN25" s="38">
        <f>IF(AK25=0,0,IF(AK25&gt;100,AK25+(1.96*SQRT(AK25)),CHIINV(0.025,2*(AK25+1))/2))</f>
        <v>19.0378136251779</v>
      </c>
      <c r="AO25" s="44">
        <f>(AM25/$BU25)*100</f>
        <v>0.25339817108237706</v>
      </c>
      <c r="AP25" s="44">
        <f>(AN25/$BU25)*100</f>
        <v>0.93828554091561855</v>
      </c>
      <c r="AQ25" s="44">
        <f>AL25-AO25</f>
        <v>0.27888374118967818</v>
      </c>
      <c r="AR25" s="44">
        <f>AP25-AL25</f>
        <v>0.40600362864356332</v>
      </c>
      <c r="AS25" s="43"/>
      <c r="AT25" s="1" t="s">
        <v>21</v>
      </c>
      <c r="AU25" s="59">
        <v>144</v>
      </c>
      <c r="AV25" s="46">
        <f>AU25/BT25*100</f>
        <v>7.1499503475670316</v>
      </c>
      <c r="AW25" s="58">
        <v>162.80000000000001</v>
      </c>
      <c r="AX25" s="45">
        <f>AW25/BU25*100</f>
        <v>8.023656973878758</v>
      </c>
      <c r="AY25" s="38">
        <f>IF(AW25=0,0,IF(AW25&gt;100,AW25-(1.96*SQRT(AW25)),CHIINV(0.975,2*AW25)/2))</f>
        <v>137.79175176066906</v>
      </c>
      <c r="AZ25" s="38">
        <f>IF(AW25=0,0,IF(AW25&gt;100,AW25+(1.96*SQRT(AW25)),CHIINV(0.025,2*(AW25+1))/2))</f>
        <v>187.80824823933096</v>
      </c>
      <c r="BA25" s="44">
        <f>(AY25/$BU25)*100</f>
        <v>6.7911164002301154</v>
      </c>
      <c r="BB25" s="44">
        <f>(AZ25/$BU25)*100</f>
        <v>9.2561975475273996</v>
      </c>
      <c r="BC25" s="44">
        <f>AX25-BA25</f>
        <v>1.2325405736486426</v>
      </c>
      <c r="BD25" s="44">
        <f>BB25-AX25</f>
        <v>1.2325405736486417</v>
      </c>
      <c r="BE25" s="43"/>
      <c r="BF25" s="1" t="s">
        <v>21</v>
      </c>
      <c r="BG25" s="34">
        <v>1086</v>
      </c>
      <c r="BH25" s="41">
        <f>BG25/BT25*100</f>
        <v>53.922542204568025</v>
      </c>
      <c r="BI25" s="57">
        <v>1201</v>
      </c>
      <c r="BJ25" s="39">
        <f>BI25/BU25*100</f>
        <v>59.19172005914244</v>
      </c>
      <c r="BK25" s="38">
        <f>IF(BI25=0,0,IF(BI25&gt;100,BI25-(1.96*SQRT(BI25)),CHIINV(0.975,2*BI25)/2))</f>
        <v>1133.0753240714394</v>
      </c>
      <c r="BL25" s="38">
        <f>IF(BI25=0,0,IF(BI25&gt;100,BI25+(1.96*SQRT(BI25)),CHIINV(0.025,2*(BI25+1))/2))</f>
        <v>1268.9246759285606</v>
      </c>
      <c r="BM25" s="37">
        <f>(BK25/$BU25)*100</f>
        <v>55.844027800465227</v>
      </c>
      <c r="BN25" s="37">
        <f>(BL25/$BU25)*100</f>
        <v>62.539412317819639</v>
      </c>
      <c r="BO25" s="37">
        <f>BJ25-BM25</f>
        <v>3.3476922586772133</v>
      </c>
      <c r="BP25" s="37">
        <f>BN25-BJ25</f>
        <v>3.3476922586771991</v>
      </c>
      <c r="BQ25" s="36"/>
      <c r="BR25" s="61"/>
      <c r="BS25" s="1" t="s">
        <v>21</v>
      </c>
      <c r="BT25" s="34">
        <v>2014</v>
      </c>
      <c r="BU25" s="34">
        <v>2029</v>
      </c>
    </row>
    <row r="26" spans="1:73">
      <c r="B26" s="1" t="s">
        <v>20</v>
      </c>
      <c r="C26" s="55">
        <f>X26</f>
        <v>0.38095238095238093</v>
      </c>
      <c r="D26" s="55"/>
      <c r="E26" s="56">
        <f>IF(Z26=0,$AF$4,AC26)</f>
        <v>4.7323005578111957E-3</v>
      </c>
      <c r="F26" s="56">
        <f>IF($Z26=0,$AF$4,AD26)</f>
        <v>1.0414286712035326</v>
      </c>
      <c r="G26" s="56"/>
      <c r="H26" s="55">
        <f>AJ26</f>
        <v>0.19047619047619047</v>
      </c>
      <c r="I26" s="55"/>
      <c r="J26" s="54">
        <f>AO26</f>
        <v>9.1782160483668994E-5</v>
      </c>
      <c r="K26" s="54">
        <f>AP26</f>
        <v>0.87368257985945308</v>
      </c>
      <c r="L26" s="54"/>
      <c r="M26" s="55">
        <f>AV26</f>
        <v>1.9047619047619049</v>
      </c>
      <c r="N26" s="54"/>
      <c r="O26" s="54">
        <f>BA26</f>
        <v>1.6391344468668685</v>
      </c>
      <c r="P26" s="54">
        <f>BB26</f>
        <v>4.7406616884374992</v>
      </c>
      <c r="Q26" s="53">
        <f>BH26</f>
        <v>21.523809523809522</v>
      </c>
      <c r="R26" s="53"/>
      <c r="S26" s="52">
        <f>BM26</f>
        <v>18.620969939250116</v>
      </c>
      <c r="T26" s="52">
        <f>BN26</f>
        <v>26.687441275703161</v>
      </c>
      <c r="U26" s="51">
        <f>Q26-T26</f>
        <v>-5.1636317518936394</v>
      </c>
      <c r="V26" s="1" t="s">
        <v>20</v>
      </c>
      <c r="W26" s="60">
        <v>2</v>
      </c>
      <c r="X26" s="50">
        <f>W26/BT26*100</f>
        <v>0.38095238095238093</v>
      </c>
      <c r="Y26" s="58">
        <v>1.4</v>
      </c>
      <c r="Z26" s="49">
        <f>Y26/BU26*100</f>
        <v>0.26168224299065418</v>
      </c>
      <c r="AA26" s="48">
        <f>IF(Y26&lt;1,0,IF(Y26&gt;100,Y26-(1.96*SQRT(Y26)),CHIINV(0.975,2*Y26)/2))</f>
        <v>2.5317807984289897E-2</v>
      </c>
      <c r="AB26" s="48">
        <f>IF(Y26=0,0,IF(Y26&gt;100,Y26+(1.96*SQRT(Y26)),CHIINV(0.025,2*(Y26+1))/2))</f>
        <v>5.5716433909388989</v>
      </c>
      <c r="AC26" s="44">
        <f>(AA26/$BU26)*100</f>
        <v>4.7323005578111957E-3</v>
      </c>
      <c r="AD26" s="44">
        <f>(AB26/$BU26)*100</f>
        <v>1.0414286712035326</v>
      </c>
      <c r="AE26" s="44">
        <f>Z26-AC26</f>
        <v>0.25694994243284297</v>
      </c>
      <c r="AF26" s="44">
        <f>AD26-Z26</f>
        <v>0.77974642821287832</v>
      </c>
      <c r="AG26" s="47"/>
      <c r="AH26" s="1" t="s">
        <v>20</v>
      </c>
      <c r="AI26" s="59">
        <v>1</v>
      </c>
      <c r="AJ26" s="46">
        <f>AI26/BT26*100</f>
        <v>0.19047619047619047</v>
      </c>
      <c r="AK26" s="58">
        <v>0.6</v>
      </c>
      <c r="AL26" s="45">
        <f>AK26/BU26*100</f>
        <v>0.11214953271028037</v>
      </c>
      <c r="AM26" s="38">
        <f>IF(AK26&lt;0.5,0,IF(AK26&gt;100,AK26-(1.96*SQRT(AK26)),CHIINV(0.975,2*AK26)/2))</f>
        <v>4.9103455858762906E-4</v>
      </c>
      <c r="AN26" s="38">
        <f>IF(AK26=0,0,IF(AK26&gt;100,AK26+(1.96*SQRT(AK26)),CHIINV(0.025,2*(AK26+1))/2))</f>
        <v>4.6742018022480742</v>
      </c>
      <c r="AO26" s="44">
        <f>(AM26/$BU26)*100</f>
        <v>9.1782160483668994E-5</v>
      </c>
      <c r="AP26" s="44">
        <f>(AN26/$BU26)*100</f>
        <v>0.87368257985945308</v>
      </c>
      <c r="AQ26" s="44">
        <f>AL26-AO26</f>
        <v>0.11205775054979671</v>
      </c>
      <c r="AR26" s="44">
        <f>AP26-AL26</f>
        <v>0.76153304714917269</v>
      </c>
      <c r="AS26" s="43"/>
      <c r="AT26" s="1" t="s">
        <v>20</v>
      </c>
      <c r="AU26" s="59">
        <v>10</v>
      </c>
      <c r="AV26" s="46">
        <f>AU26/BT26*100</f>
        <v>1.9047619047619049</v>
      </c>
      <c r="AW26" s="58">
        <v>15.8</v>
      </c>
      <c r="AX26" s="45">
        <f>AW26/BU26*100</f>
        <v>2.9532710280373831</v>
      </c>
      <c r="AY26" s="38">
        <f>IF(AW26=0,0,IF(AW26&gt;100,AW26-(1.96*SQRT(AW26)),CHIINV(0.975,2*AW26)/2))</f>
        <v>8.7693692907377461</v>
      </c>
      <c r="AZ26" s="38">
        <f>IF(AW26=0,0,IF(AW26&gt;100,AW26+(1.96*SQRT(AW26)),CHIINV(0.025,2*(AW26+1))/2))</f>
        <v>25.362540033140618</v>
      </c>
      <c r="BA26" s="44">
        <f>(AY26/$BU26)*100</f>
        <v>1.6391344468668685</v>
      </c>
      <c r="BB26" s="44">
        <f>(AZ26/$BU26)*100</f>
        <v>4.7406616884374992</v>
      </c>
      <c r="BC26" s="44">
        <f>AX26-BA26</f>
        <v>1.3141365811705146</v>
      </c>
      <c r="BD26" s="44">
        <f>BB26-AX26</f>
        <v>1.7873906604001162</v>
      </c>
      <c r="BE26" s="43"/>
      <c r="BF26" s="1" t="s">
        <v>20</v>
      </c>
      <c r="BG26" s="34">
        <v>113</v>
      </c>
      <c r="BH26" s="41">
        <f>BG26/BT26*100</f>
        <v>21.523809523809522</v>
      </c>
      <c r="BI26" s="57">
        <v>121.2</v>
      </c>
      <c r="BJ26" s="39">
        <f>BI26/BU26*100</f>
        <v>22.654205607476634</v>
      </c>
      <c r="BK26" s="38">
        <f>IF(BI26=0,0,IF(BI26&gt;100,BI26-(1.96*SQRT(BI26)),CHIINV(0.975,2*BI26)/2))</f>
        <v>99.622189174988122</v>
      </c>
      <c r="BL26" s="38">
        <f>IF(BI26=0,0,IF(BI26&gt;100,BI26+(1.96*SQRT(BI26)),CHIINV(0.025,2*(BI26+1))/2))</f>
        <v>142.7778108250119</v>
      </c>
      <c r="BM26" s="37">
        <f>(BK26/$BU26)*100</f>
        <v>18.620969939250116</v>
      </c>
      <c r="BN26" s="37">
        <f>(BL26/$BU26)*100</f>
        <v>26.687441275703161</v>
      </c>
      <c r="BO26" s="37">
        <f>BJ26-BM26</f>
        <v>4.0332356682265171</v>
      </c>
      <c r="BP26" s="37">
        <f>BN26-BJ26</f>
        <v>4.0332356682265278</v>
      </c>
      <c r="BR26" s="61"/>
      <c r="BS26" s="1" t="s">
        <v>20</v>
      </c>
      <c r="BT26" s="34">
        <v>525</v>
      </c>
      <c r="BU26" s="34">
        <v>535</v>
      </c>
    </row>
    <row r="27" spans="1:73" s="14" customFormat="1">
      <c r="B27" s="1" t="s">
        <v>19</v>
      </c>
      <c r="C27" s="55">
        <f>X27</f>
        <v>0.18656716417910446</v>
      </c>
      <c r="D27" s="55"/>
      <c r="E27" s="56">
        <f>IF(Z27=0,$AF$4,AC27)</f>
        <v>4.4360673726000943E-2</v>
      </c>
      <c r="F27" s="56">
        <f>IF($Z27=0,$AF$4,AD27)</f>
        <v>1.323202869546513</v>
      </c>
      <c r="G27" s="56"/>
      <c r="H27" s="55">
        <f>AJ27</f>
        <v>0.37313432835820892</v>
      </c>
      <c r="I27" s="55"/>
      <c r="J27" s="54">
        <f>AO27</f>
        <v>4.636961169283864E-3</v>
      </c>
      <c r="K27" s="54">
        <f>AP27</f>
        <v>1.0204475074979669</v>
      </c>
      <c r="L27" s="54"/>
      <c r="M27" s="55">
        <f>AV27</f>
        <v>2.4253731343283582</v>
      </c>
      <c r="N27" s="54"/>
      <c r="O27" s="54">
        <f>BA27</f>
        <v>1.1356364667989409</v>
      </c>
      <c r="P27" s="54">
        <f>BB27</f>
        <v>3.8391181406917503</v>
      </c>
      <c r="Q27" s="53">
        <f>BH27</f>
        <v>18.28358208955224</v>
      </c>
      <c r="R27" s="53"/>
      <c r="S27" s="52">
        <f>BM27</f>
        <v>15.088932771581506</v>
      </c>
      <c r="T27" s="52">
        <f>BN27</f>
        <v>22.34696466431593</v>
      </c>
      <c r="U27" s="51">
        <f>Q27-T27</f>
        <v>-4.0633825747636898</v>
      </c>
      <c r="V27" s="1" t="s">
        <v>19</v>
      </c>
      <c r="W27" s="60">
        <v>1</v>
      </c>
      <c r="X27" s="50">
        <f>W27/BT27*100</f>
        <v>0.18656716417910446</v>
      </c>
      <c r="Y27" s="58">
        <v>2.4</v>
      </c>
      <c r="Z27" s="49">
        <f>Y27/BU27*100</f>
        <v>0.43956043956043955</v>
      </c>
      <c r="AA27" s="48">
        <f>IF(Y27&lt;1,0,IF(Y27&gt;100,Y27-(1.96*SQRT(Y27)),CHIINV(0.975,2*Y27)/2))</f>
        <v>0.24220927854396515</v>
      </c>
      <c r="AB27" s="48">
        <f>IF(Y27=0,0,IF(Y27&gt;100,Y27+(1.96*SQRT(Y27)),CHIINV(0.025,2*(Y27+1))/2))</f>
        <v>7.2246876677239609</v>
      </c>
      <c r="AC27" s="44">
        <f>(AA27/$BU27)*100</f>
        <v>4.4360673726000943E-2</v>
      </c>
      <c r="AD27" s="44">
        <f>(AB27/$BU27)*100</f>
        <v>1.323202869546513</v>
      </c>
      <c r="AE27" s="44">
        <f>Z27-AC27</f>
        <v>0.39519976583443861</v>
      </c>
      <c r="AF27" s="44">
        <f>AD27-Z27</f>
        <v>0.88364242998607345</v>
      </c>
      <c r="AG27" s="47"/>
      <c r="AH27" s="1" t="s">
        <v>19</v>
      </c>
      <c r="AI27" s="59">
        <v>2</v>
      </c>
      <c r="AJ27" s="46">
        <f>AI27/BT27*100</f>
        <v>0.37313432835820892</v>
      </c>
      <c r="AK27" s="58">
        <v>1.2</v>
      </c>
      <c r="AL27" s="45">
        <f>AK27/BU27*100</f>
        <v>0.21978021978021978</v>
      </c>
      <c r="AM27" s="38">
        <f>IF(AK27&lt;0.5,0,IF(AK27&gt;100,AK27-(1.96*SQRT(AK27)),CHIINV(0.975,2*AK27)/2))</f>
        <v>2.5317807984289897E-2</v>
      </c>
      <c r="AN27" s="38">
        <f>IF(AK27=0,0,IF(AK27&gt;100,AK27+(1.96*SQRT(AK27)),CHIINV(0.025,2*(AK27+1))/2))</f>
        <v>5.5716433909388989</v>
      </c>
      <c r="AO27" s="44">
        <f>(AM27/$BU27)*100</f>
        <v>4.636961169283864E-3</v>
      </c>
      <c r="AP27" s="44">
        <f>(AN27/$BU27)*100</f>
        <v>1.0204475074979669</v>
      </c>
      <c r="AQ27" s="44">
        <f>AL27-AO27</f>
        <v>0.21514325861093592</v>
      </c>
      <c r="AR27" s="44">
        <f>AP27-AL27</f>
        <v>0.80066728771774709</v>
      </c>
      <c r="AS27" s="43"/>
      <c r="AT27" s="1" t="s">
        <v>19</v>
      </c>
      <c r="AU27" s="59">
        <v>13</v>
      </c>
      <c r="AV27" s="46">
        <f>AU27/BT27*100</f>
        <v>2.4253731343283582</v>
      </c>
      <c r="AW27" s="58">
        <v>12.2</v>
      </c>
      <c r="AX27" s="45">
        <f>AW27/BU27*100</f>
        <v>2.2344322344322345</v>
      </c>
      <c r="AY27" s="38">
        <f>IF(AW27=0,0,IF(AW27&gt;100,AW27-(1.96*SQRT(AW27)),CHIINV(0.975,2*AW27)/2))</f>
        <v>6.2005751087222176</v>
      </c>
      <c r="AZ27" s="38">
        <f>IF(AW27=0,0,IF(AW27&gt;100,AW27+(1.96*SQRT(AW27)),CHIINV(0.025,2*(AW27+1))/2))</f>
        <v>20.961585048176957</v>
      </c>
      <c r="BA27" s="44">
        <f>(AY27/$BU27)*100</f>
        <v>1.1356364667989409</v>
      </c>
      <c r="BB27" s="44">
        <f>(AZ27/$BU27)*100</f>
        <v>3.8391181406917503</v>
      </c>
      <c r="BC27" s="44">
        <f>AX27-BA27</f>
        <v>1.0987957676332936</v>
      </c>
      <c r="BD27" s="44">
        <f>BB27-AX27</f>
        <v>1.6046859062595158</v>
      </c>
      <c r="BE27" s="43"/>
      <c r="BF27" s="1" t="s">
        <v>19</v>
      </c>
      <c r="BG27" s="34">
        <v>98</v>
      </c>
      <c r="BH27" s="41">
        <f>BG27/BT27*100</f>
        <v>18.28358208955224</v>
      </c>
      <c r="BI27" s="57">
        <v>102.2</v>
      </c>
      <c r="BJ27" s="39">
        <f>BI27/BU27*100</f>
        <v>18.717948717948719</v>
      </c>
      <c r="BK27" s="38">
        <f>IF(BI27=0,0,IF(BI27&gt;100,BI27-(1.96*SQRT(BI27)),CHIINV(0.975,2*BI27)/2))</f>
        <v>82.385572932835032</v>
      </c>
      <c r="BL27" s="38">
        <f>IF(BI27=0,0,IF(BI27&gt;100,BI27+(1.96*SQRT(BI27)),CHIINV(0.025,2*(BI27+1))/2))</f>
        <v>122.01442706716497</v>
      </c>
      <c r="BM27" s="37">
        <f>(BK27/$BU27)*100</f>
        <v>15.088932771581506</v>
      </c>
      <c r="BN27" s="37">
        <f>(BL27/$BU27)*100</f>
        <v>22.34696466431593</v>
      </c>
      <c r="BO27" s="37">
        <f>BJ27-BM27</f>
        <v>3.6290159463672129</v>
      </c>
      <c r="BP27" s="37">
        <f>BN27-BJ27</f>
        <v>3.6290159463672111</v>
      </c>
      <c r="BQ27" s="36"/>
      <c r="BR27" s="61"/>
      <c r="BS27" s="1" t="s">
        <v>19</v>
      </c>
      <c r="BT27" s="34">
        <v>536</v>
      </c>
      <c r="BU27" s="34">
        <v>546</v>
      </c>
    </row>
    <row r="28" spans="1:73">
      <c r="A28" s="14" t="s">
        <v>18</v>
      </c>
      <c r="B28" s="1" t="s">
        <v>17</v>
      </c>
      <c r="C28" s="55">
        <f>X28</f>
        <v>0.57747834456207892</v>
      </c>
      <c r="D28" s="55"/>
      <c r="E28" s="56">
        <f>IF(Z28=0,$AF$4,AC28)</f>
        <v>0.18084114939507587</v>
      </c>
      <c r="F28" s="56">
        <f>IF($Z28=0,$AF$4,AD28)</f>
        <v>1.1723035490488882</v>
      </c>
      <c r="G28" s="56"/>
      <c r="H28" s="55">
        <f>AJ28</f>
        <v>0.48123195380173239</v>
      </c>
      <c r="I28" s="55"/>
      <c r="J28" s="54">
        <f>AO28</f>
        <v>8.0088586761959915E-2</v>
      </c>
      <c r="K28" s="54">
        <f>AP28</f>
        <v>0.90155297623893993</v>
      </c>
      <c r="L28" s="54"/>
      <c r="M28" s="55">
        <f>AV28</f>
        <v>4.4273339749759382</v>
      </c>
      <c r="N28" s="54"/>
      <c r="O28" s="54">
        <f>BA28</f>
        <v>3.3139747434805815</v>
      </c>
      <c r="P28" s="54">
        <f>BB28</f>
        <v>5.9782671772557334</v>
      </c>
      <c r="Q28" s="53">
        <f>BH28</f>
        <v>39.653512993262751</v>
      </c>
      <c r="R28" s="53"/>
      <c r="S28" s="52">
        <f>BM28</f>
        <v>33.514140844246107</v>
      </c>
      <c r="T28" s="52">
        <f>BN28</f>
        <v>40.87448474817095</v>
      </c>
      <c r="U28" s="51">
        <f>Q28-T28</f>
        <v>-1.2209717549081986</v>
      </c>
      <c r="V28" s="1" t="s">
        <v>17</v>
      </c>
      <c r="W28" s="60">
        <v>6</v>
      </c>
      <c r="X28" s="50">
        <f>W28/BT28*100</f>
        <v>0.57747834456207892</v>
      </c>
      <c r="Y28" s="58">
        <v>5.6</v>
      </c>
      <c r="Z28" s="49">
        <f>Y28/BU28*100</f>
        <v>0.5308056872037914</v>
      </c>
      <c r="AA28" s="48">
        <f>IF(Y28&lt;1,0,IF(Y28&gt;100,Y28-(1.96*SQRT(Y28)),CHIINV(0.975,2*Y28)/2))</f>
        <v>1.9078741261180503</v>
      </c>
      <c r="AB28" s="48">
        <f>IF(Y28=0,0,IF(Y28&gt;100,Y28+(1.96*SQRT(Y28)),CHIINV(0.025,2*(Y28+1))/2))</f>
        <v>12.36780244246577</v>
      </c>
      <c r="AC28" s="44">
        <f>(AA28/$BU28)*100</f>
        <v>0.18084114939507587</v>
      </c>
      <c r="AD28" s="44">
        <f>(AB28/$BU28)*100</f>
        <v>1.1723035490488882</v>
      </c>
      <c r="AE28" s="44">
        <f>Z28-AC28</f>
        <v>0.3499645378087155</v>
      </c>
      <c r="AF28" s="44">
        <f>AD28-Z28</f>
        <v>0.64149786184509683</v>
      </c>
      <c r="AG28" s="47"/>
      <c r="AH28" s="1" t="s">
        <v>17</v>
      </c>
      <c r="AI28" s="59">
        <v>5</v>
      </c>
      <c r="AJ28" s="46">
        <f>AI28/BT28*100</f>
        <v>0.48123195380173239</v>
      </c>
      <c r="AK28" s="58">
        <v>3.6</v>
      </c>
      <c r="AL28" s="45">
        <f>AK28/BU28*100</f>
        <v>0.34123222748815168</v>
      </c>
      <c r="AM28" s="38">
        <f>IF(AK28&lt;0.5,0,IF(AK28&gt;100,AK28-(1.96*SQRT(AK28)),CHIINV(0.975,2*AK28)/2))</f>
        <v>0.84493459033867713</v>
      </c>
      <c r="AN28" s="38">
        <f>IF(AK28=0,0,IF(AK28&gt;100,AK28+(1.96*SQRT(AK28)),CHIINV(0.025,2*(AK28+1))/2))</f>
        <v>9.5113838993208173</v>
      </c>
      <c r="AO28" s="44">
        <f>(AM28/$BU28)*100</f>
        <v>8.0088586761959915E-2</v>
      </c>
      <c r="AP28" s="44">
        <f>(AN28/$BU28)*100</f>
        <v>0.90155297623893993</v>
      </c>
      <c r="AQ28" s="44">
        <f>AL28-AO28</f>
        <v>0.26114364072619178</v>
      </c>
      <c r="AR28" s="44">
        <f>AP28-AL28</f>
        <v>0.56032074875078819</v>
      </c>
      <c r="AS28" s="43"/>
      <c r="AT28" s="1" t="s">
        <v>17</v>
      </c>
      <c r="AU28" s="59">
        <v>46</v>
      </c>
      <c r="AV28" s="46">
        <f>AU28/BT28*100</f>
        <v>4.4273339749759382</v>
      </c>
      <c r="AW28" s="58">
        <v>47.6</v>
      </c>
      <c r="AX28" s="45">
        <f>AW28/BU28*100</f>
        <v>4.511848341232227</v>
      </c>
      <c r="AY28" s="38">
        <f>IF(AW28=0,0,IF(AW28&gt;100,AW28-(1.96*SQRT(AW28)),CHIINV(0.975,2*AW28)/2))</f>
        <v>34.962433543720131</v>
      </c>
      <c r="AZ28" s="38">
        <f>IF(AW28=0,0,IF(AW28&gt;100,AW28+(1.96*SQRT(AW28)),CHIINV(0.025,2*(AW28+1))/2))</f>
        <v>63.070718720047985</v>
      </c>
      <c r="BA28" s="44">
        <f>(AY28/$BU28)*100</f>
        <v>3.3139747434805815</v>
      </c>
      <c r="BB28" s="44">
        <f>(AZ28/$BU28)*100</f>
        <v>5.9782671772557334</v>
      </c>
      <c r="BC28" s="44">
        <f>AX28-BA28</f>
        <v>1.1978735977516455</v>
      </c>
      <c r="BD28" s="44">
        <f>BB28-AX28</f>
        <v>1.4664188360235064</v>
      </c>
      <c r="BE28" s="43"/>
      <c r="BF28" s="1" t="s">
        <v>17</v>
      </c>
      <c r="BG28" s="34">
        <v>412</v>
      </c>
      <c r="BH28" s="41">
        <f>BG28/BT28*100</f>
        <v>39.653512993262751</v>
      </c>
      <c r="BI28" s="57">
        <v>392.4</v>
      </c>
      <c r="BJ28" s="39">
        <f>BI28/BU28*100</f>
        <v>37.194312796208528</v>
      </c>
      <c r="BK28" s="38">
        <f>IF(BI28=0,0,IF(BI28&gt;100,BI28-(1.96*SQRT(BI28)),CHIINV(0.975,2*BI28)/2))</f>
        <v>353.57418590679646</v>
      </c>
      <c r="BL28" s="38">
        <f>IF(BI28=0,0,IF(BI28&gt;100,BI28+(1.96*SQRT(BI28)),CHIINV(0.025,2*(BI28+1))/2))</f>
        <v>431.2258140932035</v>
      </c>
      <c r="BM28" s="37">
        <f>(BK28/$BU28)*100</f>
        <v>33.514140844246107</v>
      </c>
      <c r="BN28" s="37">
        <f>(BL28/$BU28)*100</f>
        <v>40.87448474817095</v>
      </c>
      <c r="BO28" s="37">
        <f>BJ28-BM28</f>
        <v>3.6801719519624214</v>
      </c>
      <c r="BP28" s="37">
        <f>BN28-BJ28</f>
        <v>3.6801719519624214</v>
      </c>
      <c r="BQ28" s="36"/>
      <c r="BR28" s="35"/>
      <c r="BS28" s="1" t="s">
        <v>17</v>
      </c>
      <c r="BT28" s="34">
        <v>1039</v>
      </c>
      <c r="BU28" s="34">
        <v>1055</v>
      </c>
    </row>
    <row r="29" spans="1:73">
      <c r="B29" s="1" t="s">
        <v>16</v>
      </c>
      <c r="C29" s="55">
        <f>X29</f>
        <v>0.99206349206349198</v>
      </c>
      <c r="D29" s="55"/>
      <c r="E29" s="56">
        <f>IF(Z29=0,$AF$4,AC29)</f>
        <v>8.0543760996769756E-2</v>
      </c>
      <c r="F29" s="56">
        <f>IF($Z29=0,$AF$4,AD29)</f>
        <v>1.5516244452160199</v>
      </c>
      <c r="G29" s="56"/>
      <c r="H29" s="55">
        <f>AJ29</f>
        <v>0.99206349206349198</v>
      </c>
      <c r="I29" s="55"/>
      <c r="J29" s="54">
        <f>AO29</f>
        <v>2.0910395603090902E-2</v>
      </c>
      <c r="K29" s="54">
        <f>AP29</f>
        <v>1.2434594955455454</v>
      </c>
      <c r="L29" s="54"/>
      <c r="M29" s="55">
        <f>AV29</f>
        <v>3.9682539682539679</v>
      </c>
      <c r="N29" s="54"/>
      <c r="O29" s="54">
        <f>BA29</f>
        <v>2.9800877625361362</v>
      </c>
      <c r="P29" s="54">
        <f>BB29</f>
        <v>6.9205615491769779</v>
      </c>
      <c r="Q29" s="53">
        <f>BH29</f>
        <v>28.968253968253972</v>
      </c>
      <c r="R29" s="53"/>
      <c r="S29" s="52">
        <f>BM29</f>
        <v>29.284722460016166</v>
      </c>
      <c r="T29" s="52">
        <f>BN29</f>
        <v>39.397448082619491</v>
      </c>
      <c r="U29" s="51">
        <f>Q29-T29</f>
        <v>-10.429194114365519</v>
      </c>
      <c r="V29" s="1" t="s">
        <v>16</v>
      </c>
      <c r="W29" s="60">
        <v>5</v>
      </c>
      <c r="X29" s="50">
        <f>W29/BT29*100</f>
        <v>0.99206349206349198</v>
      </c>
      <c r="Y29" s="58">
        <v>2.8</v>
      </c>
      <c r="Z29" s="49">
        <f>Y29/BU29*100</f>
        <v>0.54263565891472865</v>
      </c>
      <c r="AA29" s="48">
        <f>IF(Y29&lt;1,0,IF(Y29&gt;100,Y29-(1.96*SQRT(Y29)),CHIINV(0.975,2*Y29)/2))</f>
        <v>0.41560580674333192</v>
      </c>
      <c r="AB29" s="48">
        <f>IF(Y29=0,0,IF(Y29&gt;100,Y29+(1.96*SQRT(Y29)),CHIINV(0.025,2*(Y29+1))/2))</f>
        <v>8.0063821373146631</v>
      </c>
      <c r="AC29" s="44">
        <f>(AA29/$BU29)*100</f>
        <v>8.0543760996769756E-2</v>
      </c>
      <c r="AD29" s="44">
        <f>(AB29/$BU29)*100</f>
        <v>1.5516244452160199</v>
      </c>
      <c r="AE29" s="44">
        <f>Z29-AC29</f>
        <v>0.4620918979179589</v>
      </c>
      <c r="AF29" s="44">
        <f>AD29-Z29</f>
        <v>1.0089887863012912</v>
      </c>
      <c r="AG29" s="47"/>
      <c r="AH29" s="1" t="s">
        <v>16</v>
      </c>
      <c r="AI29" s="59">
        <v>5</v>
      </c>
      <c r="AJ29" s="46">
        <f>AI29/BT29*100</f>
        <v>0.99206349206349198</v>
      </c>
      <c r="AK29" s="58">
        <v>1.8</v>
      </c>
      <c r="AL29" s="45">
        <f>AK29/BU29*100</f>
        <v>0.34883720930232559</v>
      </c>
      <c r="AM29" s="38">
        <f>IF(AK29&lt;0.5,0,IF(AK29&gt;100,AK29-(1.96*SQRT(AK29)),CHIINV(0.975,2*AK29)/2))</f>
        <v>0.10789764131194905</v>
      </c>
      <c r="AN29" s="38">
        <f>IF(AK29=0,0,IF(AK29&gt;100,AK29+(1.96*SQRT(AK29)),CHIINV(0.025,2*(AK29+1))/2))</f>
        <v>6.4162509970150143</v>
      </c>
      <c r="AO29" s="44">
        <f>(AM29/$BU29)*100</f>
        <v>2.0910395603090902E-2</v>
      </c>
      <c r="AP29" s="44">
        <f>(AN29/$BU29)*100</f>
        <v>1.2434594955455454</v>
      </c>
      <c r="AQ29" s="44">
        <f>AL29-AO29</f>
        <v>0.32792681369923471</v>
      </c>
      <c r="AR29" s="44">
        <f>AP29-AL29</f>
        <v>0.89462228624321982</v>
      </c>
      <c r="AS29" s="43"/>
      <c r="AT29" s="1" t="s">
        <v>16</v>
      </c>
      <c r="AU29" s="59">
        <v>20</v>
      </c>
      <c r="AV29" s="46">
        <f>AU29/BT29*100</f>
        <v>3.9682539682539679</v>
      </c>
      <c r="AW29" s="58">
        <v>24.2</v>
      </c>
      <c r="AX29" s="45">
        <f>AW29/BU29*100</f>
        <v>4.6899224806201545</v>
      </c>
      <c r="AY29" s="38">
        <f>IF(AW29=0,0,IF(AW29&gt;100,AW29-(1.96*SQRT(AW29)),CHIINV(0.975,2*AW29)/2))</f>
        <v>15.377252854686464</v>
      </c>
      <c r="AZ29" s="38">
        <f>IF(AW29=0,0,IF(AW29&gt;100,AW29+(1.96*SQRT(AW29)),CHIINV(0.025,2*(AW29+1))/2))</f>
        <v>35.710097593753204</v>
      </c>
      <c r="BA29" s="44">
        <f>(AY29/$BU29)*100</f>
        <v>2.9800877625361362</v>
      </c>
      <c r="BB29" s="44">
        <f>(AZ29/$BU29)*100</f>
        <v>6.9205615491769779</v>
      </c>
      <c r="BC29" s="44">
        <f>AX29-BA29</f>
        <v>1.7098347180840183</v>
      </c>
      <c r="BD29" s="44">
        <f>BB29-AX29</f>
        <v>2.2306390685568234</v>
      </c>
      <c r="BE29" s="43"/>
      <c r="BF29" s="1" t="s">
        <v>16</v>
      </c>
      <c r="BG29" s="34">
        <v>146</v>
      </c>
      <c r="BH29" s="41">
        <f>BG29/BT29*100</f>
        <v>28.968253968253972</v>
      </c>
      <c r="BI29" s="57">
        <v>177.2</v>
      </c>
      <c r="BJ29" s="39">
        <f>BI29/BU29*100</f>
        <v>34.34108527131783</v>
      </c>
      <c r="BK29" s="38">
        <f>IF(BI29=0,0,IF(BI29&gt;100,BI29-(1.96*SQRT(BI29)),CHIINV(0.975,2*BI29)/2))</f>
        <v>151.10916789368341</v>
      </c>
      <c r="BL29" s="38">
        <f>IF(BI29=0,0,IF(BI29&gt;100,BI29+(1.96*SQRT(BI29)),CHIINV(0.025,2*(BI29+1))/2))</f>
        <v>203.29083210631657</v>
      </c>
      <c r="BM29" s="37">
        <f>(BK29/$BU29)*100</f>
        <v>29.284722460016166</v>
      </c>
      <c r="BN29" s="37">
        <f>(BL29/$BU29)*100</f>
        <v>39.397448082619491</v>
      </c>
      <c r="BO29" s="37">
        <f>BJ29-BM29</f>
        <v>5.0563628113016641</v>
      </c>
      <c r="BP29" s="37">
        <f>BN29-BJ29</f>
        <v>5.0563628113016605</v>
      </c>
      <c r="BQ29" s="36"/>
      <c r="BR29" s="35"/>
      <c r="BS29" s="1" t="s">
        <v>16</v>
      </c>
      <c r="BT29" s="34">
        <v>504</v>
      </c>
      <c r="BU29" s="34">
        <v>516</v>
      </c>
    </row>
    <row r="30" spans="1:73">
      <c r="B30" s="1" t="s">
        <v>15</v>
      </c>
      <c r="C30" s="55">
        <f>X30</f>
        <v>0.61475409836065575</v>
      </c>
      <c r="D30" s="55"/>
      <c r="E30" s="56">
        <f>IF(Z30=0,$AF$4,AC30)</f>
        <v>4.8538933575944916E-2</v>
      </c>
      <c r="F30" s="56">
        <f>IF($Z30=0,$AF$4,AD30)</f>
        <v>1.4478331999446816</v>
      </c>
      <c r="G30" s="56"/>
      <c r="H30" s="55">
        <f>AJ30</f>
        <v>0.61475409836065575</v>
      </c>
      <c r="I30" s="55"/>
      <c r="J30" s="54">
        <f>AO30</f>
        <v>5.0737090148877551E-3</v>
      </c>
      <c r="K30" s="54">
        <f>AP30</f>
        <v>1.1165618017913626</v>
      </c>
      <c r="L30" s="54"/>
      <c r="M30" s="55">
        <f>AV30</f>
        <v>4.918032786885246</v>
      </c>
      <c r="N30" s="54"/>
      <c r="O30" s="54">
        <f>BA30</f>
        <v>3.2422208111882416</v>
      </c>
      <c r="P30" s="54">
        <f>BB30</f>
        <v>7.3957778952966677</v>
      </c>
      <c r="Q30" s="53">
        <f>BH30</f>
        <v>31.967213114754102</v>
      </c>
      <c r="R30" s="53"/>
      <c r="S30" s="52">
        <f>BM30</f>
        <v>25.876646951091558</v>
      </c>
      <c r="T30" s="52">
        <f>BN30</f>
        <v>35.606318980772173</v>
      </c>
      <c r="U30" s="51">
        <f>Q30-T30</f>
        <v>-3.6391058660180704</v>
      </c>
      <c r="V30" s="1" t="s">
        <v>15</v>
      </c>
      <c r="W30" s="60">
        <v>3</v>
      </c>
      <c r="X30" s="50">
        <f>W30/BT30*100</f>
        <v>0.61475409836065575</v>
      </c>
      <c r="Y30" s="58">
        <v>2.2000000000000002</v>
      </c>
      <c r="Z30" s="49">
        <f>Y30/BU30*100</f>
        <v>0.44088176352705416</v>
      </c>
      <c r="AA30" s="48">
        <f>IF(Y30&lt;1,0,IF(Y30&gt;100,Y30-(1.96*SQRT(Y30)),CHIINV(0.975,2*Y30)/2))</f>
        <v>0.24220927854396515</v>
      </c>
      <c r="AB30" s="48">
        <f>IF(Y30=0,0,IF(Y30&gt;100,Y30+(1.96*SQRT(Y30)),CHIINV(0.025,2*(Y30+1))/2))</f>
        <v>7.2246876677239609</v>
      </c>
      <c r="AC30" s="44">
        <f>(AA30/$BU30)*100</f>
        <v>4.8538933575944916E-2</v>
      </c>
      <c r="AD30" s="44">
        <f>(AB30/$BU30)*100</f>
        <v>1.4478331999446816</v>
      </c>
      <c r="AE30" s="44">
        <f>Z30-AC30</f>
        <v>0.39234282995110925</v>
      </c>
      <c r="AF30" s="44">
        <f>AD30-Z30</f>
        <v>1.0069514364176275</v>
      </c>
      <c r="AG30" s="47"/>
      <c r="AH30" s="1" t="s">
        <v>15</v>
      </c>
      <c r="AI30" s="59">
        <v>3</v>
      </c>
      <c r="AJ30" s="46">
        <f>AI30/BT30*100</f>
        <v>0.61475409836065575</v>
      </c>
      <c r="AK30" s="58">
        <v>1.4</v>
      </c>
      <c r="AL30" s="45">
        <f>AK30/BU30*100</f>
        <v>0.28056112224448898</v>
      </c>
      <c r="AM30" s="38">
        <f>IF(AK30&lt;0.5,0,IF(AK30&gt;100,AK30-(1.96*SQRT(AK30)),CHIINV(0.975,2*AK30)/2))</f>
        <v>2.5317807984289897E-2</v>
      </c>
      <c r="AN30" s="38">
        <f>IF(AK30=0,0,IF(AK30&gt;100,AK30+(1.96*SQRT(AK30)),CHIINV(0.025,2*(AK30+1))/2))</f>
        <v>5.5716433909388989</v>
      </c>
      <c r="AO30" s="44">
        <f>(AM30/$BU30)*100</f>
        <v>5.0737090148877551E-3</v>
      </c>
      <c r="AP30" s="44">
        <f>(AN30/$BU30)*100</f>
        <v>1.1165618017913626</v>
      </c>
      <c r="AQ30" s="44">
        <f>AL30-AO30</f>
        <v>0.27548741322960124</v>
      </c>
      <c r="AR30" s="44">
        <f>AP30-AL30</f>
        <v>0.83600067954687352</v>
      </c>
      <c r="AS30" s="43"/>
      <c r="AT30" s="1" t="s">
        <v>15</v>
      </c>
      <c r="AU30" s="59">
        <v>24</v>
      </c>
      <c r="AV30" s="46">
        <f>AU30/BT30*100</f>
        <v>4.918032786885246</v>
      </c>
      <c r="AW30" s="58">
        <v>25</v>
      </c>
      <c r="AX30" s="45">
        <f>AW30/BU30*100</f>
        <v>5.0100200400801604</v>
      </c>
      <c r="AY30" s="38">
        <f>IF(AW30=0,0,IF(AW30&gt;100,AW30-(1.96*SQRT(AW30)),CHIINV(0.975,2*AW30)/2))</f>
        <v>16.178681847829324</v>
      </c>
      <c r="AZ30" s="38">
        <f>IF(AW30=0,0,IF(AW30&gt;100,AW30+(1.96*SQRT(AW30)),CHIINV(0.025,2*(AW30+1))/2))</f>
        <v>36.904931697530373</v>
      </c>
      <c r="BA30" s="44">
        <f>(AY30/$BU30)*100</f>
        <v>3.2422208111882416</v>
      </c>
      <c r="BB30" s="44">
        <f>(AZ30/$BU30)*100</f>
        <v>7.3957778952966677</v>
      </c>
      <c r="BC30" s="44">
        <f>AX30-BA30</f>
        <v>1.7677992288919189</v>
      </c>
      <c r="BD30" s="44">
        <f>BB30-AX30</f>
        <v>2.3857578552165073</v>
      </c>
      <c r="BE30" s="43"/>
      <c r="BF30" s="1" t="s">
        <v>15</v>
      </c>
      <c r="BG30" s="34">
        <v>156</v>
      </c>
      <c r="BH30" s="41">
        <f>BG30/BT30*100</f>
        <v>31.967213114754102</v>
      </c>
      <c r="BI30" s="57">
        <v>153.4</v>
      </c>
      <c r="BJ30" s="39">
        <f>BI30/BU30*100</f>
        <v>30.741482965931866</v>
      </c>
      <c r="BK30" s="38">
        <f>IF(BI30=0,0,IF(BI30&gt;100,BI30-(1.96*SQRT(BI30)),CHIINV(0.975,2*BI30)/2))</f>
        <v>129.12446828594688</v>
      </c>
      <c r="BL30" s="38">
        <f>IF(BI30=0,0,IF(BI30&gt;100,BI30+(1.96*SQRT(BI30)),CHIINV(0.025,2*(BI30+1))/2))</f>
        <v>177.67553171405314</v>
      </c>
      <c r="BM30" s="37">
        <f>(BK30/$BU30)*100</f>
        <v>25.876646951091558</v>
      </c>
      <c r="BN30" s="37">
        <f>(BL30/$BU30)*100</f>
        <v>35.606318980772173</v>
      </c>
      <c r="BO30" s="37">
        <f>BJ30-BM30</f>
        <v>4.8648360148403071</v>
      </c>
      <c r="BP30" s="37">
        <f>BN30-BJ30</f>
        <v>4.8648360148403071</v>
      </c>
      <c r="BQ30" s="36"/>
      <c r="BR30" s="35"/>
      <c r="BS30" s="1" t="s">
        <v>15</v>
      </c>
      <c r="BT30" s="34">
        <v>488</v>
      </c>
      <c r="BU30" s="34">
        <v>499</v>
      </c>
    </row>
    <row r="31" spans="1:73">
      <c r="B31" s="1" t="s">
        <v>14</v>
      </c>
      <c r="C31" s="55">
        <f>X31</f>
        <v>0.63532401524777637</v>
      </c>
      <c r="D31" s="55"/>
      <c r="E31" s="56">
        <f>IF(Z31=0,$AF$4,AC31)</f>
        <v>5.1821172910639896E-2</v>
      </c>
      <c r="F31" s="56">
        <f>IF($Z31=0,$AF$4,AD31)</f>
        <v>0.99830201213399783</v>
      </c>
      <c r="G31" s="56"/>
      <c r="H31" s="55">
        <f>AJ31</f>
        <v>0.38119440914866581</v>
      </c>
      <c r="I31" s="55"/>
      <c r="J31" s="54">
        <f>AO31</f>
        <v>0.27455040567217603</v>
      </c>
      <c r="K31" s="54">
        <f>AP31</f>
        <v>1.6283633444537013</v>
      </c>
      <c r="L31" s="54"/>
      <c r="M31" s="55">
        <f>AV31</f>
        <v>6.9885641677255403</v>
      </c>
      <c r="N31" s="54"/>
      <c r="O31" s="54">
        <f>BA31</f>
        <v>4.681014385852956</v>
      </c>
      <c r="P31" s="54">
        <f>BB31</f>
        <v>8.2901921081790455</v>
      </c>
      <c r="Q31" s="53">
        <f>BH31</f>
        <v>25.285895806861497</v>
      </c>
      <c r="R31" s="53"/>
      <c r="S31" s="52">
        <f>BM31</f>
        <v>22.178143119072523</v>
      </c>
      <c r="T31" s="52">
        <f>BN31</f>
        <v>29.193427953246676</v>
      </c>
      <c r="U31" s="51">
        <f>Q31-T31</f>
        <v>-3.9075321463851793</v>
      </c>
      <c r="V31" s="1" t="s">
        <v>14</v>
      </c>
      <c r="W31" s="60">
        <v>5</v>
      </c>
      <c r="X31" s="50">
        <f>W31/BT31*100</f>
        <v>0.63532401524777637</v>
      </c>
      <c r="Y31" s="58">
        <v>2.8</v>
      </c>
      <c r="Z31" s="49">
        <f>Y31/BU31*100</f>
        <v>0.34912718204488774</v>
      </c>
      <c r="AA31" s="48">
        <f>IF(Y31&lt;1,0,IF(Y31&gt;100,Y31-(1.96*SQRT(Y31)),CHIINV(0.975,2*Y31)/2))</f>
        <v>0.41560580674333192</v>
      </c>
      <c r="AB31" s="48">
        <f>IF(Y31=0,0,IF(Y31&gt;100,Y31+(1.96*SQRT(Y31)),CHIINV(0.025,2*(Y31+1))/2))</f>
        <v>8.0063821373146631</v>
      </c>
      <c r="AC31" s="44">
        <f>(AA31/$BU31)*100</f>
        <v>5.1821172910639896E-2</v>
      </c>
      <c r="AD31" s="44">
        <f>(AB31/$BU31)*100</f>
        <v>0.99830201213399783</v>
      </c>
      <c r="AE31" s="44">
        <f>Z31-AC31</f>
        <v>0.29730600913424787</v>
      </c>
      <c r="AF31" s="44">
        <f>AD31-Z31</f>
        <v>0.64917483008911003</v>
      </c>
      <c r="AG31" s="47"/>
      <c r="AH31" s="1" t="s">
        <v>14</v>
      </c>
      <c r="AI31" s="59">
        <v>3</v>
      </c>
      <c r="AJ31" s="46">
        <f>AI31/BT31*100</f>
        <v>0.38119440914866581</v>
      </c>
      <c r="AK31" s="58">
        <v>6</v>
      </c>
      <c r="AL31" s="45">
        <f>AK31/BU31*100</f>
        <v>0.74812967581047385</v>
      </c>
      <c r="AM31" s="38">
        <f>IF(AK31&lt;0.5,0,IF(AK31&gt;100,AK31-(1.96*SQRT(AK31)),CHIINV(0.975,2*AK31)/2))</f>
        <v>2.2018942534908517</v>
      </c>
      <c r="AN31" s="38">
        <f>IF(AK31=0,0,IF(AK31&gt;100,AK31+(1.96*SQRT(AK31)),CHIINV(0.025,2*(AK31+1))/2))</f>
        <v>13.059474022518685</v>
      </c>
      <c r="AO31" s="44">
        <f>(AM31/$BU31)*100</f>
        <v>0.27455040567217603</v>
      </c>
      <c r="AP31" s="44">
        <f>(AN31/$BU31)*100</f>
        <v>1.6283633444537013</v>
      </c>
      <c r="AQ31" s="44">
        <f>AL31-AO31</f>
        <v>0.47357927013829781</v>
      </c>
      <c r="AR31" s="44">
        <f>AP31-AL31</f>
        <v>0.8802336686432275</v>
      </c>
      <c r="AS31" s="43"/>
      <c r="AT31" s="1" t="s">
        <v>14</v>
      </c>
      <c r="AU31" s="59">
        <v>55</v>
      </c>
      <c r="AV31" s="46">
        <f>AU31/BT31*100</f>
        <v>6.9885641677255403</v>
      </c>
      <c r="AW31" s="58">
        <v>50.6</v>
      </c>
      <c r="AX31" s="45">
        <f>AW31/BU31*100</f>
        <v>6.3092269326683299</v>
      </c>
      <c r="AY31" s="38">
        <f>IF(AW31=0,0,IF(AW31&gt;100,AW31-(1.96*SQRT(AW31)),CHIINV(0.975,2*AW31)/2))</f>
        <v>37.541735374540707</v>
      </c>
      <c r="AZ31" s="38">
        <f>IF(AW31=0,0,IF(AW31&gt;100,AW31+(1.96*SQRT(AW31)),CHIINV(0.025,2*(AW31+1))/2))</f>
        <v>66.487340707595948</v>
      </c>
      <c r="BA31" s="44">
        <f>(AY31/$BU31)*100</f>
        <v>4.681014385852956</v>
      </c>
      <c r="BB31" s="44">
        <f>(AZ31/$BU31)*100</f>
        <v>8.2901921081790455</v>
      </c>
      <c r="BC31" s="44">
        <f>AX31-BA31</f>
        <v>1.6282125468153739</v>
      </c>
      <c r="BD31" s="44">
        <f>BB31-AX31</f>
        <v>1.9809651755107156</v>
      </c>
      <c r="BE31" s="43"/>
      <c r="BF31" s="1" t="s">
        <v>14</v>
      </c>
      <c r="BG31" s="34">
        <v>199</v>
      </c>
      <c r="BH31" s="41">
        <f>BG31/BT31*100</f>
        <v>25.285895806861497</v>
      </c>
      <c r="BI31" s="57">
        <v>206</v>
      </c>
      <c r="BJ31" s="39">
        <f>BI31/BU31*100</f>
        <v>25.685785536159599</v>
      </c>
      <c r="BK31" s="38">
        <f>IF(BI31=0,0,IF(BI31&gt;100,BI31-(1.96*SQRT(BI31)),CHIINV(0.975,2*BI31)/2))</f>
        <v>177.86870781496165</v>
      </c>
      <c r="BL31" s="38">
        <f>IF(BI31=0,0,IF(BI31&gt;100,BI31+(1.96*SQRT(BI31)),CHIINV(0.025,2*(BI31+1))/2))</f>
        <v>234.13129218503835</v>
      </c>
      <c r="BM31" s="37">
        <f>(BK31/$BU31)*100</f>
        <v>22.178143119072523</v>
      </c>
      <c r="BN31" s="37">
        <f>(BL31/$BU31)*100</f>
        <v>29.193427953246676</v>
      </c>
      <c r="BO31" s="37">
        <f>BJ31-BM31</f>
        <v>3.5076424170870766</v>
      </c>
      <c r="BP31" s="37">
        <f>BN31-BJ31</f>
        <v>3.5076424170870766</v>
      </c>
      <c r="BQ31" s="36"/>
      <c r="BR31" s="61"/>
      <c r="BS31" s="1" t="s">
        <v>14</v>
      </c>
      <c r="BT31" s="34">
        <v>787</v>
      </c>
      <c r="BU31" s="34">
        <v>802</v>
      </c>
    </row>
    <row r="32" spans="1:73">
      <c r="A32" s="14" t="s">
        <v>13</v>
      </c>
      <c r="B32" s="1" t="s">
        <v>13</v>
      </c>
      <c r="C32" s="55">
        <f>X32</f>
        <v>0.41493775933609961</v>
      </c>
      <c r="D32" s="55"/>
      <c r="E32" s="56">
        <f>IF(Z32=0,$AF$4,AC32)</f>
        <v>0.33061213091700792</v>
      </c>
      <c r="F32" s="56">
        <f>IF($Z32=0,$AF$4,AD32)</f>
        <v>1.0372569374812735</v>
      </c>
      <c r="G32" s="56"/>
      <c r="H32" s="55">
        <f>AJ32</f>
        <v>0.23052097740894423</v>
      </c>
      <c r="I32" s="55"/>
      <c r="J32" s="54">
        <f>AO32</f>
        <v>0.14206301712893035</v>
      </c>
      <c r="K32" s="54">
        <f>AP32</f>
        <v>0.68491400003720082</v>
      </c>
      <c r="L32" s="54"/>
      <c r="M32" s="55">
        <f>AV32</f>
        <v>5.8552328261871827</v>
      </c>
      <c r="N32" s="54"/>
      <c r="O32" s="54">
        <f>BA32</f>
        <v>5.758399127686423</v>
      </c>
      <c r="P32" s="54">
        <f>BB32</f>
        <v>7.943960218956045</v>
      </c>
      <c r="Q32" s="53">
        <f>BH32</f>
        <v>51.267865375749189</v>
      </c>
      <c r="R32" s="53"/>
      <c r="S32" s="52">
        <f>BM32</f>
        <v>47.417766636999588</v>
      </c>
      <c r="T32" s="52">
        <f>BN32</f>
        <v>53.344483816720931</v>
      </c>
      <c r="U32" s="51">
        <f>Q32-T32</f>
        <v>-2.0766184409717425</v>
      </c>
      <c r="V32" s="1" t="s">
        <v>13</v>
      </c>
      <c r="W32" s="60">
        <v>9</v>
      </c>
      <c r="X32" s="50">
        <f>W32/BT32*100</f>
        <v>0.41493775933609961</v>
      </c>
      <c r="Y32" s="58">
        <v>13.6</v>
      </c>
      <c r="Z32" s="49">
        <f>Y32/BU32*100</f>
        <v>0.61705989110707793</v>
      </c>
      <c r="AA32" s="48">
        <f>IF(Y32&lt;1,0,IF(Y32&gt;100,Y32-(1.96*SQRT(Y32)),CHIINV(0.975,2*Y32)/2))</f>
        <v>7.2866913654108547</v>
      </c>
      <c r="AB32" s="48">
        <f>IF(Y32=0,0,IF(Y32&gt;100,Y32+(1.96*SQRT(Y32)),CHIINV(0.025,2*(Y32+1))/2))</f>
        <v>22.861142902087266</v>
      </c>
      <c r="AC32" s="44">
        <f>(AA32/$BU32)*100</f>
        <v>0.33061213091700792</v>
      </c>
      <c r="AD32" s="44">
        <f>(AB32/$BU32)*100</f>
        <v>1.0372569374812735</v>
      </c>
      <c r="AE32" s="44">
        <f>Z32-AC32</f>
        <v>0.28644776019007001</v>
      </c>
      <c r="AF32" s="44">
        <f>AD32-Z32</f>
        <v>0.42019704637419553</v>
      </c>
      <c r="AG32" s="47"/>
      <c r="AH32" s="1" t="s">
        <v>13</v>
      </c>
      <c r="AI32" s="59">
        <v>5</v>
      </c>
      <c r="AJ32" s="46">
        <f>AI32/BT32*100</f>
        <v>0.23052097740894423</v>
      </c>
      <c r="AK32" s="58">
        <v>7.8</v>
      </c>
      <c r="AL32" s="45">
        <f>AK32/BU32*100</f>
        <v>0.35390199637023595</v>
      </c>
      <c r="AM32" s="38">
        <f>IF(AK32&lt;0.5,0,IF(AK32&gt;100,AK32-(1.96*SQRT(AK32)),CHIINV(0.975,2*AK32)/2))</f>
        <v>3.131068897521625</v>
      </c>
      <c r="AN32" s="38">
        <f>IF(AK32=0,0,IF(AK32&gt;100,AK32+(1.96*SQRT(AK32)),CHIINV(0.025,2*(AK32+1))/2))</f>
        <v>15.095504560819906</v>
      </c>
      <c r="AO32" s="44">
        <f>(AM32/$BU32)*100</f>
        <v>0.14206301712893035</v>
      </c>
      <c r="AP32" s="44">
        <f>(AN32/$BU32)*100</f>
        <v>0.68491400003720082</v>
      </c>
      <c r="AQ32" s="44">
        <f>AL32-AO32</f>
        <v>0.2118389792413056</v>
      </c>
      <c r="AR32" s="44">
        <f>AP32-AL32</f>
        <v>0.33101200366696487</v>
      </c>
      <c r="AS32" s="43"/>
      <c r="AT32" s="1" t="s">
        <v>13</v>
      </c>
      <c r="AU32" s="59">
        <v>127</v>
      </c>
      <c r="AV32" s="46">
        <f>AU32/BT32*100</f>
        <v>5.8552328261871827</v>
      </c>
      <c r="AW32" s="58">
        <v>151</v>
      </c>
      <c r="AX32" s="45">
        <f>AW32/BU32*100</f>
        <v>6.8511796733212336</v>
      </c>
      <c r="AY32" s="38">
        <f>IF(AW32=0,0,IF(AW32&gt;100,AW32-(1.96*SQRT(AW32)),CHIINV(0.975,2*AW32)/2))</f>
        <v>126.91511677420877</v>
      </c>
      <c r="AZ32" s="38">
        <f>IF(AW32=0,0,IF(AW32&gt;100,AW32+(1.96*SQRT(AW32)),CHIINV(0.025,2*(AW32+1))/2))</f>
        <v>175.08488322579123</v>
      </c>
      <c r="BA32" s="44">
        <f>(AY32/$BU32)*100</f>
        <v>5.758399127686423</v>
      </c>
      <c r="BB32" s="44">
        <f>(AZ32/$BU32)*100</f>
        <v>7.943960218956045</v>
      </c>
      <c r="BC32" s="44">
        <f>AX32-BA32</f>
        <v>1.0927805456348105</v>
      </c>
      <c r="BD32" s="44">
        <f>BB32-AX32</f>
        <v>1.0927805456348114</v>
      </c>
      <c r="BE32" s="43"/>
      <c r="BF32" s="1" t="s">
        <v>13</v>
      </c>
      <c r="BG32" s="34">
        <v>1112</v>
      </c>
      <c r="BH32" s="41">
        <f>BG32/BT32*100</f>
        <v>51.267865375749189</v>
      </c>
      <c r="BI32" s="57">
        <v>1110.4000000000001</v>
      </c>
      <c r="BJ32" s="39">
        <f>BI32/BU32*100</f>
        <v>50.381125226860256</v>
      </c>
      <c r="BK32" s="38">
        <f>IF(BI32=0,0,IF(BI32&gt;100,BI32-(1.96*SQRT(BI32)),CHIINV(0.975,2*BI32)/2))</f>
        <v>1045.0875766794709</v>
      </c>
      <c r="BL32" s="38">
        <f>IF(BI32=0,0,IF(BI32&gt;100,BI32+(1.96*SQRT(BI32)),CHIINV(0.025,2*(BI32+1))/2))</f>
        <v>1175.7124233205293</v>
      </c>
      <c r="BM32" s="37">
        <f>(BK32/$BU32)*100</f>
        <v>47.417766636999588</v>
      </c>
      <c r="BN32" s="37">
        <f>(BL32/$BU32)*100</f>
        <v>53.344483816720931</v>
      </c>
      <c r="BO32" s="37">
        <f>BJ32-BM32</f>
        <v>2.9633585898606682</v>
      </c>
      <c r="BP32" s="37">
        <f>BN32-BJ32</f>
        <v>2.9633585898606754</v>
      </c>
      <c r="BQ32" s="36"/>
      <c r="BR32" s="61"/>
      <c r="BS32" s="1" t="s">
        <v>13</v>
      </c>
      <c r="BT32" s="34">
        <v>2169</v>
      </c>
      <c r="BU32" s="34">
        <v>2204</v>
      </c>
    </row>
    <row r="33" spans="1:73">
      <c r="A33" s="14" t="s">
        <v>12</v>
      </c>
      <c r="B33" s="1" t="s">
        <v>11</v>
      </c>
      <c r="C33" s="55">
        <f>X33</f>
        <v>9.5785440613026809E-2</v>
      </c>
      <c r="D33" s="55"/>
      <c r="E33" s="56">
        <f>IF(Z33=0,$AF$4,AC33)</f>
        <v>2.2828395715736582E-2</v>
      </c>
      <c r="F33" s="56">
        <f>IF($Z33=0,$AF$4,AD33)</f>
        <v>0.68093191967238087</v>
      </c>
      <c r="G33" s="56"/>
      <c r="H33" s="55">
        <f>AJ33</f>
        <v>0.67049808429118773</v>
      </c>
      <c r="I33" s="55"/>
      <c r="J33" s="54">
        <f>AO33</f>
        <v>0.26525570702355006</v>
      </c>
      <c r="K33" s="54">
        <f>AP33</f>
        <v>1.3593473479455589</v>
      </c>
      <c r="L33" s="54"/>
      <c r="M33" s="55">
        <f>AV33</f>
        <v>3.0651340996168579</v>
      </c>
      <c r="N33" s="54"/>
      <c r="O33" s="54">
        <f>BA33</f>
        <v>2.613837180908245</v>
      </c>
      <c r="P33" s="54">
        <f>BB33</f>
        <v>5.0249089411718062</v>
      </c>
      <c r="Q33" s="53">
        <f>BH33</f>
        <v>26.819923371647509</v>
      </c>
      <c r="R33" s="53"/>
      <c r="S33" s="52">
        <f>BM33</f>
        <v>24.542224385392533</v>
      </c>
      <c r="T33" s="52">
        <f>BN33</f>
        <v>30.877191260224805</v>
      </c>
      <c r="U33" s="51">
        <f>Q33-T33</f>
        <v>-4.0572678885772966</v>
      </c>
      <c r="V33" s="1" t="s">
        <v>11</v>
      </c>
      <c r="W33" s="60">
        <v>1</v>
      </c>
      <c r="X33" s="50">
        <f>W33/BT33*100</f>
        <v>9.5785440613026809E-2</v>
      </c>
      <c r="Y33" s="58">
        <v>2.2000000000000002</v>
      </c>
      <c r="Z33" s="49">
        <f>Y33/BU33*100</f>
        <v>0.20735155513666353</v>
      </c>
      <c r="AA33" s="48">
        <f>IF(Y33&lt;1,0,IF(Y33&gt;100,Y33-(1.96*SQRT(Y33)),CHIINV(0.975,2*Y33)/2))</f>
        <v>0.24220927854396515</v>
      </c>
      <c r="AB33" s="48">
        <f>IF(Y33=0,0,IF(Y33&gt;100,Y33+(1.96*SQRT(Y33)),CHIINV(0.025,2*(Y33+1))/2))</f>
        <v>7.2246876677239609</v>
      </c>
      <c r="AC33" s="44">
        <f>(AA33/$BU33)*100</f>
        <v>2.2828395715736582E-2</v>
      </c>
      <c r="AD33" s="44">
        <f>(AB33/$BU33)*100</f>
        <v>0.68093191967238087</v>
      </c>
      <c r="AE33" s="44">
        <f>Z33-AC33</f>
        <v>0.18452315942092695</v>
      </c>
      <c r="AF33" s="44">
        <f>AD33-Z33</f>
        <v>0.47358036453571734</v>
      </c>
      <c r="AG33" s="47"/>
      <c r="AH33" s="1" t="s">
        <v>11</v>
      </c>
      <c r="AI33" s="59">
        <v>7</v>
      </c>
      <c r="AJ33" s="46">
        <f>AI33/BT33*100</f>
        <v>0.67049808429118773</v>
      </c>
      <c r="AK33" s="58">
        <v>7.4</v>
      </c>
      <c r="AL33" s="45">
        <f>AK33/BU33*100</f>
        <v>0.69745523091423189</v>
      </c>
      <c r="AM33" s="38">
        <f>IF(AK33&lt;0.5,0,IF(AK33&gt;100,AK33-(1.96*SQRT(AK33)),CHIINV(0.975,2*AK33)/2))</f>
        <v>2.8143630515198659</v>
      </c>
      <c r="AN33" s="38">
        <f>IF(AK33=0,0,IF(AK33&gt;100,AK33+(1.96*SQRT(AK33)),CHIINV(0.025,2*(AK33+1))/2))</f>
        <v>14.42267536170238</v>
      </c>
      <c r="AO33" s="44">
        <f>(AM33/$BU33)*100</f>
        <v>0.26525570702355006</v>
      </c>
      <c r="AP33" s="44">
        <f>(AN33/$BU33)*100</f>
        <v>1.3593473479455589</v>
      </c>
      <c r="AQ33" s="44">
        <f>AL33-AO33</f>
        <v>0.43219952389068184</v>
      </c>
      <c r="AR33" s="44">
        <f>AP33-AL33</f>
        <v>0.661892117031327</v>
      </c>
      <c r="AS33" s="43"/>
      <c r="AT33" s="1" t="s">
        <v>11</v>
      </c>
      <c r="AU33" s="59">
        <v>32</v>
      </c>
      <c r="AV33" s="46">
        <f>AU33/BT33*100</f>
        <v>3.0651340996168579</v>
      </c>
      <c r="AW33" s="58">
        <v>39</v>
      </c>
      <c r="AX33" s="45">
        <f>AW33/BU33*100</f>
        <v>3.6757775683317626</v>
      </c>
      <c r="AY33" s="38">
        <f>IF(AW33=0,0,IF(AW33&gt;100,AW33-(1.96*SQRT(AW33)),CHIINV(0.975,2*AW33)/2))</f>
        <v>27.73281248943648</v>
      </c>
      <c r="AZ33" s="38">
        <f>IF(AW33=0,0,IF(AW33&gt;100,AW33+(1.96*SQRT(AW33)),CHIINV(0.025,2*(AW33+1))/2))</f>
        <v>53.314283865832863</v>
      </c>
      <c r="BA33" s="44">
        <f>(AY33/$BU33)*100</f>
        <v>2.613837180908245</v>
      </c>
      <c r="BB33" s="44">
        <f>(AZ33/$BU33)*100</f>
        <v>5.0249089411718062</v>
      </c>
      <c r="BC33" s="44">
        <f>AX33-BA33</f>
        <v>1.0619403874235176</v>
      </c>
      <c r="BD33" s="44">
        <f>BB33-AX33</f>
        <v>1.3491313728400436</v>
      </c>
      <c r="BE33" s="43"/>
      <c r="BF33" s="1" t="s">
        <v>11</v>
      </c>
      <c r="BG33" s="34">
        <v>280</v>
      </c>
      <c r="BH33" s="41">
        <f>BG33/BT33*100</f>
        <v>26.819923371647509</v>
      </c>
      <c r="BI33" s="57">
        <v>294</v>
      </c>
      <c r="BJ33" s="39">
        <f>BI33/BU33*100</f>
        <v>27.709707822808671</v>
      </c>
      <c r="BK33" s="38">
        <f>IF(BI33=0,0,IF(BI33&gt;100,BI33-(1.96*SQRT(BI33)),CHIINV(0.975,2*BI33)/2))</f>
        <v>260.39300072901477</v>
      </c>
      <c r="BL33" s="38">
        <f>IF(BI33=0,0,IF(BI33&gt;100,BI33+(1.96*SQRT(BI33)),CHIINV(0.025,2*(BI33+1))/2))</f>
        <v>327.60699927098523</v>
      </c>
      <c r="BM33" s="37">
        <f>(BK33/$BU33)*100</f>
        <v>24.542224385392533</v>
      </c>
      <c r="BN33" s="37">
        <f>(BL33/$BU33)*100</f>
        <v>30.877191260224805</v>
      </c>
      <c r="BO33" s="37">
        <f>BJ33-BM33</f>
        <v>3.1674834374161378</v>
      </c>
      <c r="BP33" s="37">
        <f>BN33-BJ33</f>
        <v>3.1674834374161343</v>
      </c>
      <c r="BQ33" s="36"/>
      <c r="BR33" s="61"/>
      <c r="BS33" s="1" t="s">
        <v>11</v>
      </c>
      <c r="BT33" s="34">
        <v>1044</v>
      </c>
      <c r="BU33" s="34">
        <v>1061</v>
      </c>
    </row>
    <row r="34" spans="1:73">
      <c r="A34" s="14"/>
      <c r="B34" s="1" t="s">
        <v>10</v>
      </c>
      <c r="C34" s="55">
        <f>X34</f>
        <v>0.75187969924812026</v>
      </c>
      <c r="D34" s="55"/>
      <c r="E34" s="56">
        <f>IF(Z34=0,$AF$4,AC34)</f>
        <v>0</v>
      </c>
      <c r="F34" s="56">
        <f>IF($Z34=0,$AF$4,AD34)</f>
        <v>2.7124113633190707</v>
      </c>
      <c r="G34" s="56"/>
      <c r="H34" s="55">
        <f>AJ34</f>
        <v>1.5037593984962405</v>
      </c>
      <c r="I34" s="55"/>
      <c r="J34" s="54">
        <f>AO34</f>
        <v>7.9336500964668419E-2</v>
      </c>
      <c r="K34" s="54">
        <f>AP34</f>
        <v>4.7178316154522166</v>
      </c>
      <c r="L34" s="54"/>
      <c r="M34" s="55">
        <f>AV34</f>
        <v>3.007518796992481</v>
      </c>
      <c r="N34" s="54"/>
      <c r="O34" s="54">
        <f>BA34</f>
        <v>0.99279025734572013</v>
      </c>
      <c r="P34" s="54">
        <f>BB34</f>
        <v>8.0588416400813259</v>
      </c>
      <c r="Q34" s="53">
        <f>BH34</f>
        <v>18.045112781954884</v>
      </c>
      <c r="R34" s="53"/>
      <c r="S34" s="52">
        <f>BM34</f>
        <v>8.9827349892676072</v>
      </c>
      <c r="T34" s="52">
        <f>BN34</f>
        <v>22.712042575496032</v>
      </c>
      <c r="U34" s="51">
        <f>Q34-T34</f>
        <v>-4.6669297935411471</v>
      </c>
      <c r="V34" s="1" t="s">
        <v>10</v>
      </c>
      <c r="W34" s="60">
        <v>1</v>
      </c>
      <c r="X34" s="50">
        <f>W34/BT34*100</f>
        <v>0.75187969924812026</v>
      </c>
      <c r="Y34" s="58">
        <v>0.4</v>
      </c>
      <c r="Z34" s="49">
        <f>Y34/BU34*100</f>
        <v>0.29411764705882354</v>
      </c>
      <c r="AA34" s="48">
        <f>IF(Y34&lt;1,0,IF(Y34&gt;100,Y34-(1.96*SQRT(Y34)),CHIINV(0.975,2*Y34)/2))</f>
        <v>0</v>
      </c>
      <c r="AB34" s="48">
        <f>IF(Y34=0,0,IF(Y34&gt;100,Y34+(1.96*SQRT(Y34)),CHIINV(0.025,2*(Y34+1))/2))</f>
        <v>3.6888794541139363</v>
      </c>
      <c r="AC34" s="44">
        <f>(AA34/$BU34)*100</f>
        <v>0</v>
      </c>
      <c r="AD34" s="44">
        <f>(AB34/$BU34)*100</f>
        <v>2.7124113633190707</v>
      </c>
      <c r="AE34" s="44">
        <f>Z34-AC34</f>
        <v>0.29411764705882354</v>
      </c>
      <c r="AF34" s="44">
        <f>AD34-Z34</f>
        <v>2.4182937162602474</v>
      </c>
      <c r="AG34" s="47"/>
      <c r="AH34" s="1" t="s">
        <v>10</v>
      </c>
      <c r="AI34" s="59">
        <v>2</v>
      </c>
      <c r="AJ34" s="46">
        <f>AI34/BT34*100</f>
        <v>1.5037593984962405</v>
      </c>
      <c r="AK34" s="58">
        <v>1.8</v>
      </c>
      <c r="AL34" s="45">
        <f>AK34/BU34*100</f>
        <v>1.3235294117647058</v>
      </c>
      <c r="AM34" s="38">
        <f>IF(AK34&lt;0.5,0,IF(AK34&gt;100,AK34-(1.96*SQRT(AK34)),CHIINV(0.975,2*AK34)/2))</f>
        <v>0.10789764131194905</v>
      </c>
      <c r="AN34" s="38">
        <f>IF(AK34=0,0,IF(AK34&gt;100,AK34+(1.96*SQRT(AK34)),CHIINV(0.025,2*(AK34+1))/2))</f>
        <v>6.4162509970150143</v>
      </c>
      <c r="AO34" s="44">
        <f>(AM34/$BU34)*100</f>
        <v>7.9336500964668419E-2</v>
      </c>
      <c r="AP34" s="44">
        <f>(AN34/$BU34)*100</f>
        <v>4.7178316154522166</v>
      </c>
      <c r="AQ34" s="44">
        <f>AL34-AO34</f>
        <v>1.2441929108000374</v>
      </c>
      <c r="AR34" s="44">
        <f>AP34-AL34</f>
        <v>3.394302203687511</v>
      </c>
      <c r="AS34" s="43"/>
      <c r="AT34" s="1" t="s">
        <v>10</v>
      </c>
      <c r="AU34" s="59">
        <v>4</v>
      </c>
      <c r="AV34" s="46">
        <f>AU34/BT34*100</f>
        <v>3.007518796992481</v>
      </c>
      <c r="AW34" s="58">
        <v>4.5999999999999996</v>
      </c>
      <c r="AX34" s="45">
        <f>AW34/BU34*100</f>
        <v>3.3823529411764706</v>
      </c>
      <c r="AY34" s="38">
        <f>IF(AW34=0,0,IF(AW34&gt;100,AW34-(1.96*SQRT(AW34)),CHIINV(0.975,2*AW34)/2))</f>
        <v>1.3501947499901792</v>
      </c>
      <c r="AZ34" s="38">
        <f>IF(AW34=0,0,IF(AW34&gt;100,AW34+(1.96*SQRT(AW34)),CHIINV(0.025,2*(AW34+1))/2))</f>
        <v>10.960024630510603</v>
      </c>
      <c r="BA34" s="44">
        <f>(AY34/$BU34)*100</f>
        <v>0.99279025734572013</v>
      </c>
      <c r="BB34" s="44">
        <f>(AZ34/$BU34)*100</f>
        <v>8.0588416400813259</v>
      </c>
      <c r="BC34" s="44">
        <f>AX34-BA34</f>
        <v>2.3895626838307504</v>
      </c>
      <c r="BD34" s="44">
        <f>BB34-AX34</f>
        <v>4.6764886989048549</v>
      </c>
      <c r="BE34" s="43"/>
      <c r="BF34" s="1" t="s">
        <v>10</v>
      </c>
      <c r="BG34" s="34">
        <v>24</v>
      </c>
      <c r="BH34" s="41">
        <f>BG34/BT34*100</f>
        <v>18.045112781954884</v>
      </c>
      <c r="BI34" s="57">
        <v>20.2</v>
      </c>
      <c r="BJ34" s="39">
        <f>BI34/BU34*100</f>
        <v>14.852941176470589</v>
      </c>
      <c r="BK34" s="38">
        <f>IF(BI34=0,0,IF(BI34&gt;100,BI34-(1.96*SQRT(BI34)),CHIINV(0.975,2*BI34)/2))</f>
        <v>12.216519585403946</v>
      </c>
      <c r="BL34" s="38">
        <f>IF(BI34=0,0,IF(BI34&gt;100,BI34+(1.96*SQRT(BI34)),CHIINV(0.025,2*(BI34+1))/2))</f>
        <v>30.888377902674602</v>
      </c>
      <c r="BM34" s="37">
        <f>(BK34/$BU34)*100</f>
        <v>8.9827349892676072</v>
      </c>
      <c r="BN34" s="37">
        <f>(BL34/$BU34)*100</f>
        <v>22.712042575496032</v>
      </c>
      <c r="BO34" s="37">
        <f>BJ34-BM34</f>
        <v>5.8702061872029816</v>
      </c>
      <c r="BP34" s="37">
        <f>BN34-BJ34</f>
        <v>7.8591013990254428</v>
      </c>
      <c r="BQ34" s="36"/>
      <c r="BR34" s="61"/>
      <c r="BS34" s="1" t="s">
        <v>10</v>
      </c>
      <c r="BT34" s="34">
        <v>133</v>
      </c>
      <c r="BU34" s="34">
        <v>136</v>
      </c>
    </row>
    <row r="35" spans="1:73">
      <c r="A35" s="14"/>
      <c r="B35" s="4" t="s">
        <v>9</v>
      </c>
      <c r="C35" s="55">
        <f>X35</f>
        <v>0</v>
      </c>
      <c r="D35" s="55"/>
      <c r="E35" s="56">
        <f>IF(Z35=0,$AF$4,AC35)</f>
        <v>0</v>
      </c>
      <c r="F35" s="56">
        <f>IF($Z35=0,$AF$4,AD35)</f>
        <v>1.790718181608707</v>
      </c>
      <c r="G35" s="56"/>
      <c r="H35" s="55">
        <f>AJ35</f>
        <v>0.49019607843137253</v>
      </c>
      <c r="I35" s="55"/>
      <c r="J35" s="54">
        <f>AO35</f>
        <v>1.2290198050626163E-2</v>
      </c>
      <c r="K35" s="54">
        <f>AP35</f>
        <v>2.7046812577373296</v>
      </c>
      <c r="L35" s="54"/>
      <c r="M35" s="55">
        <f>AV35</f>
        <v>1.9607843137254901</v>
      </c>
      <c r="N35" s="54"/>
      <c r="O35" s="54">
        <f>BA35</f>
        <v>0.52906086098365313</v>
      </c>
      <c r="P35" s="54">
        <f>BB35</f>
        <v>4.9716449880600466</v>
      </c>
      <c r="Q35" s="53">
        <f>BH35</f>
        <v>20.588235294117645</v>
      </c>
      <c r="R35" s="53"/>
      <c r="S35" s="52">
        <f>BM35</f>
        <v>11.430091448821493</v>
      </c>
      <c r="T35" s="52">
        <f>BN35</f>
        <v>23.063879657865584</v>
      </c>
      <c r="U35" s="51">
        <f>Q35-T35</f>
        <v>-2.4756443637479393</v>
      </c>
      <c r="V35" s="4" t="s">
        <v>9</v>
      </c>
      <c r="W35" s="60">
        <v>0</v>
      </c>
      <c r="X35" s="50">
        <f>W35/BT35*100</f>
        <v>0</v>
      </c>
      <c r="Y35" s="58">
        <v>0.2</v>
      </c>
      <c r="Z35" s="49">
        <f>Y35/BU35*100</f>
        <v>9.7087378640776711E-2</v>
      </c>
      <c r="AA35" s="48">
        <f>IF(Y35&lt;1,0,IF(Y35&gt;100,Y35-(1.96*SQRT(Y35)),CHIINV(0.975,2*Y35)/2))</f>
        <v>0</v>
      </c>
      <c r="AB35" s="48">
        <f>IF(Y35=0,0,IF(Y35&gt;100,Y35+(1.96*SQRT(Y35)),CHIINV(0.025,2*(Y35+1))/2))</f>
        <v>3.6888794541139363</v>
      </c>
      <c r="AC35" s="44">
        <f>(AA35/$BU35)*100</f>
        <v>0</v>
      </c>
      <c r="AD35" s="44">
        <f>(AB35/$BU35)*100</f>
        <v>1.790718181608707</v>
      </c>
      <c r="AE35" s="44">
        <f>Z35-AC35</f>
        <v>9.7087378640776711E-2</v>
      </c>
      <c r="AF35" s="44">
        <f>AD35-Z35</f>
        <v>1.6936308029679303</v>
      </c>
      <c r="AG35" s="47"/>
      <c r="AH35" s="4" t="s">
        <v>9</v>
      </c>
      <c r="AI35" s="59">
        <v>1</v>
      </c>
      <c r="AJ35" s="46">
        <f>AI35/BT35*100</f>
        <v>0.49019607843137253</v>
      </c>
      <c r="AK35" s="58">
        <v>1</v>
      </c>
      <c r="AL35" s="45">
        <f>AK35/BU35*100</f>
        <v>0.48543689320388345</v>
      </c>
      <c r="AM35" s="38">
        <f>IF(AK35&lt;0.5,0,IF(AK35&gt;100,AK35-(1.96*SQRT(AK35)),CHIINV(0.975,2*AK35)/2))</f>
        <v>2.5317807984289897E-2</v>
      </c>
      <c r="AN35" s="38">
        <f>IF(AK35=0,0,IF(AK35&gt;100,AK35+(1.96*SQRT(AK35)),CHIINV(0.025,2*(AK35+1))/2))</f>
        <v>5.5716433909388989</v>
      </c>
      <c r="AO35" s="44">
        <f>(AM35/$BU35)*100</f>
        <v>1.2290198050626163E-2</v>
      </c>
      <c r="AP35" s="44">
        <f>(AN35/$BU35)*100</f>
        <v>2.7046812577373296</v>
      </c>
      <c r="AQ35" s="44">
        <f>AL35-AO35</f>
        <v>0.4731466951532573</v>
      </c>
      <c r="AR35" s="44">
        <f>AP35-AL35</f>
        <v>2.2192443645334463</v>
      </c>
      <c r="AS35" s="43"/>
      <c r="AT35" s="4" t="s">
        <v>9</v>
      </c>
      <c r="AU35" s="59">
        <v>4</v>
      </c>
      <c r="AV35" s="46">
        <f>AU35/BT35*100</f>
        <v>1.9607843137254901</v>
      </c>
      <c r="AW35" s="58">
        <v>4.2</v>
      </c>
      <c r="AX35" s="45">
        <f>AW35/BU35*100</f>
        <v>2.0388349514563107</v>
      </c>
      <c r="AY35" s="38">
        <f>IF(AW35=0,0,IF(AW35&gt;100,AW35-(1.96*SQRT(AW35)),CHIINV(0.975,2*AW35)/2))</f>
        <v>1.0898653736263253</v>
      </c>
      <c r="AZ35" s="38">
        <f>IF(AW35=0,0,IF(AW35&gt;100,AW35+(1.96*SQRT(AW35)),CHIINV(0.025,2*(AW35+1))/2))</f>
        <v>10.241588675403698</v>
      </c>
      <c r="BA35" s="44">
        <f>(AY35/$BU35)*100</f>
        <v>0.52906086098365313</v>
      </c>
      <c r="BB35" s="44">
        <f>(AZ35/$BU35)*100</f>
        <v>4.9716449880600466</v>
      </c>
      <c r="BC35" s="44">
        <f>AX35-BA35</f>
        <v>1.5097740904726575</v>
      </c>
      <c r="BD35" s="44">
        <f>BB35-AX35</f>
        <v>2.932810036603736</v>
      </c>
      <c r="BE35" s="43"/>
      <c r="BF35" s="4" t="s">
        <v>9</v>
      </c>
      <c r="BG35" s="34">
        <v>42</v>
      </c>
      <c r="BH35" s="41">
        <f>BG35/BT35*100</f>
        <v>20.588235294117645</v>
      </c>
      <c r="BI35" s="57">
        <v>34</v>
      </c>
      <c r="BJ35" s="39">
        <f>BI35/BU35*100</f>
        <v>16.50485436893204</v>
      </c>
      <c r="BK35" s="38">
        <f>IF(BI35=0,0,IF(BI35&gt;100,BI35-(1.96*SQRT(BI35)),CHIINV(0.975,2*BI35)/2))</f>
        <v>23.545988384572276</v>
      </c>
      <c r="BL35" s="38">
        <f>IF(BI35=0,0,IF(BI35&gt;100,BI35+(1.96*SQRT(BI35)),CHIINV(0.025,2*(BI35+1))/2))</f>
        <v>47.511592095203099</v>
      </c>
      <c r="BM35" s="37">
        <f>(BK35/$BU35)*100</f>
        <v>11.430091448821493</v>
      </c>
      <c r="BN35" s="37">
        <f>(BL35/$BU35)*100</f>
        <v>23.063879657865584</v>
      </c>
      <c r="BO35" s="37">
        <f>BJ35-BM35</f>
        <v>5.0747629201105475</v>
      </c>
      <c r="BP35" s="37">
        <f>BN35-BJ35</f>
        <v>6.5590252889335439</v>
      </c>
      <c r="BQ35" s="36"/>
      <c r="BR35" s="61"/>
      <c r="BS35" s="4" t="s">
        <v>9</v>
      </c>
      <c r="BT35" s="34">
        <v>204</v>
      </c>
      <c r="BU35" s="34">
        <v>206</v>
      </c>
    </row>
    <row r="36" spans="1:73">
      <c r="A36" s="14"/>
      <c r="B36" s="4" t="s">
        <v>8</v>
      </c>
      <c r="C36" s="55">
        <f>X36</f>
        <v>0.48543689320388345</v>
      </c>
      <c r="D36" s="55"/>
      <c r="E36" s="56">
        <f>IF(Z36=0,$AF$4,AC36)</f>
        <v>0</v>
      </c>
      <c r="F36" s="56">
        <f>IF($Z36=0,$AF$4,AD36)</f>
        <v>1.7650140928774816</v>
      </c>
      <c r="G36" s="56"/>
      <c r="H36" s="55">
        <f>AJ36</f>
        <v>0.48543689320388345</v>
      </c>
      <c r="I36" s="55"/>
      <c r="J36" s="54">
        <f>AO36</f>
        <v>5.1625665699497156E-2</v>
      </c>
      <c r="K36" s="54">
        <f>AP36</f>
        <v>3.0699765535957004</v>
      </c>
      <c r="L36" s="54"/>
      <c r="M36" s="55">
        <f>AV36</f>
        <v>0.48543689320388345</v>
      </c>
      <c r="N36" s="54"/>
      <c r="O36" s="54">
        <f>BA36</f>
        <v>0.64602619616754986</v>
      </c>
      <c r="P36" s="54">
        <f>BB36</f>
        <v>5.2440309236892837</v>
      </c>
      <c r="Q36" s="53">
        <f>BH36</f>
        <v>10.679611650485436</v>
      </c>
      <c r="R36" s="53"/>
      <c r="S36" s="52">
        <f>BM36</f>
        <v>10.275185376913642</v>
      </c>
      <c r="T36" s="52">
        <f>BN36</f>
        <v>21.33424521453497</v>
      </c>
      <c r="U36" s="51">
        <f>Q36-T36</f>
        <v>-10.654633564049535</v>
      </c>
      <c r="V36" s="4" t="s">
        <v>8</v>
      </c>
      <c r="W36" s="60">
        <v>1</v>
      </c>
      <c r="X36" s="50">
        <f>W36/BT36*100</f>
        <v>0.48543689320388345</v>
      </c>
      <c r="Y36" s="58">
        <v>0.4</v>
      </c>
      <c r="Z36" s="49">
        <f>Y36/BU36*100</f>
        <v>0.19138755980861244</v>
      </c>
      <c r="AA36" s="48">
        <f>IF(Y36&lt;1,0,IF(Y36&gt;100,Y36-(1.96*SQRT(Y36)),CHIINV(0.975,2*Y36)/2))</f>
        <v>0</v>
      </c>
      <c r="AB36" s="48">
        <f>IF(Y36=0,0,IF(Y36&gt;100,Y36+(1.96*SQRT(Y36)),CHIINV(0.025,2*(Y36+1))/2))</f>
        <v>3.6888794541139363</v>
      </c>
      <c r="AC36" s="44">
        <f>(AA36/$BU36)*100</f>
        <v>0</v>
      </c>
      <c r="AD36" s="44">
        <f>(AB36/$BU36)*100</f>
        <v>1.7650140928774816</v>
      </c>
      <c r="AE36" s="44">
        <f>Z36-AC36</f>
        <v>0.19138755980861244</v>
      </c>
      <c r="AF36" s="44">
        <f>AD36-Z36</f>
        <v>1.573626533068869</v>
      </c>
      <c r="AG36" s="47"/>
      <c r="AH36" s="4" t="s">
        <v>8</v>
      </c>
      <c r="AI36" s="59">
        <v>1</v>
      </c>
      <c r="AJ36" s="46">
        <f>AI36/BT36*100</f>
        <v>0.48543689320388345</v>
      </c>
      <c r="AK36" s="58">
        <v>1.8</v>
      </c>
      <c r="AL36" s="45">
        <f>AK36/BU36*100</f>
        <v>0.86124401913875592</v>
      </c>
      <c r="AM36" s="38">
        <f>IF(AK36&lt;0.5,0,IF(AK36&gt;100,AK36-(1.96*SQRT(AK36)),CHIINV(0.975,2*AK36)/2))</f>
        <v>0.10789764131194905</v>
      </c>
      <c r="AN36" s="38">
        <f>IF(AK36=0,0,IF(AK36&gt;100,AK36+(1.96*SQRT(AK36)),CHIINV(0.025,2*(AK36+1))/2))</f>
        <v>6.4162509970150143</v>
      </c>
      <c r="AO36" s="44">
        <f>(AM36/$BU36)*100</f>
        <v>5.1625665699497156E-2</v>
      </c>
      <c r="AP36" s="44">
        <f>(AN36/$BU36)*100</f>
        <v>3.0699765535957004</v>
      </c>
      <c r="AQ36" s="44">
        <f>AL36-AO36</f>
        <v>0.80961835343925881</v>
      </c>
      <c r="AR36" s="44">
        <f>AP36-AL36</f>
        <v>2.2087325344569444</v>
      </c>
      <c r="AS36" s="43"/>
      <c r="AT36" s="4" t="s">
        <v>8</v>
      </c>
      <c r="AU36" s="59">
        <v>1</v>
      </c>
      <c r="AV36" s="46">
        <f>AU36/BT36*100</f>
        <v>0.48543689320388345</v>
      </c>
      <c r="AW36" s="58">
        <v>4.8</v>
      </c>
      <c r="AX36" s="45">
        <f>AW36/BU36*100</f>
        <v>2.2966507177033493</v>
      </c>
      <c r="AY36" s="38">
        <f>IF(AW36=0,0,IF(AW36&gt;100,AW36-(1.96*SQRT(AW36)),CHIINV(0.975,2*AW36)/2))</f>
        <v>1.3501947499901792</v>
      </c>
      <c r="AZ36" s="38">
        <f>IF(AW36=0,0,IF(AW36&gt;100,AW36+(1.96*SQRT(AW36)),CHIINV(0.025,2*(AW36+1))/2))</f>
        <v>10.960024630510603</v>
      </c>
      <c r="BA36" s="44">
        <f>(AY36/$BU36)*100</f>
        <v>0.64602619616754986</v>
      </c>
      <c r="BB36" s="44">
        <f>(AZ36/$BU36)*100</f>
        <v>5.2440309236892837</v>
      </c>
      <c r="BC36" s="44">
        <f>AX36-BA36</f>
        <v>1.6506245215357995</v>
      </c>
      <c r="BD36" s="44">
        <f>BB36-AX36</f>
        <v>2.9473802059859344</v>
      </c>
      <c r="BE36" s="43"/>
      <c r="BF36" s="4" t="s">
        <v>8</v>
      </c>
      <c r="BG36" s="34">
        <v>22</v>
      </c>
      <c r="BH36" s="41">
        <f>BG36/BT36*100</f>
        <v>10.679611650485436</v>
      </c>
      <c r="BI36" s="57">
        <v>31.6</v>
      </c>
      <c r="BJ36" s="39">
        <f>BI36/BU36*100</f>
        <v>15.119617224880383</v>
      </c>
      <c r="BK36" s="38">
        <f>IF(BI36=0,0,IF(BI36&gt;100,BI36-(1.96*SQRT(BI36)),CHIINV(0.975,2*BI36)/2))</f>
        <v>21.475137437749513</v>
      </c>
      <c r="BL36" s="38">
        <f>IF(BI36=0,0,IF(BI36&gt;100,BI36+(1.96*SQRT(BI36)),CHIINV(0.025,2*(BI36+1))/2))</f>
        <v>44.588572498378092</v>
      </c>
      <c r="BM36" s="37">
        <f>(BK36/$BU36)*100</f>
        <v>10.275185376913642</v>
      </c>
      <c r="BN36" s="37">
        <f>(BL36/$BU36)*100</f>
        <v>21.33424521453497</v>
      </c>
      <c r="BO36" s="37">
        <f>BJ36-BM36</f>
        <v>4.8444318479667405</v>
      </c>
      <c r="BP36" s="37">
        <f>BN36-BJ36</f>
        <v>6.2146279896545877</v>
      </c>
      <c r="BQ36" s="36"/>
      <c r="BR36" s="61"/>
      <c r="BS36" s="4" t="s">
        <v>8</v>
      </c>
      <c r="BT36" s="34">
        <v>206</v>
      </c>
      <c r="BU36" s="34">
        <v>209</v>
      </c>
    </row>
    <row r="37" spans="1:73">
      <c r="A37" s="62" t="s">
        <v>7</v>
      </c>
      <c r="B37" s="1" t="s">
        <v>7</v>
      </c>
      <c r="C37" s="55">
        <f>X37</f>
        <v>0.1004016064257028</v>
      </c>
      <c r="D37" s="55"/>
      <c r="E37" s="56">
        <f>IF(Z37=0,$AF$4,AC37)</f>
        <v>0.18713969444773798</v>
      </c>
      <c r="F37" s="56">
        <f>IF($Z37=0,$AF$4,AD37)</f>
        <v>0.81277404408039855</v>
      </c>
      <c r="G37" s="56"/>
      <c r="H37" s="55">
        <f>AJ37</f>
        <v>0.45180722891566261</v>
      </c>
      <c r="I37" s="55"/>
      <c r="J37" s="54">
        <f>AO37</f>
        <v>0.17089718835964873</v>
      </c>
      <c r="K37" s="54">
        <f>AP37</f>
        <v>0.77996977833712589</v>
      </c>
      <c r="L37" s="54"/>
      <c r="M37" s="55">
        <f>AV37</f>
        <v>3.4136546184738958</v>
      </c>
      <c r="N37" s="54"/>
      <c r="O37" s="54">
        <f>BA37</f>
        <v>2.8312888135823431</v>
      </c>
      <c r="P37" s="54">
        <f>BB37</f>
        <v>4.5416397913400068</v>
      </c>
      <c r="Q37" s="53">
        <f>BH37</f>
        <v>20.03012048192771</v>
      </c>
      <c r="R37" s="53"/>
      <c r="S37" s="52">
        <f>BM37</f>
        <v>17.447980688085782</v>
      </c>
      <c r="T37" s="52">
        <f>BN37</f>
        <v>21.285319658277402</v>
      </c>
      <c r="U37" s="51">
        <f>Q37-T37</f>
        <v>-1.2551991763496915</v>
      </c>
      <c r="V37" s="1" t="s">
        <v>7</v>
      </c>
      <c r="W37" s="60">
        <v>2</v>
      </c>
      <c r="X37" s="50">
        <f>W37/BT37*100</f>
        <v>0.1004016064257028</v>
      </c>
      <c r="Y37" s="58">
        <v>8.6</v>
      </c>
      <c r="Z37" s="49">
        <f>Y37/BU37*100</f>
        <v>0.42553191489361702</v>
      </c>
      <c r="AA37" s="48">
        <f>IF(Y37&lt;1,0,IF(Y37&gt;100,Y37-(1.96*SQRT(Y37)),CHIINV(0.975,2*Y37)/2))</f>
        <v>3.7820932247887846</v>
      </c>
      <c r="AB37" s="48">
        <f>IF(Y37=0,0,IF(Y37&gt;100,Y37+(1.96*SQRT(Y37)),CHIINV(0.025,2*(Y37+1))/2))</f>
        <v>16.426163430864854</v>
      </c>
      <c r="AC37" s="44">
        <f>(AA37/$BU37)*100</f>
        <v>0.18713969444773798</v>
      </c>
      <c r="AD37" s="44">
        <f>(AB37/$BU37)*100</f>
        <v>0.81277404408039855</v>
      </c>
      <c r="AE37" s="44">
        <f>Z37-AC37</f>
        <v>0.23839222044587904</v>
      </c>
      <c r="AF37" s="44">
        <f>AD37-Z37</f>
        <v>0.38724212918678153</v>
      </c>
      <c r="AG37" s="47"/>
      <c r="AH37" s="1" t="s">
        <v>7</v>
      </c>
      <c r="AI37" s="59">
        <v>9</v>
      </c>
      <c r="AJ37" s="46">
        <f>AI37/BT37*100</f>
        <v>0.45180722891566261</v>
      </c>
      <c r="AK37" s="58">
        <v>8.4</v>
      </c>
      <c r="AL37" s="45">
        <f>AK37/BU37*100</f>
        <v>0.41563582384957942</v>
      </c>
      <c r="AM37" s="38">
        <f>IF(AK37&lt;0.5,0,IF(AK37&gt;100,AK37-(1.96*SQRT(AK37)),CHIINV(0.975,2*AK37)/2))</f>
        <v>3.453832176748501</v>
      </c>
      <c r="AN37" s="38">
        <f>IF(AK37=0,0,IF(AK37&gt;100,AK37+(1.96*SQRT(AK37)),CHIINV(0.025,2*(AK37+1))/2))</f>
        <v>15.763189220193315</v>
      </c>
      <c r="AO37" s="44">
        <f>(AM37/$BU37)*100</f>
        <v>0.17089718835964873</v>
      </c>
      <c r="AP37" s="44">
        <f>(AN37/$BU37)*100</f>
        <v>0.77996977833712589</v>
      </c>
      <c r="AQ37" s="44">
        <f>AL37-AO37</f>
        <v>0.24473863548993069</v>
      </c>
      <c r="AR37" s="44">
        <f>AP37-AL37</f>
        <v>0.36433395448754646</v>
      </c>
      <c r="AS37" s="43"/>
      <c r="AT37" s="1" t="s">
        <v>7</v>
      </c>
      <c r="AU37" s="59">
        <v>68</v>
      </c>
      <c r="AV37" s="46">
        <f>AU37/BT37*100</f>
        <v>3.4136546184738958</v>
      </c>
      <c r="AW37" s="58">
        <v>73.2</v>
      </c>
      <c r="AX37" s="45">
        <f>AW37/BU37*100</f>
        <v>3.6219693221177636</v>
      </c>
      <c r="AY37" s="38">
        <f>IF(AW37=0,0,IF(AW37&gt;100,AW37-(1.96*SQRT(AW37)),CHIINV(0.975,2*AW37)/2))</f>
        <v>57.220346922499154</v>
      </c>
      <c r="AZ37" s="38">
        <f>IF(AW37=0,0,IF(AW37&gt;100,AW37+(1.96*SQRT(AW37)),CHIINV(0.025,2*(AW37+1))/2))</f>
        <v>91.78654018298154</v>
      </c>
      <c r="BA37" s="44">
        <f>(AY37/$BU37)*100</f>
        <v>2.8312888135823431</v>
      </c>
      <c r="BB37" s="44">
        <f>(AZ37/$BU37)*100</f>
        <v>4.5416397913400068</v>
      </c>
      <c r="BC37" s="44">
        <f>AX37-BA37</f>
        <v>0.79068050853542049</v>
      </c>
      <c r="BD37" s="44">
        <f>BB37-AX37</f>
        <v>0.91967046922224327</v>
      </c>
      <c r="BE37" s="43"/>
      <c r="BF37" s="1" t="s">
        <v>7</v>
      </c>
      <c r="BG37" s="34">
        <v>399</v>
      </c>
      <c r="BH37" s="41">
        <f>BG37/BT37*100</f>
        <v>20.03012048192771</v>
      </c>
      <c r="BI37" s="57">
        <v>391.4</v>
      </c>
      <c r="BJ37" s="39">
        <f>BI37/BU37*100</f>
        <v>19.366650173181593</v>
      </c>
      <c r="BK37" s="38">
        <f>IF(BI37=0,0,IF(BI37&gt;100,BI37-(1.96*SQRT(BI37)),CHIINV(0.975,2*BI37)/2))</f>
        <v>352.62368970621367</v>
      </c>
      <c r="BL37" s="38">
        <f>IF(BI37=0,0,IF(BI37&gt;100,BI37+(1.96*SQRT(BI37)),CHIINV(0.025,2*(BI37+1))/2))</f>
        <v>430.17631029378629</v>
      </c>
      <c r="BM37" s="37">
        <f>(BK37/$BU37)*100</f>
        <v>17.447980688085782</v>
      </c>
      <c r="BN37" s="37">
        <f>(BL37/$BU37)*100</f>
        <v>21.285319658277402</v>
      </c>
      <c r="BO37" s="37">
        <f>BJ37-BM37</f>
        <v>1.9186694850958119</v>
      </c>
      <c r="BP37" s="37">
        <f>BN37-BJ37</f>
        <v>1.9186694850958084</v>
      </c>
      <c r="BQ37" s="36"/>
      <c r="BR37" s="61"/>
      <c r="BS37" s="1" t="s">
        <v>7</v>
      </c>
      <c r="BT37" s="34">
        <v>1992</v>
      </c>
      <c r="BU37" s="34">
        <v>2021</v>
      </c>
    </row>
    <row r="38" spans="1:73">
      <c r="A38" s="62" t="s">
        <v>6</v>
      </c>
      <c r="B38" s="1" t="s">
        <v>5</v>
      </c>
      <c r="C38" s="55">
        <f>X38</f>
        <v>0.45871559633027525</v>
      </c>
      <c r="D38" s="55"/>
      <c r="E38" s="56">
        <f>IF(Z38=0,$AF$4,AC38)</f>
        <v>5.4551639311703863E-2</v>
      </c>
      <c r="F38" s="56">
        <f>IF($Z38=0,$AF$4,AD38)</f>
        <v>1.6271819071450362</v>
      </c>
      <c r="G38" s="56"/>
      <c r="H38" s="55">
        <f>AJ38</f>
        <v>0</v>
      </c>
      <c r="I38" s="55"/>
      <c r="J38" s="54">
        <f>AO38</f>
        <v>0</v>
      </c>
      <c r="K38" s="54">
        <f>AP38</f>
        <v>0.83082870588151725</v>
      </c>
      <c r="L38" s="54"/>
      <c r="M38" s="55">
        <f>AV38</f>
        <v>2.2935779816513762</v>
      </c>
      <c r="N38" s="54"/>
      <c r="O38" s="54">
        <f>BA38</f>
        <v>1.890852732608854</v>
      </c>
      <c r="P38" s="54">
        <f>BB38</f>
        <v>5.5721213674517669</v>
      </c>
      <c r="Q38" s="53">
        <f>BH38</f>
        <v>22.018348623853214</v>
      </c>
      <c r="R38" s="53"/>
      <c r="S38" s="52">
        <f>BM38</f>
        <v>19.818332690766145</v>
      </c>
      <c r="T38" s="52">
        <f>BN38</f>
        <v>29.010496138062692</v>
      </c>
      <c r="U38" s="51">
        <f>Q38-T38</f>
        <v>-6.9921475142094778</v>
      </c>
      <c r="V38" s="1" t="s">
        <v>5</v>
      </c>
      <c r="W38" s="60">
        <v>2</v>
      </c>
      <c r="X38" s="50">
        <f>W38/BT38*100</f>
        <v>0.45871559633027525</v>
      </c>
      <c r="Y38" s="58">
        <v>2.4</v>
      </c>
      <c r="Z38" s="49">
        <f>Y38/BU38*100</f>
        <v>0.54054054054054046</v>
      </c>
      <c r="AA38" s="48">
        <f>IF(Y38&lt;1,0,IF(Y38&gt;100,Y38-(1.96*SQRT(Y38)),CHIINV(0.975,2*Y38)/2))</f>
        <v>0.24220927854396515</v>
      </c>
      <c r="AB38" s="48">
        <f>IF(Y38=0,0,IF(Y38&gt;100,Y38+(1.96*SQRT(Y38)),CHIINV(0.025,2*(Y38+1))/2))</f>
        <v>7.2246876677239609</v>
      </c>
      <c r="AC38" s="44">
        <f>(AA38/$BU38)*100</f>
        <v>5.4551639311703863E-2</v>
      </c>
      <c r="AD38" s="44">
        <f>(AB38/$BU38)*100</f>
        <v>1.6271819071450362</v>
      </c>
      <c r="AE38" s="44">
        <f>Z38-AC38</f>
        <v>0.48598890122883659</v>
      </c>
      <c r="AF38" s="44">
        <f>AD38-Z38</f>
        <v>1.0866413666044958</v>
      </c>
      <c r="AG38" s="47"/>
      <c r="AH38" s="1" t="s">
        <v>5</v>
      </c>
      <c r="AI38" s="59">
        <v>0</v>
      </c>
      <c r="AJ38" s="46">
        <f>AI38/BT38*100</f>
        <v>0</v>
      </c>
      <c r="AK38" s="58">
        <v>0.4</v>
      </c>
      <c r="AL38" s="45">
        <f>AK38/BU38*100</f>
        <v>9.0090090090090086E-2</v>
      </c>
      <c r="AM38" s="38">
        <f>IF(AK38&lt;0.5,0,IF(AK38&gt;100,AK38-(1.96*SQRT(AK38)),CHIINV(0.975,2*AK38)/2))</f>
        <v>0</v>
      </c>
      <c r="AN38" s="38">
        <f>IF(AK38=0,0,IF(AK38&gt;100,AK38+(1.96*SQRT(AK38)),CHIINV(0.025,2*(AK38+1))/2))</f>
        <v>3.6888794541139363</v>
      </c>
      <c r="AO38" s="44">
        <f>(AM38/$BU38)*100</f>
        <v>0</v>
      </c>
      <c r="AP38" s="44">
        <f>(AN38/$BU38)*100</f>
        <v>0.83082870588151725</v>
      </c>
      <c r="AQ38" s="44">
        <f>AL38-AO38</f>
        <v>9.0090090090090086E-2</v>
      </c>
      <c r="AR38" s="44">
        <f>AP38-AL38</f>
        <v>0.74073861579142719</v>
      </c>
      <c r="AS38" s="43"/>
      <c r="AT38" s="1" t="s">
        <v>5</v>
      </c>
      <c r="AU38" s="59">
        <v>10</v>
      </c>
      <c r="AV38" s="46">
        <f>AU38/BT38*100</f>
        <v>2.2935779816513762</v>
      </c>
      <c r="AW38" s="58">
        <v>15.2</v>
      </c>
      <c r="AX38" s="45">
        <f>AW38/BU38*100</f>
        <v>3.4234234234234231</v>
      </c>
      <c r="AY38" s="38">
        <f>IF(AW38=0,0,IF(AW38&gt;100,AW38-(1.96*SQRT(AW38)),CHIINV(0.975,2*AW38)/2))</f>
        <v>8.3953861327833117</v>
      </c>
      <c r="AZ38" s="38">
        <f>IF(AW38=0,0,IF(AW38&gt;100,AW38+(1.96*SQRT(AW38)),CHIINV(0.025,2*(AW38+1))/2))</f>
        <v>24.740218871485844</v>
      </c>
      <c r="BA38" s="44">
        <f>(AY38/$BU38)*100</f>
        <v>1.890852732608854</v>
      </c>
      <c r="BB38" s="44">
        <f>(AZ38/$BU38)*100</f>
        <v>5.5721213674517669</v>
      </c>
      <c r="BC38" s="44">
        <f>AX38-BA38</f>
        <v>1.5325706908145691</v>
      </c>
      <c r="BD38" s="44">
        <f>BB38-AX38</f>
        <v>2.1486979440283438</v>
      </c>
      <c r="BE38" s="43"/>
      <c r="BF38" s="1" t="s">
        <v>5</v>
      </c>
      <c r="BG38" s="34">
        <v>96</v>
      </c>
      <c r="BH38" s="41">
        <f>BG38/BT38*100</f>
        <v>22.018348623853214</v>
      </c>
      <c r="BI38" s="57">
        <v>108.4</v>
      </c>
      <c r="BJ38" s="39">
        <f>BI38/BU38*100</f>
        <v>24.414414414414416</v>
      </c>
      <c r="BK38" s="38">
        <f>IF(BI38=0,0,IF(BI38&gt;100,BI38-(1.96*SQRT(BI38)),CHIINV(0.975,2*BI38)/2))</f>
        <v>87.993397147001673</v>
      </c>
      <c r="BL38" s="38">
        <f>IF(BI38=0,0,IF(BI38&gt;100,BI38+(1.96*SQRT(BI38)),CHIINV(0.025,2*(BI38+1))/2))</f>
        <v>128.80660285299834</v>
      </c>
      <c r="BM38" s="37">
        <f>(BK38/$BU38)*100</f>
        <v>19.818332690766145</v>
      </c>
      <c r="BN38" s="37">
        <f>(BL38/$BU38)*100</f>
        <v>29.010496138062692</v>
      </c>
      <c r="BO38" s="37">
        <f>BJ38-BM38</f>
        <v>4.5960817236482718</v>
      </c>
      <c r="BP38" s="37">
        <f>BN38-BJ38</f>
        <v>4.5960817236482754</v>
      </c>
      <c r="BQ38" s="36"/>
      <c r="BR38" s="61"/>
      <c r="BS38" s="1" t="s">
        <v>5</v>
      </c>
      <c r="BT38" s="34">
        <v>436</v>
      </c>
      <c r="BU38" s="34">
        <v>444</v>
      </c>
    </row>
    <row r="39" spans="1:73">
      <c r="B39" s="1" t="s">
        <v>3</v>
      </c>
      <c r="C39" s="55">
        <f>X39</f>
        <v>0.5298013245033113</v>
      </c>
      <c r="D39" s="55"/>
      <c r="E39" s="56">
        <f>IF(Z39=0,$AF$4,AC39)</f>
        <v>0.14228007488594324</v>
      </c>
      <c r="F39" s="56">
        <f>IF($Z39=0,$AF$4,AD39)</f>
        <v>1.337022020287689</v>
      </c>
      <c r="G39" s="56"/>
      <c r="H39" s="55">
        <f>AJ39</f>
        <v>0.39735099337748342</v>
      </c>
      <c r="I39" s="55"/>
      <c r="J39" s="54">
        <f>AO39</f>
        <v>0.17626563315798685</v>
      </c>
      <c r="K39" s="54">
        <f>AP39</f>
        <v>1.4308126149491649</v>
      </c>
      <c r="L39" s="54"/>
      <c r="M39" s="55">
        <f>AV39</f>
        <v>4.370860927152318</v>
      </c>
      <c r="N39" s="54"/>
      <c r="O39" s="54">
        <f>BA39</f>
        <v>3.6204716043650755</v>
      </c>
      <c r="P39" s="54">
        <f>BB39</f>
        <v>6.9600892775238714</v>
      </c>
      <c r="Q39" s="53">
        <f>BH39</f>
        <v>31.125827814569533</v>
      </c>
      <c r="R39" s="53"/>
      <c r="S39" s="52">
        <f>BM39</f>
        <v>30.920836794381305</v>
      </c>
      <c r="T39" s="52">
        <f>BN39</f>
        <v>39.3141501507884</v>
      </c>
      <c r="U39" s="51">
        <f>Q39-T39</f>
        <v>-8.1883223362188673</v>
      </c>
      <c r="V39" s="1" t="s">
        <v>3</v>
      </c>
      <c r="W39" s="60">
        <v>4</v>
      </c>
      <c r="X39" s="50">
        <f>W39/BT39*100</f>
        <v>0.5298013245033113</v>
      </c>
      <c r="Y39" s="58">
        <v>4.2</v>
      </c>
      <c r="Z39" s="49">
        <f>Y39/BU39*100</f>
        <v>0.54830287206266326</v>
      </c>
      <c r="AA39" s="48">
        <f>IF(Y39&lt;1,0,IF(Y39&gt;100,Y39-(1.96*SQRT(Y39)),CHIINV(0.975,2*Y39)/2))</f>
        <v>1.0898653736263253</v>
      </c>
      <c r="AB39" s="48">
        <f>IF(Y39=0,0,IF(Y39&gt;100,Y39+(1.96*SQRT(Y39)),CHIINV(0.025,2*(Y39+1))/2))</f>
        <v>10.241588675403698</v>
      </c>
      <c r="AC39" s="44">
        <f>(AA39/$BU39)*100</f>
        <v>0.14228007488594324</v>
      </c>
      <c r="AD39" s="44">
        <f>(AB39/$BU39)*100</f>
        <v>1.337022020287689</v>
      </c>
      <c r="AE39" s="44">
        <f>Z39-AC39</f>
        <v>0.40602279717672002</v>
      </c>
      <c r="AF39" s="44">
        <f>AD39-Z39</f>
        <v>0.78871914822502576</v>
      </c>
      <c r="AG39" s="47"/>
      <c r="AH39" s="1" t="s">
        <v>3</v>
      </c>
      <c r="AI39" s="59">
        <v>3</v>
      </c>
      <c r="AJ39" s="46">
        <f>AI39/BT39*100</f>
        <v>0.39735099337748342</v>
      </c>
      <c r="AK39" s="58">
        <v>4.5999999999999996</v>
      </c>
      <c r="AL39" s="45">
        <f>AK39/BU39*100</f>
        <v>0.60052219321148814</v>
      </c>
      <c r="AM39" s="38">
        <f>IF(AK39&lt;0.5,0,IF(AK39&gt;100,AK39-(1.96*SQRT(AK39)),CHIINV(0.975,2*AK39)/2))</f>
        <v>1.3501947499901792</v>
      </c>
      <c r="AN39" s="38">
        <f>IF(AK39=0,0,IF(AK39&gt;100,AK39+(1.96*SQRT(AK39)),CHIINV(0.025,2*(AK39+1))/2))</f>
        <v>10.960024630510603</v>
      </c>
      <c r="AO39" s="44">
        <f>(AM39/$BU39)*100</f>
        <v>0.17626563315798685</v>
      </c>
      <c r="AP39" s="44">
        <f>(AN39/$BU39)*100</f>
        <v>1.4308126149491649</v>
      </c>
      <c r="AQ39" s="44">
        <f>AL39-AO39</f>
        <v>0.42425656005350132</v>
      </c>
      <c r="AR39" s="44">
        <f>AP39-AL39</f>
        <v>0.83029042173767675</v>
      </c>
      <c r="AS39" s="43"/>
      <c r="AT39" s="1" t="s">
        <v>3</v>
      </c>
      <c r="AU39" s="59">
        <v>33</v>
      </c>
      <c r="AV39" s="46">
        <f>AU39/BT39*100</f>
        <v>4.370860927152318</v>
      </c>
      <c r="AW39" s="58">
        <v>39</v>
      </c>
      <c r="AX39" s="45">
        <f>AW39/BU39*100</f>
        <v>5.0913838120104433</v>
      </c>
      <c r="AY39" s="38">
        <f>IF(AW39=0,0,IF(AW39&gt;100,AW39-(1.96*SQRT(AW39)),CHIINV(0.975,2*AW39)/2))</f>
        <v>27.73281248943648</v>
      </c>
      <c r="AZ39" s="38">
        <f>IF(AW39=0,0,IF(AW39&gt;100,AW39+(1.96*SQRT(AW39)),CHIINV(0.025,2*(AW39+1))/2))</f>
        <v>53.314283865832863</v>
      </c>
      <c r="BA39" s="44">
        <f>(AY39/$BU39)*100</f>
        <v>3.6204716043650755</v>
      </c>
      <c r="BB39" s="44">
        <f>(AZ39/$BU39)*100</f>
        <v>6.9600892775238714</v>
      </c>
      <c r="BC39" s="44">
        <f>AX39-BA39</f>
        <v>1.4709122076453678</v>
      </c>
      <c r="BD39" s="44">
        <f>BB39-AX39</f>
        <v>1.8687054655134281</v>
      </c>
      <c r="BE39" s="43"/>
      <c r="BF39" s="1" t="s">
        <v>3</v>
      </c>
      <c r="BG39" s="34">
        <v>235</v>
      </c>
      <c r="BH39" s="41">
        <f>BG39/BT39*100</f>
        <v>31.125827814569533</v>
      </c>
      <c r="BI39" s="57">
        <v>269</v>
      </c>
      <c r="BJ39" s="39">
        <f>BI39/BU39*100</f>
        <v>35.117493472584854</v>
      </c>
      <c r="BK39" s="38">
        <f>IF(BI39=0,0,IF(BI39&gt;100,BI39-(1.96*SQRT(BI39)),CHIINV(0.975,2*BI39)/2))</f>
        <v>236.85360984496083</v>
      </c>
      <c r="BL39" s="38">
        <f>IF(BI39=0,0,IF(BI39&gt;100,BI39+(1.96*SQRT(BI39)),CHIINV(0.025,2*(BI39+1))/2))</f>
        <v>301.14639015503917</v>
      </c>
      <c r="BM39" s="37">
        <f>(BK39/$BU39)*100</f>
        <v>30.920836794381305</v>
      </c>
      <c r="BN39" s="37">
        <f>(BL39/$BU39)*100</f>
        <v>39.3141501507884</v>
      </c>
      <c r="BO39" s="37">
        <f>BJ39-BM39</f>
        <v>4.1966566782035493</v>
      </c>
      <c r="BP39" s="37">
        <f>BN39-BJ39</f>
        <v>4.1966566782035457</v>
      </c>
      <c r="BQ39" s="36"/>
      <c r="BR39" s="61"/>
      <c r="BS39" s="1" t="s">
        <v>3</v>
      </c>
      <c r="BT39" s="34">
        <v>755</v>
      </c>
      <c r="BU39" s="34">
        <v>766</v>
      </c>
    </row>
    <row r="40" spans="1:73">
      <c r="A40" s="62" t="s">
        <v>4</v>
      </c>
      <c r="B40" s="1" t="s">
        <v>2</v>
      </c>
      <c r="C40" s="55">
        <f>X40</f>
        <v>1.0995052226498077</v>
      </c>
      <c r="D40" s="55"/>
      <c r="E40" s="56">
        <f>IF(Z40=0,$AF$4,AC40)</f>
        <v>0.45577557724122209</v>
      </c>
      <c r="F40" s="56">
        <f>IF($Z40=0,$AF$4,AD40)</f>
        <v>1.3431172025779503</v>
      </c>
      <c r="G40" s="56"/>
      <c r="H40" s="55">
        <f>AJ40</f>
        <v>0.27487630566245191</v>
      </c>
      <c r="I40" s="55"/>
      <c r="J40" s="54">
        <f>AO40</f>
        <v>0.11953823308853702</v>
      </c>
      <c r="K40" s="54">
        <f>AP40</f>
        <v>0.70898338884466261</v>
      </c>
      <c r="L40" s="54"/>
      <c r="M40" s="55">
        <f>AV40</f>
        <v>3.7932930181418363</v>
      </c>
      <c r="N40" s="54"/>
      <c r="O40" s="54">
        <f>BA40</f>
        <v>2.6043899422760139</v>
      </c>
      <c r="P40" s="54">
        <f>BB40</f>
        <v>4.3454346464386777</v>
      </c>
      <c r="Q40" s="53">
        <f>BH40</f>
        <v>27.047828477185266</v>
      </c>
      <c r="R40" s="53"/>
      <c r="S40" s="52">
        <f>BM40</f>
        <v>25.066210877171148</v>
      </c>
      <c r="T40" s="52">
        <f>BN40</f>
        <v>29.852355898073156</v>
      </c>
      <c r="U40" s="51">
        <f>Q40-T40</f>
        <v>-2.8045274208878901</v>
      </c>
      <c r="V40" s="1" t="s">
        <v>2</v>
      </c>
      <c r="W40" s="60">
        <v>20</v>
      </c>
      <c r="X40" s="50">
        <f>W40/BT40*100</f>
        <v>1.0995052226498077</v>
      </c>
      <c r="Y40" s="58">
        <v>15</v>
      </c>
      <c r="Z40" s="49">
        <f>Y40/BU40*100</f>
        <v>0.81433224755700329</v>
      </c>
      <c r="AA40" s="48">
        <f>IF(Y40&lt;1,0,IF(Y40&gt;100,Y40-(1.96*SQRT(Y40)),CHIINV(0.975,2*Y40)/2))</f>
        <v>8.3953861327833117</v>
      </c>
      <c r="AB40" s="48">
        <f>IF(Y40=0,0,IF(Y40&gt;100,Y40+(1.96*SQRT(Y40)),CHIINV(0.025,2*(Y40+1))/2))</f>
        <v>24.740218871485844</v>
      </c>
      <c r="AC40" s="44">
        <f>(AA40/$BU40)*100</f>
        <v>0.45577557724122209</v>
      </c>
      <c r="AD40" s="44">
        <f>(AB40/$BU40)*100</f>
        <v>1.3431172025779503</v>
      </c>
      <c r="AE40" s="44">
        <f>Z40-AC40</f>
        <v>0.3585566703157812</v>
      </c>
      <c r="AF40" s="44">
        <f>AD40-Z40</f>
        <v>0.52878495502094702</v>
      </c>
      <c r="AG40" s="47"/>
      <c r="AH40" s="1" t="s">
        <v>2</v>
      </c>
      <c r="AI40" s="59">
        <v>5</v>
      </c>
      <c r="AJ40" s="46">
        <f>AI40/BT40*100</f>
        <v>0.27487630566245191</v>
      </c>
      <c r="AK40" s="58">
        <v>6.2</v>
      </c>
      <c r="AL40" s="45">
        <f>AK40/BU40*100</f>
        <v>0.33659066232356133</v>
      </c>
      <c r="AM40" s="38">
        <f>IF(AK40&lt;0.5,0,IF(AK40&gt;100,AK40-(1.96*SQRT(AK40)),CHIINV(0.975,2*AK40)/2))</f>
        <v>2.2018942534908517</v>
      </c>
      <c r="AN40" s="38">
        <f>IF(AK40=0,0,IF(AK40&gt;100,AK40+(1.96*SQRT(AK40)),CHIINV(0.025,2*(AK40+1))/2))</f>
        <v>13.059474022518685</v>
      </c>
      <c r="AO40" s="44">
        <f>(AM40/$BU40)*100</f>
        <v>0.11953823308853702</v>
      </c>
      <c r="AP40" s="44">
        <f>(AN40/$BU40)*100</f>
        <v>0.70898338884466261</v>
      </c>
      <c r="AQ40" s="44">
        <f>AL40-AO40</f>
        <v>0.21705242923502432</v>
      </c>
      <c r="AR40" s="44">
        <f>AP40-AL40</f>
        <v>0.37239272652110128</v>
      </c>
      <c r="AS40" s="43"/>
      <c r="AT40" s="1" t="s">
        <v>2</v>
      </c>
      <c r="AU40" s="59">
        <v>69</v>
      </c>
      <c r="AV40" s="46">
        <f>AU40/BT40*100</f>
        <v>3.7932930181418363</v>
      </c>
      <c r="AW40" s="58">
        <v>62.8</v>
      </c>
      <c r="AX40" s="45">
        <f>AW40/BU40*100</f>
        <v>3.4093376764386534</v>
      </c>
      <c r="AY40" s="38">
        <f>IF(AW40=0,0,IF(AW40&gt;100,AW40-(1.96*SQRT(AW40)),CHIINV(0.975,2*AW40)/2))</f>
        <v>47.972862736724181</v>
      </c>
      <c r="AZ40" s="38">
        <f>IF(AW40=0,0,IF(AW40&gt;100,AW40+(1.96*SQRT(AW40)),CHIINV(0.025,2*(AW40+1))/2))</f>
        <v>80.042906187400447</v>
      </c>
      <c r="BA40" s="44">
        <f>(AY40/$BU40)*100</f>
        <v>2.6043899422760139</v>
      </c>
      <c r="BB40" s="44">
        <f>(AZ40/$BU40)*100</f>
        <v>4.3454346464386777</v>
      </c>
      <c r="BC40" s="44">
        <f>AX40-BA40</f>
        <v>0.80494773416263943</v>
      </c>
      <c r="BD40" s="44">
        <f>BB40-AX40</f>
        <v>0.93609697000002434</v>
      </c>
      <c r="BE40" s="43"/>
      <c r="BF40" s="1" t="s">
        <v>2</v>
      </c>
      <c r="BG40" s="34">
        <v>492</v>
      </c>
      <c r="BH40" s="41">
        <f>BG40/BT40*100</f>
        <v>27.047828477185266</v>
      </c>
      <c r="BI40" s="57">
        <v>505.8</v>
      </c>
      <c r="BJ40" s="39">
        <f>BI40/BU40*100</f>
        <v>27.45928338762215</v>
      </c>
      <c r="BK40" s="38">
        <f>IF(BI40=0,0,IF(BI40&gt;100,BI40-(1.96*SQRT(BI40)),CHIINV(0.975,2*BI40)/2))</f>
        <v>461.71960435749247</v>
      </c>
      <c r="BL40" s="38">
        <f>IF(BI40=0,0,IF(BI40&gt;100,BI40+(1.96*SQRT(BI40)),CHIINV(0.025,2*(BI40+1))/2))</f>
        <v>549.88039564250755</v>
      </c>
      <c r="BM40" s="37">
        <f>(BK40/$BU40)*100</f>
        <v>25.066210877171148</v>
      </c>
      <c r="BN40" s="37">
        <f>(BL40/$BU40)*100</f>
        <v>29.852355898073156</v>
      </c>
      <c r="BO40" s="37">
        <f>BJ40-BM40</f>
        <v>2.3930725104510024</v>
      </c>
      <c r="BP40" s="37">
        <f>BN40-BJ40</f>
        <v>2.393072510451006</v>
      </c>
      <c r="BQ40" s="36"/>
      <c r="BR40" s="61"/>
      <c r="BS40" s="1" t="s">
        <v>2</v>
      </c>
      <c r="BT40" s="34">
        <v>1819</v>
      </c>
      <c r="BU40" s="34">
        <v>1842</v>
      </c>
    </row>
    <row r="41" spans="1:73">
      <c r="B41" s="1" t="s">
        <v>1</v>
      </c>
      <c r="C41" s="55">
        <f>X41</f>
        <v>0.71770334928229662</v>
      </c>
      <c r="D41" s="55"/>
      <c r="E41" s="56">
        <f>IF(Z41=0,$AF$4,AC41)</f>
        <v>0.27025290897875592</v>
      </c>
      <c r="F41" s="56">
        <f>IF($Z41=0,$AF$4,AD41)</f>
        <v>1.2334263865565975</v>
      </c>
      <c r="G41" s="56"/>
      <c r="H41" s="55">
        <f>AJ41</f>
        <v>0.3987240829346092</v>
      </c>
      <c r="I41" s="55"/>
      <c r="J41" s="54">
        <f>AO41</f>
        <v>0.19596050515689875</v>
      </c>
      <c r="K41" s="54">
        <f>AP41</f>
        <v>1.0754457301816502</v>
      </c>
      <c r="L41" s="54"/>
      <c r="M41" s="55">
        <f>AV41</f>
        <v>4.4657097288676235</v>
      </c>
      <c r="N41" s="54"/>
      <c r="O41" s="54">
        <f>BA41</f>
        <v>3.7880226757032274</v>
      </c>
      <c r="P41" s="54">
        <f>BB41</f>
        <v>6.3070709927144364</v>
      </c>
      <c r="Q41" s="53">
        <f>BH41</f>
        <v>35.007974481658692</v>
      </c>
      <c r="R41" s="53"/>
      <c r="S41" s="52">
        <f>BM41</f>
        <v>31.972839026917821</v>
      </c>
      <c r="T41" s="52">
        <f>BN41</f>
        <v>38.480995088888129</v>
      </c>
      <c r="U41" s="51">
        <f>Q41-T41</f>
        <v>-3.4730206072294365</v>
      </c>
      <c r="V41" s="1" t="s">
        <v>1</v>
      </c>
      <c r="W41" s="60">
        <v>9</v>
      </c>
      <c r="X41" s="50">
        <f>W41/BT41*100</f>
        <v>0.71770334928229662</v>
      </c>
      <c r="Y41" s="58">
        <v>8.1999999999999993</v>
      </c>
      <c r="Z41" s="49">
        <f>Y41/BU41*100</f>
        <v>0.64162754303599367</v>
      </c>
      <c r="AA41" s="48">
        <f>IF(Y41&lt;1,0,IF(Y41&gt;100,Y41-(1.96*SQRT(Y41)),CHIINV(0.975,2*Y41)/2))</f>
        <v>3.453832176748501</v>
      </c>
      <c r="AB41" s="48">
        <f>IF(Y41=0,0,IF(Y41&gt;100,Y41+(1.96*SQRT(Y41)),CHIINV(0.025,2*(Y41+1))/2))</f>
        <v>15.763189220193315</v>
      </c>
      <c r="AC41" s="44">
        <f>(AA41/$BU41)*100</f>
        <v>0.27025290897875592</v>
      </c>
      <c r="AD41" s="44">
        <f>(AB41/$BU41)*100</f>
        <v>1.2334263865565975</v>
      </c>
      <c r="AE41" s="44">
        <f>Z41-AC41</f>
        <v>0.37137463405723775</v>
      </c>
      <c r="AF41" s="44">
        <f>AD41-Z41</f>
        <v>0.59179884352060386</v>
      </c>
      <c r="AG41" s="47"/>
      <c r="AH41" s="1" t="s">
        <v>1</v>
      </c>
      <c r="AI41" s="59">
        <v>5</v>
      </c>
      <c r="AJ41" s="46">
        <f>AI41/BT41*100</f>
        <v>0.3987240829346092</v>
      </c>
      <c r="AK41" s="58">
        <v>6.8</v>
      </c>
      <c r="AL41" s="45">
        <f>AK41/BU41*100</f>
        <v>0.53208137715179971</v>
      </c>
      <c r="AM41" s="38">
        <f>IF(AK41&lt;0.5,0,IF(AK41&gt;100,AK41-(1.96*SQRT(AK41)),CHIINV(0.975,2*AK41)/2))</f>
        <v>2.504375255905166</v>
      </c>
      <c r="AN41" s="38">
        <f>IF(AK41=0,0,IF(AK41&gt;100,AK41+(1.96*SQRT(AK41)),CHIINV(0.025,2*(AK41+1))/2))</f>
        <v>13.744196431721491</v>
      </c>
      <c r="AO41" s="44">
        <f>(AM41/$BU41)*100</f>
        <v>0.19596050515689875</v>
      </c>
      <c r="AP41" s="44">
        <f>(AN41/$BU41)*100</f>
        <v>1.0754457301816502</v>
      </c>
      <c r="AQ41" s="44">
        <f>AL41-AO41</f>
        <v>0.33612087199490093</v>
      </c>
      <c r="AR41" s="44">
        <f>AP41-AL41</f>
        <v>0.54336435302985053</v>
      </c>
      <c r="AS41" s="43"/>
      <c r="AT41" s="1" t="s">
        <v>1</v>
      </c>
      <c r="AU41" s="59">
        <v>56</v>
      </c>
      <c r="AV41" s="46">
        <f>AU41/BT41*100</f>
        <v>4.4657097288676235</v>
      </c>
      <c r="AW41" s="58">
        <v>63.2</v>
      </c>
      <c r="AX41" s="45">
        <f>AW41/BU41*100</f>
        <v>4.9452269170579033</v>
      </c>
      <c r="AY41" s="38">
        <f>IF(AW41=0,0,IF(AW41&gt;100,AW41-(1.96*SQRT(AW41)),CHIINV(0.975,2*AW41)/2))</f>
        <v>48.410929795487249</v>
      </c>
      <c r="AZ41" s="38">
        <f>IF(AW41=0,0,IF(AW41&gt;100,AW41+(1.96*SQRT(AW41)),CHIINV(0.025,2*(AW41+1))/2))</f>
        <v>80.604367286890493</v>
      </c>
      <c r="BA41" s="44">
        <f>(AY41/$BU41)*100</f>
        <v>3.7880226757032274</v>
      </c>
      <c r="BB41" s="44">
        <f>(AZ41/$BU41)*100</f>
        <v>6.3070709927144364</v>
      </c>
      <c r="BC41" s="44">
        <f>AX41-BA41</f>
        <v>1.1572042413546759</v>
      </c>
      <c r="BD41" s="44">
        <f>BB41-AX41</f>
        <v>1.3618440756565331</v>
      </c>
      <c r="BE41" s="43"/>
      <c r="BF41" s="1" t="s">
        <v>1</v>
      </c>
      <c r="BG41" s="34">
        <v>439</v>
      </c>
      <c r="BH41" s="41">
        <f>BG41/BT41*100</f>
        <v>35.007974481658692</v>
      </c>
      <c r="BI41" s="57">
        <v>450.2</v>
      </c>
      <c r="BJ41" s="39">
        <f>BI41/BU41*100</f>
        <v>35.226917057902973</v>
      </c>
      <c r="BK41" s="38">
        <f>IF(BI41=0,0,IF(BI41&gt;100,BI41-(1.96*SQRT(BI41)),CHIINV(0.975,2*BI41)/2))</f>
        <v>408.61288276400973</v>
      </c>
      <c r="BL41" s="38">
        <f>IF(BI41=0,0,IF(BI41&gt;100,BI41+(1.96*SQRT(BI41)),CHIINV(0.025,2*(BI41+1))/2))</f>
        <v>491.78711723599025</v>
      </c>
      <c r="BM41" s="37">
        <f>(BK41/$BU41)*100</f>
        <v>31.972839026917821</v>
      </c>
      <c r="BN41" s="37">
        <f>(BL41/$BU41)*100</f>
        <v>38.480995088888129</v>
      </c>
      <c r="BO41" s="37">
        <f>BJ41-BM41</f>
        <v>3.254078030985152</v>
      </c>
      <c r="BP41" s="37">
        <f>BN41-BJ41</f>
        <v>3.2540780309851556</v>
      </c>
      <c r="BS41" s="1" t="s">
        <v>1</v>
      </c>
      <c r="BT41" s="34">
        <v>1254</v>
      </c>
      <c r="BU41" s="34">
        <v>1278</v>
      </c>
    </row>
    <row r="42" spans="1:73" ht="26.25" customHeight="1">
      <c r="A42" s="14" t="s">
        <v>0</v>
      </c>
      <c r="B42" s="1" t="s">
        <v>0</v>
      </c>
      <c r="C42" s="55">
        <f>X42</f>
        <v>0.55114884742859271</v>
      </c>
      <c r="D42" s="55"/>
      <c r="E42" s="56">
        <f>IF(Z42=0,$AF$4,AC42)</f>
        <v>0.49952341914681064</v>
      </c>
      <c r="F42" s="56">
        <f>IF($Z42=0,$AF$4,AD42)</f>
        <v>0.68190499523260983</v>
      </c>
      <c r="G42" s="56"/>
      <c r="H42" s="55">
        <f>AJ42</f>
        <v>0.38729378467955167</v>
      </c>
      <c r="I42" s="55"/>
      <c r="J42" s="54">
        <f>AO42</f>
        <v>0.37040649478602428</v>
      </c>
      <c r="K42" s="54">
        <f>AP42</f>
        <v>0.52958984073378235</v>
      </c>
      <c r="L42" s="55"/>
      <c r="M42" s="55">
        <f>AV42</f>
        <v>5.0459911369306969</v>
      </c>
      <c r="N42" s="54"/>
      <c r="O42" s="54">
        <f>BA42</f>
        <v>5.0114390297170797</v>
      </c>
      <c r="P42" s="54">
        <f>BB42</f>
        <v>5.5569218482923768</v>
      </c>
      <c r="Q42" s="53">
        <f>BH42</f>
        <v>29.549770975310018</v>
      </c>
      <c r="R42" s="53"/>
      <c r="S42" s="52">
        <f>BM42</f>
        <v>29.093143901836065</v>
      </c>
      <c r="T42" s="52">
        <f>BN42</f>
        <v>30.387232806727816</v>
      </c>
      <c r="U42" s="51">
        <f>Q42-T42</f>
        <v>-0.83746183141779795</v>
      </c>
      <c r="V42" s="14" t="s">
        <v>0</v>
      </c>
      <c r="W42" s="42">
        <f>SUM(W10:W41)</f>
        <v>148</v>
      </c>
      <c r="X42" s="50">
        <f>W42/BT42*100</f>
        <v>0.55114884742859271</v>
      </c>
      <c r="Y42" s="42">
        <f>SUM(Y10:Y41)</f>
        <v>161.20000000000002</v>
      </c>
      <c r="Z42" s="49">
        <f>Y42/BU42*100</f>
        <v>0.59071420718971013</v>
      </c>
      <c r="AA42" s="48">
        <f>IF(Y42&lt;1,0,IF(Y42&gt;100,Y42-(1.96*SQRT(Y42)),CHIINV(0.975,2*Y42)/2))</f>
        <v>136.31494585097315</v>
      </c>
      <c r="AB42" s="48">
        <f>IF(Y42=0,0,IF(Y42&gt;100,Y42+(1.96*SQRT(Y42)),CHIINV(0.025,2*(Y42+1))/2))</f>
        <v>186.08505414902689</v>
      </c>
      <c r="AC42" s="44">
        <f>(AA42/$BU42)*100</f>
        <v>0.49952341914681064</v>
      </c>
      <c r="AD42" s="44">
        <f>(AB42/$BU42)*100</f>
        <v>0.68190499523260983</v>
      </c>
      <c r="AE42" s="44">
        <f>Z42-AC42</f>
        <v>9.1190788042899484E-2</v>
      </c>
      <c r="AF42" s="44">
        <f>AD42-Z42</f>
        <v>9.1190788042899706E-2</v>
      </c>
      <c r="AG42" s="47"/>
      <c r="AH42" s="14" t="s">
        <v>0</v>
      </c>
      <c r="AI42" s="42">
        <f>SUM(AI10:AI41)</f>
        <v>104</v>
      </c>
      <c r="AJ42" s="46">
        <f>AI42/BT42*100</f>
        <v>0.38729378467955167</v>
      </c>
      <c r="AK42" s="42">
        <f>SUM(AK10:AK41)</f>
        <v>122.80000000000001</v>
      </c>
      <c r="AL42" s="45">
        <f>AK42/BU42*100</f>
        <v>0.44999816775990337</v>
      </c>
      <c r="AM42" s="38">
        <f>IF(AK42&lt;0.5,0,IF(AK42&gt;100,AK42-(1.96*SQRT(AK42)),CHIINV(0.975,2*AK42)/2))</f>
        <v>101.08022836215815</v>
      </c>
      <c r="AN42" s="38">
        <f>IF(AK42=0,0,IF(AK42&gt;100,AK42+(1.96*SQRT(AK42)),CHIINV(0.025,2*(AK42+1))/2))</f>
        <v>144.51977163784187</v>
      </c>
      <c r="AO42" s="44">
        <f>(AM42/$BU42)*100</f>
        <v>0.37040649478602428</v>
      </c>
      <c r="AP42" s="44">
        <f>(AN42/$BU42)*100</f>
        <v>0.52958984073378235</v>
      </c>
      <c r="AQ42" s="44">
        <f>AL42-AO42</f>
        <v>7.9591672973879091E-2</v>
      </c>
      <c r="AR42" s="44">
        <f>AP42-AL42</f>
        <v>7.959167297387898E-2</v>
      </c>
      <c r="AS42" s="43"/>
      <c r="AT42" s="14" t="s">
        <v>0</v>
      </c>
      <c r="AU42" s="42">
        <f>SUM(AU10:AU41)</f>
        <v>1355</v>
      </c>
      <c r="AV42" s="46">
        <f>AU42/BT42*100</f>
        <v>5.0459911369306969</v>
      </c>
      <c r="AW42" s="42">
        <f>SUM(AW10:AW41)</f>
        <v>1442.0000000000002</v>
      </c>
      <c r="AX42" s="45">
        <f>AW42/BU42*100</f>
        <v>5.2841804390047278</v>
      </c>
      <c r="AY42" s="38">
        <f>IF(AW42=0,0,IF(AW42&gt;100,AW42-(1.96*SQRT(AW42)),CHIINV(0.975,2*AW42)/2))</f>
        <v>1367.5715968194938</v>
      </c>
      <c r="AZ42" s="38">
        <f>IF(AW42=0,0,IF(AW42&gt;100,AW42+(1.96*SQRT(AW42)),CHIINV(0.025,2*(AW42+1))/2))</f>
        <v>1516.4284031805066</v>
      </c>
      <c r="BA42" s="44">
        <f>(AY42/$BU42)*100</f>
        <v>5.0114390297170797</v>
      </c>
      <c r="BB42" s="44">
        <f>(AZ42/$BU42)*100</f>
        <v>5.5569218482923768</v>
      </c>
      <c r="BC42" s="44">
        <f>AX42-BA42</f>
        <v>0.27274140928764812</v>
      </c>
      <c r="BD42" s="44">
        <f>BB42-AX42</f>
        <v>0.27274140928764901</v>
      </c>
      <c r="BE42" s="43"/>
      <c r="BF42" s="14" t="s">
        <v>0</v>
      </c>
      <c r="BG42" s="42">
        <f>SUM(BG10:BG41)</f>
        <v>7935</v>
      </c>
      <c r="BH42" s="41">
        <f>BG42/BT42*100</f>
        <v>29.549770975310018</v>
      </c>
      <c r="BI42" s="40">
        <f>SUM(BI10:BI41)</f>
        <v>8115.7999999999984</v>
      </c>
      <c r="BJ42" s="39">
        <f>BI42/BU42*100</f>
        <v>29.740188354281937</v>
      </c>
      <c r="BK42" s="38">
        <f>IF(BI42=0,0,IF(BI42&gt;100,BI42-(1.96*SQRT(BI42)),CHIINV(0.975,2*BI42)/2))</f>
        <v>7939.2280393720439</v>
      </c>
      <c r="BL42" s="38">
        <f>IF(BI42=0,0,IF(BI42&gt;100,BI42+(1.96*SQRT(BI42)),CHIINV(0.025,2*(BI42+1))/2))</f>
        <v>8292.3719606279537</v>
      </c>
      <c r="BM42" s="37">
        <f>(BK42/$BU42)*100</f>
        <v>29.093143901836065</v>
      </c>
      <c r="BN42" s="37">
        <f>(BL42/$BU42)*100</f>
        <v>30.387232806727816</v>
      </c>
      <c r="BO42" s="37">
        <f>BJ42-BM42</f>
        <v>0.64704445244587205</v>
      </c>
      <c r="BP42" s="37">
        <f>BN42-BJ42</f>
        <v>0.64704445244587916</v>
      </c>
      <c r="BQ42" s="36"/>
      <c r="BR42" s="35"/>
      <c r="BS42" s="14" t="s">
        <v>0</v>
      </c>
      <c r="BT42" s="34">
        <v>26853</v>
      </c>
      <c r="BU42" s="34">
        <v>27289</v>
      </c>
    </row>
    <row r="43" spans="1:73" ht="15" customHeight="1" thickBot="1">
      <c r="A43" s="33"/>
      <c r="B43" s="32"/>
      <c r="C43" s="32"/>
      <c r="D43" s="32"/>
      <c r="E43" s="31"/>
      <c r="F43" s="31"/>
      <c r="G43" s="33"/>
      <c r="H43" s="32"/>
      <c r="I43" s="32"/>
      <c r="J43" s="31"/>
      <c r="K43" s="31"/>
      <c r="L43" s="32"/>
      <c r="M43" s="32"/>
      <c r="N43" s="32"/>
      <c r="O43" s="32"/>
      <c r="P43" s="32"/>
      <c r="Q43" s="32"/>
      <c r="R43" s="32"/>
      <c r="S43" s="31"/>
      <c r="T43" s="31"/>
      <c r="U43" s="31"/>
      <c r="V43" s="31"/>
      <c r="W43" s="31"/>
      <c r="X43" s="31"/>
      <c r="Y43" s="31"/>
      <c r="Z43" s="31"/>
      <c r="AA43" s="31"/>
      <c r="AB43" s="31"/>
      <c r="AC43" s="31"/>
      <c r="AD43" s="31"/>
      <c r="AE43" s="31"/>
      <c r="AF43" s="31"/>
      <c r="AG43" s="31"/>
      <c r="AH43" s="31"/>
      <c r="AI43" s="31"/>
      <c r="AJ43" s="31"/>
      <c r="AK43" s="31"/>
      <c r="AL43" s="31"/>
      <c r="AM43" s="31"/>
      <c r="AN43" s="31"/>
      <c r="AO43" s="31"/>
      <c r="AP43" s="31"/>
      <c r="AQ43" s="31"/>
      <c r="AR43" s="31"/>
      <c r="AS43" s="31"/>
      <c r="AT43" s="31"/>
      <c r="AU43" s="31"/>
      <c r="AV43" s="31"/>
      <c r="AW43" s="31"/>
      <c r="AX43" s="31"/>
      <c r="AY43" s="31"/>
      <c r="AZ43" s="31"/>
      <c r="BA43" s="31"/>
      <c r="BB43" s="31"/>
      <c r="BC43" s="31"/>
      <c r="BD43" s="31"/>
      <c r="BE43" s="31"/>
      <c r="BF43" s="31"/>
      <c r="BG43" s="31"/>
      <c r="BH43" s="31"/>
      <c r="BI43" s="31"/>
      <c r="BJ43" s="31"/>
      <c r="BK43" s="31"/>
      <c r="BL43" s="31"/>
      <c r="BM43" s="31"/>
      <c r="BN43" s="31"/>
      <c r="BO43" s="31"/>
      <c r="BP43" s="31"/>
      <c r="BQ43" s="31"/>
      <c r="BR43" s="31"/>
      <c r="BS43" s="31"/>
      <c r="BT43" s="31"/>
      <c r="BU43" s="31"/>
    </row>
    <row r="44" spans="1:73" ht="23.25" customHeight="1"/>
    <row r="45" spans="1:73">
      <c r="B45" s="4"/>
    </row>
    <row r="46" spans="1:73">
      <c r="B46" s="4"/>
    </row>
    <row r="47" spans="1:73">
      <c r="B47" s="4"/>
    </row>
    <row r="48" spans="1:73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92" ht="6.75" customHeight="1"/>
    <row r="96" ht="9" customHeight="1"/>
  </sheetData>
  <mergeCells count="7">
    <mergeCell ref="C6:C7"/>
    <mergeCell ref="E6:F6"/>
    <mergeCell ref="J6:K6"/>
    <mergeCell ref="S6:T6"/>
    <mergeCell ref="H6:H7"/>
    <mergeCell ref="O6:P6"/>
    <mergeCell ref="M6:M7"/>
  </mergeCells>
  <pageMargins left="0.74803149606299213" right="0.74803149606299213" top="0.47244094488188981" bottom="0.43307086614173229" header="0.51181102362204722" footer="0.19685039370078741"/>
  <pageSetup paperSize="9" scale="41" fitToWidth="6" fitToHeight="7" orientation="landscape" r:id="rId1"/>
  <headerFooter alignWithMargins="0"/>
  <colBreaks count="2" manualBreakCount="2">
    <brk id="20" max="42" man="1"/>
    <brk id="44" max="42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workbookViewId="0">
      <selection activeCell="L42" sqref="L42"/>
    </sheetView>
  </sheetViews>
  <sheetFormatPr defaultRowHeight="12.75"/>
  <cols>
    <col min="1" max="1" width="8.42578125" style="97" customWidth="1"/>
    <col min="2" max="2" width="18.7109375" style="97" customWidth="1"/>
    <col min="3" max="3" width="18.85546875" style="97" customWidth="1"/>
    <col min="4" max="4" width="9.140625" style="97"/>
    <col min="5" max="5" width="9" style="97" customWidth="1"/>
    <col min="6" max="8" width="9.140625" style="97"/>
    <col min="9" max="9" width="9" style="97" customWidth="1"/>
    <col min="10" max="16384" width="9.140625" style="97"/>
  </cols>
  <sheetData>
    <row r="1" spans="1:11">
      <c r="A1" s="97" t="s">
        <v>185</v>
      </c>
      <c r="C1" s="97" t="s">
        <v>184</v>
      </c>
    </row>
    <row r="5" spans="1:11">
      <c r="E5" s="97" t="s">
        <v>183</v>
      </c>
      <c r="G5" s="97" t="s">
        <v>182</v>
      </c>
      <c r="I5" s="97" t="s">
        <v>181</v>
      </c>
      <c r="K5" s="97" t="s">
        <v>180</v>
      </c>
    </row>
    <row r="6" spans="1:11">
      <c r="E6" s="97">
        <v>2006</v>
      </c>
      <c r="G6" s="97">
        <v>2006</v>
      </c>
      <c r="I6" s="97">
        <v>2006</v>
      </c>
      <c r="K6" s="97">
        <v>2006</v>
      </c>
    </row>
    <row r="7" spans="1:11">
      <c r="C7" s="97" t="s">
        <v>179</v>
      </c>
      <c r="D7" s="97">
        <v>2</v>
      </c>
      <c r="E7" s="97">
        <f>D7*10</f>
        <v>20</v>
      </c>
      <c r="F7" s="97">
        <v>15.8</v>
      </c>
      <c r="G7" s="97">
        <f>F7*10</f>
        <v>158</v>
      </c>
      <c r="H7" s="97">
        <v>7.6</v>
      </c>
      <c r="I7" s="97">
        <f>H7*10</f>
        <v>76</v>
      </c>
      <c r="J7" s="97">
        <v>8.3000000000000007</v>
      </c>
      <c r="K7" s="97">
        <f>J7*10</f>
        <v>83</v>
      </c>
    </row>
    <row r="8" spans="1:11">
      <c r="C8" s="97" t="s">
        <v>178</v>
      </c>
      <c r="D8" s="97">
        <v>1.8</v>
      </c>
      <c r="E8" s="97">
        <f>D8*10</f>
        <v>18</v>
      </c>
      <c r="F8" s="97">
        <v>16.100000000000001</v>
      </c>
      <c r="G8" s="97">
        <f>F8*10</f>
        <v>161</v>
      </c>
      <c r="H8" s="97">
        <v>8.5</v>
      </c>
      <c r="I8" s="97">
        <f>H8*10</f>
        <v>85</v>
      </c>
      <c r="J8" s="97">
        <v>11.3</v>
      </c>
      <c r="K8" s="97">
        <f>J8*10</f>
        <v>113</v>
      </c>
    </row>
    <row r="9" spans="1:11">
      <c r="C9" s="97" t="s">
        <v>177</v>
      </c>
      <c r="D9" s="97">
        <v>1.8</v>
      </c>
      <c r="E9" s="97">
        <f>D9*10</f>
        <v>18</v>
      </c>
      <c r="F9" s="97">
        <v>17</v>
      </c>
      <c r="G9" s="97">
        <f>F9*10</f>
        <v>170</v>
      </c>
      <c r="H9" s="97">
        <v>11.1</v>
      </c>
      <c r="I9" s="97">
        <f>H9*10</f>
        <v>111</v>
      </c>
      <c r="J9" s="97">
        <v>10.7</v>
      </c>
      <c r="K9" s="97">
        <f>J9*10</f>
        <v>107</v>
      </c>
    </row>
    <row r="10" spans="1:11">
      <c r="C10" s="97" t="s">
        <v>176</v>
      </c>
      <c r="D10" s="97" t="s">
        <v>175</v>
      </c>
      <c r="E10" s="97" t="s">
        <v>174</v>
      </c>
      <c r="F10" s="97" t="s">
        <v>173</v>
      </c>
      <c r="G10" s="97" t="s">
        <v>172</v>
      </c>
      <c r="H10" s="97" t="s">
        <v>171</v>
      </c>
      <c r="I10" s="97" t="s">
        <v>170</v>
      </c>
      <c r="J10" s="97" t="s">
        <v>169</v>
      </c>
      <c r="K10" s="97" t="s">
        <v>168</v>
      </c>
    </row>
    <row r="11" spans="1:11">
      <c r="C11" s="97" t="s">
        <v>167</v>
      </c>
      <c r="D11" s="97">
        <v>2.1</v>
      </c>
      <c r="E11" s="97">
        <f>D11*10</f>
        <v>21</v>
      </c>
      <c r="F11" s="97">
        <v>14.9</v>
      </c>
      <c r="G11" s="97">
        <f>F11*10</f>
        <v>149</v>
      </c>
      <c r="H11" s="97">
        <v>10.9</v>
      </c>
      <c r="I11" s="97">
        <f>H11*10</f>
        <v>109</v>
      </c>
      <c r="J11" s="97">
        <v>11.9</v>
      </c>
      <c r="K11" s="97">
        <f>J11*10</f>
        <v>119</v>
      </c>
    </row>
    <row r="12" spans="1:11">
      <c r="C12" s="97" t="s">
        <v>166</v>
      </c>
      <c r="D12" s="97">
        <v>1.3</v>
      </c>
      <c r="E12" s="97">
        <f>D12*10</f>
        <v>13</v>
      </c>
      <c r="F12" s="97">
        <v>13.9</v>
      </c>
      <c r="G12" s="97">
        <f>F12*10</f>
        <v>139</v>
      </c>
      <c r="H12" s="97">
        <v>4.5999999999999996</v>
      </c>
      <c r="I12" s="97">
        <f>H12*10</f>
        <v>46</v>
      </c>
      <c r="J12" s="97">
        <v>8.8000000000000007</v>
      </c>
      <c r="K12" s="97">
        <f>J12*10</f>
        <v>88</v>
      </c>
    </row>
    <row r="13" spans="1:11">
      <c r="C13" s="97" t="s">
        <v>165</v>
      </c>
      <c r="D13" s="97">
        <v>0.6</v>
      </c>
      <c r="E13" s="97">
        <f>D13*10</f>
        <v>6</v>
      </c>
      <c r="F13" s="97">
        <v>13.4</v>
      </c>
      <c r="G13" s="97">
        <f>F13*10</f>
        <v>134</v>
      </c>
      <c r="H13" s="97">
        <v>6</v>
      </c>
      <c r="I13" s="97">
        <f>H13*10</f>
        <v>60</v>
      </c>
      <c r="J13" s="97">
        <v>8.4</v>
      </c>
      <c r="K13" s="97">
        <f>J13*10</f>
        <v>84</v>
      </c>
    </row>
    <row r="14" spans="1:11">
      <c r="C14" s="97" t="s">
        <v>164</v>
      </c>
      <c r="D14" s="97">
        <v>1.2</v>
      </c>
      <c r="E14" s="97">
        <f>D14*10</f>
        <v>12</v>
      </c>
      <c r="F14" s="97">
        <v>16.2</v>
      </c>
      <c r="G14" s="97">
        <f>F14*10</f>
        <v>162</v>
      </c>
      <c r="H14" s="97">
        <v>7.3</v>
      </c>
      <c r="I14" s="97">
        <f>H14*10</f>
        <v>73</v>
      </c>
      <c r="J14" s="97">
        <v>8.9</v>
      </c>
      <c r="K14" s="97">
        <f>J14*10</f>
        <v>89</v>
      </c>
    </row>
    <row r="15" spans="1:11">
      <c r="C15" s="97" t="s">
        <v>163</v>
      </c>
      <c r="D15" s="97">
        <v>1.2</v>
      </c>
      <c r="E15" s="97">
        <f>D15*10</f>
        <v>12</v>
      </c>
      <c r="F15" s="97">
        <v>12.2</v>
      </c>
      <c r="G15" s="97">
        <f>F15*10</f>
        <v>122</v>
      </c>
      <c r="H15" s="97">
        <v>5.8</v>
      </c>
      <c r="I15" s="97">
        <f>H15*10</f>
        <v>58</v>
      </c>
      <c r="J15" s="97">
        <v>7.3</v>
      </c>
      <c r="K15" s="97">
        <f>J15*10</f>
        <v>73</v>
      </c>
    </row>
    <row r="16" spans="1:11">
      <c r="C16" s="97" t="s">
        <v>162</v>
      </c>
      <c r="D16" s="97">
        <v>1.3</v>
      </c>
      <c r="E16" s="97">
        <f>D16*10</f>
        <v>13</v>
      </c>
      <c r="F16" s="97">
        <v>11.2</v>
      </c>
      <c r="G16" s="97">
        <f>F16*10</f>
        <v>112</v>
      </c>
      <c r="H16" s="97">
        <v>5.0999999999999996</v>
      </c>
      <c r="I16" s="97">
        <f>H16*10</f>
        <v>51</v>
      </c>
      <c r="J16" s="97">
        <v>6</v>
      </c>
      <c r="K16" s="97">
        <f>J16*10</f>
        <v>60</v>
      </c>
    </row>
    <row r="17" spans="3:11">
      <c r="C17" s="97" t="s">
        <v>161</v>
      </c>
      <c r="D17" s="97">
        <v>2.2999999999999998</v>
      </c>
      <c r="E17" s="97">
        <f>D17*10</f>
        <v>23</v>
      </c>
      <c r="F17" s="97">
        <v>26</v>
      </c>
      <c r="G17" s="97">
        <f>F17*10</f>
        <v>260</v>
      </c>
      <c r="H17" s="97">
        <v>15</v>
      </c>
      <c r="I17" s="97">
        <f>H17*10</f>
        <v>150</v>
      </c>
      <c r="J17" s="97">
        <v>15.9</v>
      </c>
      <c r="K17" s="97">
        <f>J17*10</f>
        <v>159</v>
      </c>
    </row>
    <row r="18" spans="3:11">
      <c r="C18" s="97" t="s">
        <v>160</v>
      </c>
      <c r="D18" s="97" t="s">
        <v>159</v>
      </c>
      <c r="E18" s="97" t="s">
        <v>158</v>
      </c>
      <c r="F18" s="97" t="s">
        <v>157</v>
      </c>
      <c r="G18" s="97" t="s">
        <v>156</v>
      </c>
      <c r="H18" s="97" t="s">
        <v>155</v>
      </c>
      <c r="I18" s="97" t="s">
        <v>154</v>
      </c>
      <c r="J18" s="97">
        <v>13.6</v>
      </c>
      <c r="K18" s="97">
        <f>J18*10</f>
        <v>136</v>
      </c>
    </row>
    <row r="19" spans="3:11">
      <c r="C19" s="97" t="s">
        <v>153</v>
      </c>
      <c r="D19" s="97">
        <v>1.5</v>
      </c>
      <c r="E19" s="97">
        <f>D19*10</f>
        <v>15</v>
      </c>
      <c r="F19" s="97">
        <v>23.3</v>
      </c>
      <c r="G19" s="97">
        <f>F19*10</f>
        <v>233</v>
      </c>
      <c r="H19" s="97">
        <v>10.3</v>
      </c>
      <c r="I19" s="97">
        <f>H19*10</f>
        <v>103</v>
      </c>
      <c r="J19" s="97">
        <v>11.4</v>
      </c>
      <c r="K19" s="97">
        <f>J19*10</f>
        <v>114</v>
      </c>
    </row>
    <row r="20" spans="3:11">
      <c r="C20" s="97" t="s">
        <v>152</v>
      </c>
      <c r="D20" s="97" t="s">
        <v>151</v>
      </c>
      <c r="E20" s="97" t="s">
        <v>150</v>
      </c>
      <c r="F20" s="97" t="s">
        <v>149</v>
      </c>
      <c r="G20" s="97" t="s">
        <v>148</v>
      </c>
      <c r="H20" s="97" t="s">
        <v>147</v>
      </c>
      <c r="I20" s="97" t="s">
        <v>146</v>
      </c>
      <c r="J20" s="97" t="s">
        <v>145</v>
      </c>
      <c r="K20" s="97" t="s">
        <v>144</v>
      </c>
    </row>
    <row r="21" spans="3:11">
      <c r="C21" s="97" t="s">
        <v>143</v>
      </c>
      <c r="D21" s="97">
        <v>2.2999999999999998</v>
      </c>
      <c r="E21" s="97">
        <f>D21*10</f>
        <v>23</v>
      </c>
      <c r="F21" s="97">
        <v>9.8000000000000007</v>
      </c>
      <c r="G21" s="97">
        <f>F21*10</f>
        <v>98</v>
      </c>
      <c r="H21" s="97">
        <v>5.4</v>
      </c>
      <c r="I21" s="97">
        <f>H21*10</f>
        <v>54</v>
      </c>
      <c r="J21" s="97">
        <v>11.9</v>
      </c>
      <c r="K21" s="97">
        <f>J21*10</f>
        <v>119</v>
      </c>
    </row>
    <row r="22" spans="3:11">
      <c r="C22" s="97" t="s">
        <v>142</v>
      </c>
      <c r="D22" s="97" t="s">
        <v>141</v>
      </c>
      <c r="E22" s="97" t="s">
        <v>140</v>
      </c>
      <c r="F22" s="97" t="s">
        <v>139</v>
      </c>
      <c r="G22" s="97" t="s">
        <v>138</v>
      </c>
      <c r="H22" s="97" t="s">
        <v>137</v>
      </c>
      <c r="I22" s="97" t="s">
        <v>136</v>
      </c>
      <c r="J22" s="97" t="s">
        <v>135</v>
      </c>
      <c r="K22" s="97" t="s">
        <v>134</v>
      </c>
    </row>
    <row r="23" spans="3:11">
      <c r="C23" s="97" t="s">
        <v>133</v>
      </c>
      <c r="D23" s="97">
        <v>0.9</v>
      </c>
      <c r="E23" s="97">
        <f>D23*10</f>
        <v>9</v>
      </c>
      <c r="F23" s="97">
        <v>6.5</v>
      </c>
      <c r="G23" s="97">
        <f>F23*10</f>
        <v>65</v>
      </c>
      <c r="H23" s="97">
        <v>4.2</v>
      </c>
      <c r="I23" s="97">
        <f>H23*10</f>
        <v>42</v>
      </c>
      <c r="J23" s="97">
        <v>12.3</v>
      </c>
      <c r="K23" s="97">
        <f>J23*10</f>
        <v>123</v>
      </c>
    </row>
    <row r="24" spans="3:11">
      <c r="C24" s="97" t="s">
        <v>132</v>
      </c>
      <c r="D24" s="97">
        <v>3.1</v>
      </c>
      <c r="E24" s="97">
        <f>D24*10</f>
        <v>31</v>
      </c>
      <c r="F24" s="97">
        <v>8.3000000000000007</v>
      </c>
      <c r="G24" s="97">
        <f>F24*10</f>
        <v>83</v>
      </c>
      <c r="H24" s="97">
        <v>13.4</v>
      </c>
      <c r="I24" s="97">
        <f>H24*10</f>
        <v>134</v>
      </c>
      <c r="J24" s="97">
        <v>37.700000000000003</v>
      </c>
      <c r="K24" s="97">
        <f>J24*10</f>
        <v>377</v>
      </c>
    </row>
    <row r="25" spans="3:11">
      <c r="C25" s="97" t="s">
        <v>131</v>
      </c>
      <c r="D25" s="97" t="s">
        <v>130</v>
      </c>
      <c r="E25" s="97" t="s">
        <v>129</v>
      </c>
      <c r="F25" s="97" t="s">
        <v>128</v>
      </c>
      <c r="G25" s="97" t="s">
        <v>127</v>
      </c>
      <c r="H25" s="97" t="s">
        <v>126</v>
      </c>
      <c r="I25" s="97" t="s">
        <v>125</v>
      </c>
      <c r="J25" s="97" t="s">
        <v>124</v>
      </c>
      <c r="K25" s="97" t="s">
        <v>123</v>
      </c>
    </row>
    <row r="26" spans="3:11">
      <c r="C26" s="97" t="s">
        <v>122</v>
      </c>
      <c r="D26" s="97">
        <v>1.3</v>
      </c>
      <c r="E26" s="97">
        <f>D26*10</f>
        <v>13</v>
      </c>
      <c r="F26" s="97">
        <v>7.4</v>
      </c>
      <c r="G26" s="97">
        <f>F26*10</f>
        <v>74</v>
      </c>
      <c r="H26" s="97">
        <v>3.7</v>
      </c>
      <c r="I26" s="97">
        <f>H26*10</f>
        <v>37</v>
      </c>
      <c r="J26" s="97">
        <v>8.9</v>
      </c>
      <c r="K26" s="97">
        <f>J26*10</f>
        <v>89</v>
      </c>
    </row>
    <row r="27" spans="3:11">
      <c r="C27" s="97" t="s">
        <v>121</v>
      </c>
      <c r="D27" s="97">
        <v>2.9</v>
      </c>
      <c r="E27" s="97">
        <f>D27*10</f>
        <v>29</v>
      </c>
      <c r="F27" s="97">
        <v>16.899999999999999</v>
      </c>
      <c r="G27" s="97">
        <f>F27*10</f>
        <v>169</v>
      </c>
      <c r="H27" s="97">
        <v>8.6999999999999993</v>
      </c>
      <c r="I27" s="97">
        <f>H27*10</f>
        <v>87</v>
      </c>
      <c r="J27" s="97">
        <v>13.8</v>
      </c>
      <c r="K27" s="97">
        <f>J27*10</f>
        <v>138</v>
      </c>
    </row>
    <row r="28" spans="3:11">
      <c r="C28" s="97" t="s">
        <v>120</v>
      </c>
      <c r="D28" s="97">
        <v>1</v>
      </c>
      <c r="E28" s="97">
        <f>D28*10</f>
        <v>10</v>
      </c>
      <c r="F28" s="97">
        <v>9.1999999999999993</v>
      </c>
      <c r="G28" s="97">
        <f>F28*10</f>
        <v>92</v>
      </c>
      <c r="H28" s="97">
        <v>4.5999999999999996</v>
      </c>
      <c r="I28" s="97">
        <f>H28*10</f>
        <v>46</v>
      </c>
      <c r="J28" s="97">
        <v>9.4</v>
      </c>
      <c r="K28" s="97">
        <f>J28*10</f>
        <v>94</v>
      </c>
    </row>
    <row r="29" spans="3:11">
      <c r="C29" s="97" t="s">
        <v>119</v>
      </c>
      <c r="D29" s="97">
        <v>2.5</v>
      </c>
      <c r="E29" s="97">
        <f>D29*10</f>
        <v>25</v>
      </c>
      <c r="F29" s="97">
        <v>17.100000000000001</v>
      </c>
      <c r="G29" s="97">
        <f>F29*10</f>
        <v>171</v>
      </c>
      <c r="H29" s="97">
        <v>14.4</v>
      </c>
      <c r="I29" s="97">
        <f>H29*10</f>
        <v>144</v>
      </c>
      <c r="J29" s="97">
        <v>17.399999999999999</v>
      </c>
      <c r="K29" s="97">
        <f>J29*10</f>
        <v>174</v>
      </c>
    </row>
    <row r="30" spans="3:11">
      <c r="C30" s="97" t="s">
        <v>118</v>
      </c>
      <c r="D30" s="97" t="s">
        <v>117</v>
      </c>
      <c r="E30" s="97" t="s">
        <v>116</v>
      </c>
      <c r="F30" s="97" t="s">
        <v>115</v>
      </c>
      <c r="G30" s="97" t="s">
        <v>114</v>
      </c>
      <c r="H30" s="97" t="s">
        <v>113</v>
      </c>
      <c r="I30" s="97" t="s">
        <v>112</v>
      </c>
      <c r="J30" s="97" t="s">
        <v>111</v>
      </c>
      <c r="K30" s="97" t="s">
        <v>110</v>
      </c>
    </row>
    <row r="31" spans="3:11">
      <c r="C31" s="97" t="s">
        <v>109</v>
      </c>
      <c r="D31" s="97">
        <v>3.2</v>
      </c>
      <c r="E31" s="97">
        <f>D31*10</f>
        <v>32</v>
      </c>
      <c r="F31" s="97">
        <v>25.1</v>
      </c>
      <c r="G31" s="97">
        <f>F31*10</f>
        <v>251</v>
      </c>
      <c r="H31" s="97">
        <v>13.6</v>
      </c>
      <c r="I31" s="97">
        <f>H31*10</f>
        <v>136</v>
      </c>
      <c r="J31" s="97">
        <v>10.3</v>
      </c>
      <c r="K31" s="97">
        <f>J31*10</f>
        <v>103</v>
      </c>
    </row>
    <row r="32" spans="3:11">
      <c r="C32" s="97" t="s">
        <v>108</v>
      </c>
      <c r="D32" s="97">
        <v>1.8</v>
      </c>
      <c r="E32" s="97">
        <f>D32*10</f>
        <v>18</v>
      </c>
      <c r="F32" s="97">
        <v>14.8</v>
      </c>
      <c r="G32" s="97">
        <f>F32*10</f>
        <v>148</v>
      </c>
      <c r="H32" s="97">
        <v>10.1</v>
      </c>
      <c r="I32" s="97">
        <f>H32*10</f>
        <v>101</v>
      </c>
      <c r="J32" s="97">
        <v>9</v>
      </c>
      <c r="K32" s="97">
        <f>J32*10</f>
        <v>90</v>
      </c>
    </row>
    <row r="33" spans="2:11">
      <c r="C33" s="97" t="s">
        <v>107</v>
      </c>
      <c r="D33" s="97">
        <v>1</v>
      </c>
      <c r="E33" s="97">
        <f>D33*10</f>
        <v>10</v>
      </c>
      <c r="F33" s="97">
        <v>8.8000000000000007</v>
      </c>
      <c r="G33" s="97">
        <f>F33*10</f>
        <v>88</v>
      </c>
      <c r="H33" s="97">
        <v>4.9000000000000004</v>
      </c>
      <c r="I33" s="97">
        <f>H33*10</f>
        <v>49</v>
      </c>
      <c r="J33" s="97">
        <v>6.1</v>
      </c>
      <c r="K33" s="97">
        <f>J33*10</f>
        <v>61</v>
      </c>
    </row>
    <row r="34" spans="2:11">
      <c r="C34" s="97" t="s">
        <v>106</v>
      </c>
      <c r="D34" s="97">
        <v>1.3</v>
      </c>
      <c r="E34" s="97">
        <f>D34*10</f>
        <v>13</v>
      </c>
      <c r="F34" s="97">
        <v>9.1</v>
      </c>
      <c r="G34" s="97">
        <f>F34*10</f>
        <v>91</v>
      </c>
      <c r="H34" s="97">
        <v>4.0999999999999996</v>
      </c>
      <c r="I34" s="97">
        <f>H34*10</f>
        <v>41</v>
      </c>
      <c r="J34" s="97">
        <v>8.5</v>
      </c>
      <c r="K34" s="97">
        <f>J34*10</f>
        <v>85</v>
      </c>
    </row>
    <row r="35" spans="2:11">
      <c r="C35" s="97" t="s">
        <v>105</v>
      </c>
      <c r="D35" s="97" t="s">
        <v>104</v>
      </c>
      <c r="E35" s="97" t="s">
        <v>103</v>
      </c>
      <c r="F35" s="97" t="s">
        <v>102</v>
      </c>
      <c r="G35" s="97" t="s">
        <v>101</v>
      </c>
      <c r="H35" s="97" t="s">
        <v>100</v>
      </c>
      <c r="I35" s="97" t="s">
        <v>99</v>
      </c>
      <c r="J35" s="97" t="s">
        <v>98</v>
      </c>
      <c r="K35" s="97" t="s">
        <v>97</v>
      </c>
    </row>
    <row r="37" spans="2:11">
      <c r="C37" s="97" t="s">
        <v>96</v>
      </c>
    </row>
    <row r="41" spans="2:11">
      <c r="B41" s="97" t="s">
        <v>95</v>
      </c>
    </row>
  </sheetData>
  <pageMargins left="0.75" right="0.75" top="1" bottom="1" header="0.5" footer="0.5"/>
  <pageSetup paperSize="9" scale="5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7"/>
  <sheetViews>
    <sheetView workbookViewId="0">
      <selection activeCell="L42" sqref="L42"/>
    </sheetView>
  </sheetViews>
  <sheetFormatPr defaultRowHeight="12.75"/>
  <cols>
    <col min="1" max="1" width="18.85546875" style="97" customWidth="1"/>
    <col min="2" max="3" width="9" style="97" customWidth="1"/>
    <col min="4" max="4" width="2.140625" style="97" customWidth="1"/>
    <col min="5" max="5" width="14.28515625" style="97" customWidth="1"/>
    <col min="6" max="7" width="9.140625" style="97"/>
    <col min="8" max="8" width="2" style="97" customWidth="1"/>
    <col min="9" max="9" width="14.28515625" style="97" customWidth="1"/>
    <col min="10" max="11" width="9" style="97" customWidth="1"/>
    <col min="12" max="12" width="2.140625" style="97" customWidth="1"/>
    <col min="13" max="13" width="13.42578125" style="97" customWidth="1"/>
    <col min="14" max="16384" width="9.140625" style="97"/>
  </cols>
  <sheetData>
    <row r="1" spans="1:15">
      <c r="A1" s="97" t="s">
        <v>196</v>
      </c>
    </row>
    <row r="3" spans="1:15">
      <c r="B3" s="97" t="s">
        <v>183</v>
      </c>
      <c r="F3" s="97" t="s">
        <v>182</v>
      </c>
      <c r="J3" s="97" t="s">
        <v>181</v>
      </c>
      <c r="N3" s="97" t="s">
        <v>180</v>
      </c>
    </row>
    <row r="4" spans="1:15">
      <c r="B4" s="97">
        <v>2006</v>
      </c>
      <c r="C4" s="101" t="s">
        <v>195</v>
      </c>
      <c r="D4" s="101"/>
      <c r="F4" s="97">
        <v>2006</v>
      </c>
      <c r="G4" s="101" t="s">
        <v>195</v>
      </c>
      <c r="H4" s="101"/>
      <c r="J4" s="97">
        <v>2006</v>
      </c>
      <c r="K4" s="101" t="s">
        <v>195</v>
      </c>
      <c r="L4" s="101"/>
      <c r="N4" s="97">
        <v>2006</v>
      </c>
      <c r="O4" s="101" t="s">
        <v>195</v>
      </c>
    </row>
    <row r="5" spans="1:15">
      <c r="A5" s="97" t="s">
        <v>131</v>
      </c>
      <c r="B5" s="97">
        <v>0</v>
      </c>
      <c r="C5" s="97">
        <v>0</v>
      </c>
      <c r="E5" s="97" t="s">
        <v>133</v>
      </c>
      <c r="F5" s="97">
        <v>65</v>
      </c>
      <c r="G5" s="100">
        <v>51.587301587301596</v>
      </c>
      <c r="H5" s="100"/>
      <c r="I5" s="97" t="s">
        <v>122</v>
      </c>
      <c r="J5" s="97">
        <v>37</v>
      </c>
      <c r="K5" s="100">
        <v>64.912280701754383</v>
      </c>
      <c r="L5" s="100"/>
      <c r="M5" s="97" t="s">
        <v>191</v>
      </c>
      <c r="N5" s="100">
        <v>41.8</v>
      </c>
      <c r="O5" s="100">
        <v>62.388059701492537</v>
      </c>
    </row>
    <row r="6" spans="1:15">
      <c r="A6" s="97" t="s">
        <v>165</v>
      </c>
      <c r="B6" s="97">
        <v>6</v>
      </c>
      <c r="C6" s="100">
        <v>31.578947368421051</v>
      </c>
      <c r="D6" s="100"/>
      <c r="E6" s="97" t="s">
        <v>122</v>
      </c>
      <c r="F6" s="97">
        <v>74</v>
      </c>
      <c r="G6" s="100">
        <v>58.730158730158735</v>
      </c>
      <c r="H6" s="100"/>
      <c r="I6" s="97" t="s">
        <v>106</v>
      </c>
      <c r="J6" s="97">
        <v>41</v>
      </c>
      <c r="K6" s="100">
        <v>71.929824561403507</v>
      </c>
      <c r="L6" s="100"/>
      <c r="M6" s="97" t="s">
        <v>193</v>
      </c>
      <c r="N6" s="97">
        <v>46</v>
      </c>
      <c r="O6" s="100">
        <v>68.656716417910445</v>
      </c>
    </row>
    <row r="7" spans="1:15">
      <c r="A7" s="97" t="s">
        <v>133</v>
      </c>
      <c r="B7" s="97">
        <v>9</v>
      </c>
      <c r="C7" s="100">
        <v>47.368421052631575</v>
      </c>
      <c r="D7" s="100"/>
      <c r="E7" s="97" t="s">
        <v>132</v>
      </c>
      <c r="F7" s="97">
        <v>83</v>
      </c>
      <c r="G7" s="100">
        <v>65.873015873015873</v>
      </c>
      <c r="H7" s="100"/>
      <c r="I7" s="97" t="s">
        <v>133</v>
      </c>
      <c r="J7" s="97">
        <v>42</v>
      </c>
      <c r="K7" s="100">
        <v>73.68421052631578</v>
      </c>
      <c r="L7" s="100"/>
      <c r="M7" s="97" t="s">
        <v>192</v>
      </c>
      <c r="N7" s="97">
        <v>59</v>
      </c>
      <c r="O7" s="100">
        <v>88.059701492537314</v>
      </c>
    </row>
    <row r="8" spans="1:15">
      <c r="A8" s="97" t="s">
        <v>152</v>
      </c>
      <c r="B8" s="97">
        <v>10</v>
      </c>
      <c r="C8" s="100">
        <v>52.631578947368418</v>
      </c>
      <c r="D8" s="100"/>
      <c r="E8" s="97" t="s">
        <v>107</v>
      </c>
      <c r="F8" s="97">
        <v>88</v>
      </c>
      <c r="G8" s="100">
        <v>69.841269841269835</v>
      </c>
      <c r="H8" s="100"/>
      <c r="I8" s="97" t="s">
        <v>166</v>
      </c>
      <c r="J8" s="97">
        <v>46</v>
      </c>
      <c r="K8" s="100">
        <v>80.701754385964904</v>
      </c>
      <c r="L8" s="100"/>
      <c r="M8" s="97" t="s">
        <v>194</v>
      </c>
      <c r="N8" s="97">
        <v>60</v>
      </c>
      <c r="O8" s="100">
        <v>89.552238805970148</v>
      </c>
    </row>
    <row r="9" spans="1:15">
      <c r="A9" s="97" t="s">
        <v>120</v>
      </c>
      <c r="B9" s="97">
        <v>10</v>
      </c>
      <c r="C9" s="100">
        <v>52.631578947368418</v>
      </c>
      <c r="D9" s="100"/>
      <c r="E9" s="97" t="s">
        <v>106</v>
      </c>
      <c r="F9" s="97">
        <v>91</v>
      </c>
      <c r="G9" s="100">
        <v>72.222222222222214</v>
      </c>
      <c r="H9" s="100"/>
      <c r="I9" s="97" t="s">
        <v>120</v>
      </c>
      <c r="J9" s="97">
        <v>46</v>
      </c>
      <c r="K9" s="100">
        <v>80.701754385964904</v>
      </c>
      <c r="L9" s="100"/>
      <c r="M9" s="97" t="s">
        <v>162</v>
      </c>
      <c r="N9" s="97">
        <v>60</v>
      </c>
      <c r="O9" s="100">
        <v>89.552238805970148</v>
      </c>
    </row>
    <row r="10" spans="1:15">
      <c r="A10" s="97" t="s">
        <v>107</v>
      </c>
      <c r="B10" s="97">
        <v>10</v>
      </c>
      <c r="C10" s="100">
        <v>52.631578947368418</v>
      </c>
      <c r="D10" s="100"/>
      <c r="E10" s="97" t="s">
        <v>120</v>
      </c>
      <c r="F10" s="97">
        <v>92</v>
      </c>
      <c r="G10" s="100">
        <v>73.015873015873012</v>
      </c>
      <c r="H10" s="100"/>
      <c r="I10" s="97" t="s">
        <v>107</v>
      </c>
      <c r="J10" s="97">
        <v>49</v>
      </c>
      <c r="K10" s="100">
        <v>85.964912280701753</v>
      </c>
      <c r="L10" s="100"/>
      <c r="M10" s="97" t="s">
        <v>107</v>
      </c>
      <c r="N10" s="97">
        <v>61</v>
      </c>
      <c r="O10" s="100">
        <v>91.044776119402982</v>
      </c>
    </row>
    <row r="11" spans="1:15">
      <c r="A11" s="97" t="s">
        <v>164</v>
      </c>
      <c r="B11" s="97">
        <v>12</v>
      </c>
      <c r="C11" s="100">
        <v>63.157894736842103</v>
      </c>
      <c r="D11" s="100"/>
      <c r="E11" s="97" t="s">
        <v>143</v>
      </c>
      <c r="F11" s="97">
        <v>98</v>
      </c>
      <c r="G11" s="100">
        <v>77.777777777777786</v>
      </c>
      <c r="H11" s="100"/>
      <c r="I11" s="97" t="s">
        <v>194</v>
      </c>
      <c r="J11" s="97">
        <v>50</v>
      </c>
      <c r="K11" s="100">
        <v>87.719298245614027</v>
      </c>
      <c r="L11" s="100"/>
      <c r="M11" s="97" t="s">
        <v>0</v>
      </c>
      <c r="N11" s="97">
        <v>67</v>
      </c>
      <c r="O11" s="100">
        <v>100</v>
      </c>
    </row>
    <row r="12" spans="1:15">
      <c r="A12" s="97" t="s">
        <v>163</v>
      </c>
      <c r="B12" s="97">
        <v>12</v>
      </c>
      <c r="C12" s="100">
        <v>63.157894736842103</v>
      </c>
      <c r="D12" s="100"/>
      <c r="E12" s="97" t="s">
        <v>194</v>
      </c>
      <c r="F12" s="97">
        <v>110</v>
      </c>
      <c r="G12" s="100">
        <v>87.301587301587304</v>
      </c>
      <c r="H12" s="100"/>
      <c r="I12" s="97" t="s">
        <v>162</v>
      </c>
      <c r="J12" s="97">
        <v>51</v>
      </c>
      <c r="K12" s="100">
        <v>89.473684210526315</v>
      </c>
      <c r="L12" s="100"/>
      <c r="M12" s="97" t="s">
        <v>163</v>
      </c>
      <c r="N12" s="97">
        <v>73</v>
      </c>
      <c r="O12" s="100">
        <v>108.95522388059702</v>
      </c>
    </row>
    <row r="13" spans="1:15">
      <c r="A13" s="97" t="s">
        <v>194</v>
      </c>
      <c r="B13" s="97">
        <v>13</v>
      </c>
      <c r="C13" s="100">
        <v>68.421052631578945</v>
      </c>
      <c r="D13" s="100"/>
      <c r="E13" s="97" t="s">
        <v>162</v>
      </c>
      <c r="F13" s="97">
        <v>112</v>
      </c>
      <c r="G13" s="100">
        <v>88.888888888888886</v>
      </c>
      <c r="H13" s="100"/>
      <c r="I13" s="97" t="s">
        <v>192</v>
      </c>
      <c r="J13" s="100">
        <v>51.6</v>
      </c>
      <c r="K13" s="100">
        <v>90.526315789473685</v>
      </c>
      <c r="L13" s="100"/>
      <c r="M13" s="97" t="s">
        <v>179</v>
      </c>
      <c r="N13" s="97">
        <v>83</v>
      </c>
      <c r="O13" s="100">
        <v>123.88059701492537</v>
      </c>
    </row>
    <row r="14" spans="1:15">
      <c r="A14" s="97" t="s">
        <v>193</v>
      </c>
      <c r="B14" s="97">
        <v>13</v>
      </c>
      <c r="C14" s="100">
        <v>68.421052631578945</v>
      </c>
      <c r="D14" s="100"/>
      <c r="E14" s="97" t="s">
        <v>193</v>
      </c>
      <c r="F14" s="97">
        <v>113</v>
      </c>
      <c r="G14" s="100">
        <v>89.682539682539684</v>
      </c>
      <c r="H14" s="100"/>
      <c r="I14" s="97" t="s">
        <v>143</v>
      </c>
      <c r="J14" s="97">
        <v>54</v>
      </c>
      <c r="K14" s="100">
        <v>94.73684210526315</v>
      </c>
      <c r="L14" s="100"/>
      <c r="M14" s="97" t="s">
        <v>165</v>
      </c>
      <c r="N14" s="97">
        <v>84</v>
      </c>
      <c r="O14" s="100">
        <v>125.37313432835822</v>
      </c>
    </row>
    <row r="15" spans="1:15">
      <c r="A15" s="97" t="s">
        <v>166</v>
      </c>
      <c r="B15" s="97">
        <v>13</v>
      </c>
      <c r="C15" s="100">
        <v>68.421052631578945</v>
      </c>
      <c r="D15" s="100"/>
      <c r="E15" s="97" t="s">
        <v>192</v>
      </c>
      <c r="F15" s="100">
        <v>113.8</v>
      </c>
      <c r="G15" s="100">
        <v>90.317460317460316</v>
      </c>
      <c r="H15" s="100"/>
      <c r="I15" s="97" t="s">
        <v>193</v>
      </c>
      <c r="J15" s="97">
        <v>57</v>
      </c>
      <c r="K15" s="100">
        <v>100</v>
      </c>
      <c r="L15" s="100"/>
      <c r="M15" s="97" t="s">
        <v>106</v>
      </c>
      <c r="N15" s="97">
        <v>85</v>
      </c>
      <c r="O15" s="100">
        <v>126.86567164179105</v>
      </c>
    </row>
    <row r="16" spans="1:15">
      <c r="A16" s="97" t="s">
        <v>162</v>
      </c>
      <c r="B16" s="97">
        <v>13</v>
      </c>
      <c r="C16" s="100">
        <v>68.421052631578945</v>
      </c>
      <c r="D16" s="100"/>
      <c r="E16" s="97" t="s">
        <v>160</v>
      </c>
      <c r="F16" s="97">
        <v>117</v>
      </c>
      <c r="G16" s="100">
        <v>92.857142857142861</v>
      </c>
      <c r="H16" s="100"/>
      <c r="I16" s="97" t="s">
        <v>0</v>
      </c>
      <c r="J16" s="97">
        <v>57</v>
      </c>
      <c r="K16" s="100">
        <v>100</v>
      </c>
      <c r="L16" s="100"/>
      <c r="M16" s="97" t="s">
        <v>166</v>
      </c>
      <c r="N16" s="97">
        <v>88</v>
      </c>
      <c r="O16" s="100">
        <v>131.34328358208955</v>
      </c>
    </row>
    <row r="17" spans="1:15">
      <c r="A17" s="97" t="s">
        <v>122</v>
      </c>
      <c r="B17" s="97">
        <v>13</v>
      </c>
      <c r="C17" s="100">
        <v>68.421052631578945</v>
      </c>
      <c r="D17" s="100"/>
      <c r="E17" s="97" t="s">
        <v>163</v>
      </c>
      <c r="F17" s="97">
        <v>122</v>
      </c>
      <c r="G17" s="100">
        <v>96.825396825396822</v>
      </c>
      <c r="H17" s="100"/>
      <c r="I17" s="97" t="s">
        <v>163</v>
      </c>
      <c r="J17" s="97">
        <v>58</v>
      </c>
      <c r="K17" s="100">
        <v>101.75438596491229</v>
      </c>
      <c r="L17" s="100"/>
      <c r="M17" s="97" t="s">
        <v>164</v>
      </c>
      <c r="N17" s="97">
        <v>89</v>
      </c>
      <c r="O17" s="100">
        <v>132.8358208955224</v>
      </c>
    </row>
    <row r="18" spans="1:15">
      <c r="A18" s="97" t="s">
        <v>106</v>
      </c>
      <c r="B18" s="97">
        <v>13</v>
      </c>
      <c r="C18" s="100">
        <v>68.421052631578945</v>
      </c>
      <c r="D18" s="100"/>
      <c r="E18" s="97" t="s">
        <v>0</v>
      </c>
      <c r="F18" s="97">
        <v>126</v>
      </c>
      <c r="G18" s="100">
        <v>100</v>
      </c>
      <c r="H18" s="100"/>
      <c r="I18" s="97" t="s">
        <v>165</v>
      </c>
      <c r="J18" s="97">
        <v>60</v>
      </c>
      <c r="K18" s="100">
        <v>105.26315789473684</v>
      </c>
      <c r="L18" s="100"/>
      <c r="M18" s="97" t="s">
        <v>122</v>
      </c>
      <c r="N18" s="97">
        <v>89</v>
      </c>
      <c r="O18" s="100">
        <v>132.8358208955224</v>
      </c>
    </row>
    <row r="19" spans="1:15">
      <c r="A19" s="97" t="s">
        <v>192</v>
      </c>
      <c r="B19" s="100">
        <v>13.7</v>
      </c>
      <c r="C19" s="100">
        <v>72.105263157894726</v>
      </c>
      <c r="D19" s="100"/>
      <c r="E19" s="97" t="s">
        <v>165</v>
      </c>
      <c r="F19" s="97">
        <v>134</v>
      </c>
      <c r="G19" s="100">
        <v>106.34920634920636</v>
      </c>
      <c r="H19" s="100"/>
      <c r="I19" s="97" t="s">
        <v>191</v>
      </c>
      <c r="J19" s="100">
        <v>69.599999999999994</v>
      </c>
      <c r="K19" s="100">
        <v>122.10526315789471</v>
      </c>
      <c r="L19" s="100"/>
      <c r="M19" s="97" t="s">
        <v>108</v>
      </c>
      <c r="N19" s="97">
        <v>90</v>
      </c>
      <c r="O19" s="100">
        <v>134.32835820895522</v>
      </c>
    </row>
    <row r="20" spans="1:15">
      <c r="A20" s="97" t="s">
        <v>142</v>
      </c>
      <c r="B20" s="97">
        <v>14</v>
      </c>
      <c r="C20" s="100">
        <v>73.68421052631578</v>
      </c>
      <c r="D20" s="100"/>
      <c r="E20" s="97" t="s">
        <v>166</v>
      </c>
      <c r="F20" s="97">
        <v>139</v>
      </c>
      <c r="G20" s="100">
        <v>110.31746031746033</v>
      </c>
      <c r="H20" s="100"/>
      <c r="I20" s="97" t="s">
        <v>164</v>
      </c>
      <c r="J20" s="97">
        <v>73</v>
      </c>
      <c r="K20" s="100">
        <v>128.07017543859649</v>
      </c>
      <c r="L20" s="100"/>
      <c r="M20" s="97" t="s">
        <v>120</v>
      </c>
      <c r="N20" s="97">
        <v>94</v>
      </c>
      <c r="O20" s="100">
        <v>140.29850746268659</v>
      </c>
    </row>
    <row r="21" spans="1:15">
      <c r="A21" s="97" t="s">
        <v>153</v>
      </c>
      <c r="B21" s="97">
        <v>15</v>
      </c>
      <c r="C21" s="100">
        <v>78.94736842105263</v>
      </c>
      <c r="D21" s="100"/>
      <c r="E21" s="97" t="s">
        <v>108</v>
      </c>
      <c r="F21" s="97">
        <v>148</v>
      </c>
      <c r="G21" s="100">
        <v>117.46031746031747</v>
      </c>
      <c r="H21" s="100"/>
      <c r="I21" s="97" t="s">
        <v>179</v>
      </c>
      <c r="J21" s="97">
        <v>76</v>
      </c>
      <c r="K21" s="100">
        <v>133.33333333333331</v>
      </c>
      <c r="L21" s="100"/>
      <c r="M21" s="97" t="s">
        <v>109</v>
      </c>
      <c r="N21" s="97">
        <v>103</v>
      </c>
      <c r="O21" s="100">
        <v>153.73134328358208</v>
      </c>
    </row>
    <row r="22" spans="1:15">
      <c r="A22" s="97" t="s">
        <v>178</v>
      </c>
      <c r="B22" s="97">
        <v>18</v>
      </c>
      <c r="C22" s="100">
        <v>94.73684210526315</v>
      </c>
      <c r="D22" s="100"/>
      <c r="E22" s="97" t="s">
        <v>167</v>
      </c>
      <c r="F22" s="97">
        <v>149</v>
      </c>
      <c r="G22" s="100">
        <v>118.25396825396825</v>
      </c>
      <c r="H22" s="100"/>
      <c r="I22" s="97" t="s">
        <v>152</v>
      </c>
      <c r="J22" s="97">
        <v>82</v>
      </c>
      <c r="K22" s="100">
        <v>143.85964912280701</v>
      </c>
      <c r="L22" s="100"/>
      <c r="M22" s="97" t="s">
        <v>142</v>
      </c>
      <c r="N22" s="97">
        <v>105</v>
      </c>
      <c r="O22" s="100">
        <v>156.71641791044777</v>
      </c>
    </row>
    <row r="23" spans="1:15">
      <c r="A23" s="97" t="s">
        <v>177</v>
      </c>
      <c r="B23" s="97">
        <v>18</v>
      </c>
      <c r="C23" s="100">
        <v>94.73684210526315</v>
      </c>
      <c r="D23" s="100"/>
      <c r="E23" s="97" t="s">
        <v>179</v>
      </c>
      <c r="F23" s="97">
        <v>158</v>
      </c>
      <c r="G23" s="100">
        <v>125.39682539682539</v>
      </c>
      <c r="H23" s="100"/>
      <c r="I23" s="97" t="s">
        <v>178</v>
      </c>
      <c r="J23" s="97">
        <v>85</v>
      </c>
      <c r="K23" s="100">
        <v>149.12280701754386</v>
      </c>
      <c r="L23" s="100"/>
      <c r="M23" s="97" t="s">
        <v>177</v>
      </c>
      <c r="N23" s="97">
        <v>107</v>
      </c>
      <c r="O23" s="100">
        <v>159.70149253731341</v>
      </c>
    </row>
    <row r="24" spans="1:15">
      <c r="A24" s="97" t="s">
        <v>176</v>
      </c>
      <c r="B24" s="97">
        <v>18</v>
      </c>
      <c r="C24" s="100">
        <v>94.73684210526315</v>
      </c>
      <c r="D24" s="100"/>
      <c r="E24" s="97" t="s">
        <v>178</v>
      </c>
      <c r="F24" s="97">
        <v>161</v>
      </c>
      <c r="G24" s="100">
        <v>127.77777777777777</v>
      </c>
      <c r="H24" s="100"/>
      <c r="I24" s="97" t="s">
        <v>121</v>
      </c>
      <c r="J24" s="97">
        <v>87</v>
      </c>
      <c r="K24" s="100">
        <v>152.63157894736844</v>
      </c>
      <c r="L24" s="100"/>
      <c r="M24" s="97" t="s">
        <v>178</v>
      </c>
      <c r="N24" s="97">
        <v>113</v>
      </c>
      <c r="O24" s="100">
        <v>168.65671641791045</v>
      </c>
    </row>
    <row r="25" spans="1:15">
      <c r="A25" s="97" t="s">
        <v>108</v>
      </c>
      <c r="B25" s="97">
        <v>18</v>
      </c>
      <c r="C25" s="100">
        <v>94.73684210526315</v>
      </c>
      <c r="D25" s="100"/>
      <c r="E25" s="97" t="s">
        <v>164</v>
      </c>
      <c r="F25" s="97">
        <v>162</v>
      </c>
      <c r="G25" s="100">
        <v>128.57142857142858</v>
      </c>
      <c r="H25" s="100"/>
      <c r="I25" s="97" t="s">
        <v>176</v>
      </c>
      <c r="J25" s="97">
        <v>88</v>
      </c>
      <c r="K25" s="100">
        <v>154.38596491228068</v>
      </c>
      <c r="L25" s="100"/>
      <c r="M25" s="97" t="s">
        <v>153</v>
      </c>
      <c r="N25" s="97">
        <v>114</v>
      </c>
      <c r="O25" s="100">
        <v>170.14925373134329</v>
      </c>
    </row>
    <row r="26" spans="1:15">
      <c r="A26" s="97" t="s">
        <v>0</v>
      </c>
      <c r="B26" s="97">
        <v>19</v>
      </c>
      <c r="C26" s="97">
        <v>100</v>
      </c>
      <c r="D26" s="100"/>
      <c r="E26" s="97" t="s">
        <v>176</v>
      </c>
      <c r="F26" s="97">
        <v>164</v>
      </c>
      <c r="G26" s="100">
        <v>130.15873015873015</v>
      </c>
      <c r="H26" s="100"/>
      <c r="I26" s="97" t="s">
        <v>142</v>
      </c>
      <c r="J26" s="97">
        <v>93</v>
      </c>
      <c r="K26" s="100">
        <v>163.15789473684211</v>
      </c>
      <c r="L26" s="100"/>
      <c r="M26" s="97" t="s">
        <v>176</v>
      </c>
      <c r="N26" s="97">
        <v>115</v>
      </c>
      <c r="O26" s="100">
        <v>171.64179104477611</v>
      </c>
    </row>
    <row r="27" spans="1:15">
      <c r="A27" s="97" t="s">
        <v>118</v>
      </c>
      <c r="B27" s="97">
        <v>19</v>
      </c>
      <c r="C27" s="97">
        <v>100</v>
      </c>
      <c r="D27" s="100"/>
      <c r="E27" s="97" t="s">
        <v>121</v>
      </c>
      <c r="F27" s="97">
        <v>169</v>
      </c>
      <c r="G27" s="100">
        <v>134.12698412698413</v>
      </c>
      <c r="H27" s="100"/>
      <c r="I27" s="97" t="s">
        <v>108</v>
      </c>
      <c r="J27" s="97">
        <v>101</v>
      </c>
      <c r="K27" s="100">
        <v>177.19298245614036</v>
      </c>
      <c r="L27" s="100"/>
      <c r="M27" s="97" t="s">
        <v>167</v>
      </c>
      <c r="N27" s="97">
        <v>119</v>
      </c>
      <c r="O27" s="100">
        <v>177.61194029850748</v>
      </c>
    </row>
    <row r="28" spans="1:15">
      <c r="A28" s="97" t="s">
        <v>191</v>
      </c>
      <c r="B28" s="100">
        <v>19.8</v>
      </c>
      <c r="C28" s="100">
        <v>104.21052631578948</v>
      </c>
      <c r="D28" s="100"/>
      <c r="E28" s="97" t="s">
        <v>177</v>
      </c>
      <c r="F28" s="97">
        <v>170</v>
      </c>
      <c r="G28" s="100">
        <v>134.92063492063494</v>
      </c>
      <c r="H28" s="100"/>
      <c r="I28" s="97" t="s">
        <v>153</v>
      </c>
      <c r="J28" s="97">
        <v>103</v>
      </c>
      <c r="K28" s="100">
        <v>180.70175438596493</v>
      </c>
      <c r="L28" s="100"/>
      <c r="M28" s="97" t="s">
        <v>143</v>
      </c>
      <c r="N28" s="97">
        <v>119</v>
      </c>
      <c r="O28" s="100">
        <v>177.61194029850748</v>
      </c>
    </row>
    <row r="29" spans="1:15">
      <c r="A29" s="97" t="s">
        <v>179</v>
      </c>
      <c r="B29" s="97">
        <v>20</v>
      </c>
      <c r="C29" s="100">
        <v>105.26315789473684</v>
      </c>
      <c r="E29" s="97" t="s">
        <v>119</v>
      </c>
      <c r="F29" s="97">
        <v>171</v>
      </c>
      <c r="G29" s="100">
        <v>135.71428571428572</v>
      </c>
      <c r="H29" s="100"/>
      <c r="I29" s="97" t="s">
        <v>131</v>
      </c>
      <c r="J29" s="97">
        <v>104</v>
      </c>
      <c r="K29" s="100">
        <v>182.45614035087718</v>
      </c>
      <c r="L29" s="100"/>
      <c r="M29" s="97" t="s">
        <v>152</v>
      </c>
      <c r="N29" s="97">
        <v>120</v>
      </c>
      <c r="O29" s="100">
        <v>179.1044776119403</v>
      </c>
    </row>
    <row r="30" spans="1:15">
      <c r="A30" s="97" t="s">
        <v>167</v>
      </c>
      <c r="B30" s="97">
        <v>21</v>
      </c>
      <c r="C30" s="100">
        <v>110.5263157894737</v>
      </c>
      <c r="E30" s="97" t="s">
        <v>142</v>
      </c>
      <c r="F30" s="97">
        <v>176</v>
      </c>
      <c r="G30" s="100">
        <v>139.68253968253967</v>
      </c>
      <c r="H30" s="100"/>
      <c r="I30" s="97" t="s">
        <v>167</v>
      </c>
      <c r="J30" s="97">
        <v>109</v>
      </c>
      <c r="K30" s="100">
        <v>191.2280701754386</v>
      </c>
      <c r="L30" s="100"/>
      <c r="M30" s="97" t="s">
        <v>133</v>
      </c>
      <c r="N30" s="97">
        <v>123</v>
      </c>
      <c r="O30" s="100">
        <v>183.58208955223881</v>
      </c>
    </row>
    <row r="31" spans="1:15">
      <c r="A31" s="97" t="s">
        <v>161</v>
      </c>
      <c r="B31" s="97">
        <v>23</v>
      </c>
      <c r="C31" s="100">
        <v>121.05263157894737</v>
      </c>
      <c r="D31" s="100"/>
      <c r="E31" s="97" t="s">
        <v>191</v>
      </c>
      <c r="F31" s="100">
        <v>182.3</v>
      </c>
      <c r="G31" s="100">
        <v>144.6825396825397</v>
      </c>
      <c r="H31" s="100"/>
      <c r="I31" s="97" t="s">
        <v>177</v>
      </c>
      <c r="J31" s="97">
        <v>111</v>
      </c>
      <c r="K31" s="100">
        <v>194.73684210526315</v>
      </c>
      <c r="L31" s="100"/>
      <c r="M31" s="97" t="s">
        <v>118</v>
      </c>
      <c r="N31" s="97">
        <v>123</v>
      </c>
      <c r="O31" s="100">
        <v>183.58208955223881</v>
      </c>
    </row>
    <row r="32" spans="1:15">
      <c r="A32" s="97" t="s">
        <v>143</v>
      </c>
      <c r="B32" s="97">
        <v>23</v>
      </c>
      <c r="C32" s="100">
        <v>121.05263157894737</v>
      </c>
      <c r="D32" s="100"/>
      <c r="E32" s="97" t="s">
        <v>131</v>
      </c>
      <c r="F32" s="97">
        <v>192</v>
      </c>
      <c r="G32" s="100">
        <v>152.38095238095238</v>
      </c>
      <c r="H32" s="100"/>
      <c r="I32" s="97" t="s">
        <v>118</v>
      </c>
      <c r="J32" s="97">
        <v>125</v>
      </c>
      <c r="K32" s="100">
        <v>219.2982456140351</v>
      </c>
      <c r="L32" s="100"/>
      <c r="M32" s="97" t="s">
        <v>160</v>
      </c>
      <c r="N32" s="97">
        <v>136</v>
      </c>
      <c r="O32" s="100">
        <v>202.98507462686567</v>
      </c>
    </row>
    <row r="33" spans="1:15">
      <c r="A33" s="97" t="s">
        <v>160</v>
      </c>
      <c r="B33" s="97">
        <v>24</v>
      </c>
      <c r="C33" s="100">
        <v>126.31578947368421</v>
      </c>
      <c r="D33" s="100"/>
      <c r="E33" s="97" t="s">
        <v>118</v>
      </c>
      <c r="F33" s="97">
        <v>198</v>
      </c>
      <c r="G33" s="100">
        <v>157.14285714285714</v>
      </c>
      <c r="H33" s="100"/>
      <c r="I33" s="97" t="s">
        <v>132</v>
      </c>
      <c r="J33" s="97">
        <v>134</v>
      </c>
      <c r="K33" s="100">
        <v>235.08771929824564</v>
      </c>
      <c r="L33" s="100"/>
      <c r="M33" s="97" t="s">
        <v>121</v>
      </c>
      <c r="N33" s="97">
        <v>138</v>
      </c>
      <c r="O33" s="100">
        <v>205.97014925373136</v>
      </c>
    </row>
    <row r="34" spans="1:15">
      <c r="A34" s="97" t="s">
        <v>119</v>
      </c>
      <c r="B34" s="97">
        <v>25</v>
      </c>
      <c r="C34" s="100">
        <v>131.57894736842107</v>
      </c>
      <c r="D34" s="100"/>
      <c r="E34" s="97" t="s">
        <v>152</v>
      </c>
      <c r="F34" s="97">
        <v>215</v>
      </c>
      <c r="G34" s="100">
        <v>170.63492063492063</v>
      </c>
      <c r="H34" s="100"/>
      <c r="I34" s="97" t="s">
        <v>109</v>
      </c>
      <c r="J34" s="97">
        <v>136</v>
      </c>
      <c r="K34" s="100">
        <v>238.59649122807016</v>
      </c>
      <c r="L34" s="100"/>
      <c r="M34" s="97" t="s">
        <v>161</v>
      </c>
      <c r="N34" s="97">
        <v>159</v>
      </c>
      <c r="O34" s="100">
        <v>237.31343283582089</v>
      </c>
    </row>
    <row r="35" spans="1:15">
      <c r="A35" s="97" t="s">
        <v>121</v>
      </c>
      <c r="B35" s="97">
        <v>29</v>
      </c>
      <c r="C35" s="100">
        <v>152.63157894736844</v>
      </c>
      <c r="D35" s="100"/>
      <c r="E35" s="97" t="s">
        <v>153</v>
      </c>
      <c r="F35" s="97">
        <v>233</v>
      </c>
      <c r="G35" s="100">
        <v>184.92063492063494</v>
      </c>
      <c r="H35" s="100"/>
      <c r="I35" s="97" t="s">
        <v>119</v>
      </c>
      <c r="J35" s="97">
        <v>144</v>
      </c>
      <c r="K35" s="100">
        <v>252.63157894736841</v>
      </c>
      <c r="L35" s="100"/>
      <c r="M35" s="97" t="s">
        <v>119</v>
      </c>
      <c r="N35" s="97">
        <v>174</v>
      </c>
      <c r="O35" s="100">
        <v>259.70149253731341</v>
      </c>
    </row>
    <row r="36" spans="1:15">
      <c r="A36" s="97" t="s">
        <v>132</v>
      </c>
      <c r="B36" s="97">
        <v>31</v>
      </c>
      <c r="C36" s="100">
        <v>163.15789473684211</v>
      </c>
      <c r="D36" s="100"/>
      <c r="E36" s="97" t="s">
        <v>109</v>
      </c>
      <c r="F36" s="97">
        <v>251</v>
      </c>
      <c r="G36" s="100">
        <v>199.20634920634922</v>
      </c>
      <c r="H36" s="100"/>
      <c r="I36" s="97" t="s">
        <v>161</v>
      </c>
      <c r="J36" s="97">
        <v>150</v>
      </c>
      <c r="K36" s="100">
        <v>263.15789473684214</v>
      </c>
      <c r="L36" s="100"/>
      <c r="M36" s="97" t="s">
        <v>105</v>
      </c>
      <c r="N36" s="97">
        <v>177</v>
      </c>
      <c r="O36" s="100">
        <v>264.17910447761193</v>
      </c>
    </row>
    <row r="37" spans="1:15">
      <c r="A37" s="97" t="s">
        <v>109</v>
      </c>
      <c r="B37" s="97">
        <v>32</v>
      </c>
      <c r="C37" s="100">
        <v>168.42105263157893</v>
      </c>
      <c r="D37" s="100"/>
      <c r="E37" s="97" t="s">
        <v>105</v>
      </c>
      <c r="F37" s="97">
        <v>255</v>
      </c>
      <c r="G37" s="100">
        <v>202.38095238095238</v>
      </c>
      <c r="H37" s="100"/>
      <c r="I37" s="97" t="s">
        <v>105</v>
      </c>
      <c r="J37" s="97">
        <v>153</v>
      </c>
      <c r="K37" s="100">
        <v>268.42105263157896</v>
      </c>
      <c r="L37" s="100"/>
      <c r="M37" s="97" t="s">
        <v>131</v>
      </c>
      <c r="N37" s="97">
        <v>219</v>
      </c>
      <c r="O37" s="100">
        <v>326.86567164179104</v>
      </c>
    </row>
    <row r="38" spans="1:15">
      <c r="A38" s="97" t="s">
        <v>105</v>
      </c>
      <c r="B38" s="97">
        <v>32</v>
      </c>
      <c r="C38" s="100">
        <v>168.42105263157893</v>
      </c>
      <c r="D38" s="100"/>
      <c r="E38" s="97" t="s">
        <v>161</v>
      </c>
      <c r="F38" s="97">
        <v>260</v>
      </c>
      <c r="G38" s="100">
        <v>206.34920634920638</v>
      </c>
      <c r="H38" s="100"/>
      <c r="I38" s="97" t="s">
        <v>160</v>
      </c>
      <c r="J38" s="97">
        <v>155</v>
      </c>
      <c r="K38" s="100">
        <v>271.92982456140351</v>
      </c>
      <c r="L38" s="100"/>
      <c r="M38" s="97" t="s">
        <v>132</v>
      </c>
      <c r="N38" s="97">
        <v>377</v>
      </c>
      <c r="O38" s="100">
        <v>562.68656716417911</v>
      </c>
    </row>
    <row r="39" spans="1:15">
      <c r="C39" s="100"/>
      <c r="D39" s="100"/>
      <c r="G39" s="100"/>
      <c r="H39" s="100"/>
      <c r="K39" s="100"/>
      <c r="L39" s="100"/>
      <c r="O39" s="100"/>
    </row>
    <row r="40" spans="1:15">
      <c r="C40" s="100"/>
      <c r="D40" s="100"/>
      <c r="G40" s="100"/>
      <c r="H40" s="100"/>
      <c r="K40" s="100"/>
      <c r="L40" s="100"/>
      <c r="O40" s="100"/>
    </row>
    <row r="41" spans="1:15">
      <c r="C41" s="100"/>
      <c r="D41" s="100"/>
      <c r="G41" s="100"/>
      <c r="H41" s="100"/>
      <c r="J41" s="100"/>
      <c r="K41" s="100"/>
      <c r="L41" s="100"/>
      <c r="O41" s="100"/>
    </row>
    <row r="43" spans="1:15">
      <c r="A43" s="99" t="s">
        <v>190</v>
      </c>
    </row>
    <row r="44" spans="1:15">
      <c r="A44" s="97" t="s">
        <v>189</v>
      </c>
    </row>
    <row r="45" spans="1:15">
      <c r="A45" s="98" t="s">
        <v>188</v>
      </c>
    </row>
    <row r="46" spans="1:15">
      <c r="A46" s="97" t="s">
        <v>187</v>
      </c>
    </row>
    <row r="47" spans="1:15">
      <c r="A47" s="97" t="s">
        <v>186</v>
      </c>
    </row>
  </sheetData>
  <pageMargins left="0.75" right="0.75" top="1" bottom="1" header="0.5" footer="0.5"/>
  <pageSetup paperSize="9" scale="6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workbookViewId="0">
      <selection activeCell="L42" sqref="L42"/>
    </sheetView>
  </sheetViews>
  <sheetFormatPr defaultRowHeight="12.75"/>
  <cols>
    <col min="1" max="1" width="14" style="97" customWidth="1"/>
    <col min="2" max="16384" width="9.140625" style="97"/>
  </cols>
  <sheetData>
    <row r="1" spans="1:8">
      <c r="A1" s="97" t="s">
        <v>205</v>
      </c>
      <c r="B1" s="97" t="s">
        <v>162</v>
      </c>
      <c r="C1" s="97" t="s">
        <v>194</v>
      </c>
      <c r="D1" s="97" t="s">
        <v>193</v>
      </c>
      <c r="E1" s="97" t="s">
        <v>0</v>
      </c>
      <c r="F1" s="97" t="s">
        <v>201</v>
      </c>
      <c r="G1" s="97" t="s">
        <v>191</v>
      </c>
    </row>
    <row r="2" spans="1:8">
      <c r="A2" s="97" t="s">
        <v>200</v>
      </c>
      <c r="B2" s="97">
        <v>10383.6</v>
      </c>
      <c r="C2" s="97">
        <v>9006.7999999999993</v>
      </c>
      <c r="D2" s="97">
        <v>520.79999999999995</v>
      </c>
      <c r="E2" s="103">
        <v>856.08299999999997</v>
      </c>
      <c r="F2" s="97">
        <v>10737.4</v>
      </c>
      <c r="G2" s="97">
        <v>353.79999999999927</v>
      </c>
      <c r="H2" s="103"/>
    </row>
    <row r="3" spans="1:8">
      <c r="A3" s="97" t="s">
        <v>199</v>
      </c>
      <c r="B3" s="97">
        <v>7762.3</v>
      </c>
      <c r="C3" s="97">
        <v>6696</v>
      </c>
      <c r="D3" s="97">
        <v>398.6</v>
      </c>
      <c r="E3" s="103">
        <v>667.77099999999996</v>
      </c>
      <c r="F3" s="97">
        <v>8020.1</v>
      </c>
      <c r="G3" s="97">
        <v>257.8</v>
      </c>
      <c r="H3" s="103"/>
    </row>
    <row r="4" spans="1:8">
      <c r="A4" s="97" t="s">
        <v>198</v>
      </c>
      <c r="B4" s="97">
        <v>31251.3</v>
      </c>
      <c r="C4" s="97">
        <v>26974.5</v>
      </c>
      <c r="D4" s="97">
        <v>1521.7</v>
      </c>
      <c r="E4" s="103">
        <v>2755.078</v>
      </c>
      <c r="F4" s="97">
        <v>32141.8</v>
      </c>
      <c r="G4" s="97">
        <v>890.5</v>
      </c>
      <c r="H4" s="103"/>
    </row>
    <row r="5" spans="1:8">
      <c r="A5" s="97" t="s">
        <v>197</v>
      </c>
      <c r="B5" s="97">
        <v>9448.6</v>
      </c>
      <c r="C5" s="97">
        <v>8085.7</v>
      </c>
      <c r="D5" s="97">
        <v>524.9</v>
      </c>
      <c r="E5" s="103">
        <v>837.96799999999996</v>
      </c>
      <c r="F5" s="97">
        <v>9687.7999999999993</v>
      </c>
      <c r="G5" s="97">
        <v>239.19999999999891</v>
      </c>
      <c r="H5" s="103"/>
    </row>
    <row r="6" spans="1:8">
      <c r="B6" s="97">
        <v>58845.8</v>
      </c>
      <c r="C6" s="97">
        <v>50763</v>
      </c>
      <c r="D6" s="97">
        <v>2966</v>
      </c>
      <c r="E6" s="103">
        <v>5116.8999999999996</v>
      </c>
      <c r="F6" s="97">
        <v>60587.1</v>
      </c>
      <c r="G6" s="97">
        <v>1741.3000000000102</v>
      </c>
      <c r="H6" s="103"/>
    </row>
    <row r="10" spans="1:8">
      <c r="A10" s="97" t="s">
        <v>204</v>
      </c>
      <c r="B10" s="97" t="s">
        <v>202</v>
      </c>
      <c r="C10" s="97" t="s">
        <v>194</v>
      </c>
      <c r="D10" s="97" t="s">
        <v>193</v>
      </c>
      <c r="E10" s="97" t="s">
        <v>0</v>
      </c>
      <c r="F10" s="97" t="s">
        <v>201</v>
      </c>
      <c r="G10" s="97" t="s">
        <v>191</v>
      </c>
    </row>
    <row r="11" spans="1:8">
      <c r="A11" s="97" t="s">
        <v>200</v>
      </c>
      <c r="B11" s="97">
        <v>140</v>
      </c>
      <c r="C11" s="97">
        <v>117</v>
      </c>
      <c r="D11" s="97">
        <v>7</v>
      </c>
      <c r="E11" s="97">
        <v>16</v>
      </c>
      <c r="F11" s="97">
        <v>147</v>
      </c>
      <c r="G11" s="97">
        <v>7</v>
      </c>
    </row>
    <row r="12" spans="1:8">
      <c r="A12" s="97" t="s">
        <v>199</v>
      </c>
      <c r="B12" s="97">
        <v>866</v>
      </c>
      <c r="C12" s="97">
        <v>737</v>
      </c>
      <c r="D12" s="97">
        <v>45</v>
      </c>
      <c r="E12" s="97">
        <v>84</v>
      </c>
      <c r="F12" s="97">
        <v>913</v>
      </c>
      <c r="G12" s="97">
        <v>47</v>
      </c>
    </row>
    <row r="13" spans="1:8">
      <c r="A13" s="97" t="s">
        <v>198</v>
      </c>
      <c r="B13" s="97">
        <v>1595</v>
      </c>
      <c r="C13" s="97">
        <v>1350</v>
      </c>
      <c r="D13" s="97">
        <v>87</v>
      </c>
      <c r="E13" s="97">
        <v>158</v>
      </c>
      <c r="F13" s="97">
        <v>1657</v>
      </c>
      <c r="G13" s="97">
        <v>62</v>
      </c>
    </row>
    <row r="14" spans="1:8">
      <c r="A14" s="97" t="s">
        <v>197</v>
      </c>
      <c r="B14" s="97">
        <v>562</v>
      </c>
      <c r="C14" s="97">
        <v>482</v>
      </c>
      <c r="D14" s="97">
        <v>24</v>
      </c>
      <c r="E14" s="97">
        <v>56</v>
      </c>
      <c r="F14" s="97">
        <v>572</v>
      </c>
      <c r="G14" s="97">
        <v>10</v>
      </c>
    </row>
    <row r="16" spans="1:8">
      <c r="A16" s="97" t="s">
        <v>203</v>
      </c>
      <c r="B16" s="97" t="s">
        <v>202</v>
      </c>
      <c r="C16" s="97" t="s">
        <v>194</v>
      </c>
      <c r="D16" s="97" t="s">
        <v>193</v>
      </c>
      <c r="E16" s="97" t="s">
        <v>0</v>
      </c>
      <c r="F16" s="97" t="s">
        <v>201</v>
      </c>
      <c r="G16" s="97" t="s">
        <v>191</v>
      </c>
    </row>
    <row r="17" spans="1:7">
      <c r="A17" s="97" t="s">
        <v>200</v>
      </c>
      <c r="B17" s="102">
        <v>13.482799799684116</v>
      </c>
      <c r="C17" s="102">
        <v>12.990185193409426</v>
      </c>
      <c r="D17" s="102">
        <v>13.440860215053766</v>
      </c>
      <c r="E17" s="102">
        <v>18.689776575402153</v>
      </c>
      <c r="F17" s="102">
        <v>13.690465103283849</v>
      </c>
      <c r="G17" s="102">
        <v>19.785189372526894</v>
      </c>
    </row>
    <row r="18" spans="1:7">
      <c r="A18" s="97" t="s">
        <v>199</v>
      </c>
      <c r="B18" s="102">
        <v>111.56487123661802</v>
      </c>
      <c r="C18" s="102">
        <v>110.06571087216248</v>
      </c>
      <c r="D18" s="102">
        <v>112.89513296537882</v>
      </c>
      <c r="E18" s="102">
        <v>125.79162617124734</v>
      </c>
      <c r="F18" s="102">
        <v>113.83897956384584</v>
      </c>
      <c r="G18" s="102">
        <v>182.31186966640806</v>
      </c>
    </row>
    <row r="19" spans="1:7">
      <c r="A19" s="97" t="s">
        <v>198</v>
      </c>
      <c r="B19" s="102">
        <v>51.037876824324108</v>
      </c>
      <c r="C19" s="102">
        <v>50.047266863148529</v>
      </c>
      <c r="D19" s="102">
        <v>57.17289873168167</v>
      </c>
      <c r="E19" s="102">
        <v>57.348648568207501</v>
      </c>
      <c r="F19" s="102">
        <v>51.552806625640137</v>
      </c>
      <c r="G19" s="102">
        <v>69.623806850084222</v>
      </c>
    </row>
    <row r="20" spans="1:7">
      <c r="A20" s="97" t="s">
        <v>197</v>
      </c>
      <c r="B20" s="102">
        <v>59.479711279977984</v>
      </c>
      <c r="C20" s="102">
        <v>59.611412741011911</v>
      </c>
      <c r="D20" s="102">
        <v>45.722994856163083</v>
      </c>
      <c r="E20" s="102">
        <v>66.828327573367957</v>
      </c>
      <c r="F20" s="102">
        <v>59.043332851627831</v>
      </c>
      <c r="G20" s="102">
        <v>41.806020066889829</v>
      </c>
    </row>
  </sheetData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5</vt:i4>
      </vt:variant>
      <vt:variant>
        <vt:lpstr>Charts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Appendix H</vt:lpstr>
      <vt:lpstr>Appendix H Working</vt:lpstr>
      <vt:lpstr>TableHwork1</vt:lpstr>
      <vt:lpstr>TableHwork2</vt:lpstr>
      <vt:lpstr>TableHwork3</vt:lpstr>
      <vt:lpstr>AppendixH_Child KSI chart </vt:lpstr>
      <vt:lpstr>AppendixH_All Killed chart</vt:lpstr>
      <vt:lpstr>AppendixH_All SI chart</vt:lpstr>
      <vt:lpstr>AppendixH_Slight casualty chart</vt:lpstr>
      <vt:lpstr>TableHwork1!ExternalData_1</vt:lpstr>
      <vt:lpstr>TableHwork2!ExternalData_1</vt:lpstr>
      <vt:lpstr>'Appendix H Working'!Print_Area</vt:lpstr>
    </vt:vector>
  </TitlesOfParts>
  <Company>Scottish Government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u016789</dc:creator>
  <cp:lastModifiedBy>u016789</cp:lastModifiedBy>
  <dcterms:created xsi:type="dcterms:W3CDTF">2016-10-19T10:05:17Z</dcterms:created>
  <dcterms:modified xsi:type="dcterms:W3CDTF">2016-10-19T10:05:42Z</dcterms:modified>
</cp:coreProperties>
</file>