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18195" windowHeight="12330"/>
  </bookViews>
  <sheets>
    <sheet name="Table C-D" sheetId="1" r:id="rId1"/>
    <sheet name="Table E-F" sheetId="2" r:id="rId2"/>
    <sheet name="Table G" sheetId="3" r:id="rId3"/>
    <sheet name="Table G2" sheetId="4" r:id="rId4"/>
    <sheet name="Table H" sheetId="5" r:id="rId5"/>
  </sheets>
  <externalReferences>
    <externalReference r:id="rId6"/>
    <externalReference r:id="rId7"/>
    <externalReference r:id="rId8"/>
  </externalReferences>
  <definedNames>
    <definedName name="\A">#REF!</definedName>
    <definedName name="\B">#REF!</definedName>
    <definedName name="\C">#REF!</definedName>
    <definedName name="\D">#REF!</definedName>
    <definedName name="\E">#REF!</definedName>
    <definedName name="\F">#REF!</definedName>
    <definedName name="\G">#REF!</definedName>
    <definedName name="_Fill" hidden="1">#REF!</definedName>
    <definedName name="_Order1" hidden="1">255</definedName>
    <definedName name="compnum">#REF!</definedName>
    <definedName name="MACROS">[2]Table!$M$1:$IG$8163</definedName>
    <definedName name="MACROS2">#REF!</definedName>
    <definedName name="new" hidden="1">#REF!</definedName>
    <definedName name="_new2">#REF!</definedName>
    <definedName name="_xlnm.Print_Area" localSheetId="0">'Table C-D'!$A$1:$L$78</definedName>
    <definedName name="_xlnm.Print_Area" localSheetId="1">'Table E-F'!$A$1:$L$56</definedName>
    <definedName name="_xlnm.Print_Area" localSheetId="2">'Table G'!$A$1:$M$53</definedName>
    <definedName name="_xlnm.Print_Area" localSheetId="3">'Table G2'!$A$1:$M$48</definedName>
    <definedName name="_xlnm.Print_Area" localSheetId="4">'Table H'!$A$1:$H$79</definedName>
    <definedName name="SHEETA">#REF!</definedName>
    <definedName name="SHEETB">#REF!</definedName>
    <definedName name="SHEETC">#REF!</definedName>
    <definedName name="SHEETE">#REF!</definedName>
    <definedName name="SHEETF">#REF!</definedName>
    <definedName name="SHEETG">#REF!</definedName>
    <definedName name="TIME">[2]Table!$E$1:$IG$8163</definedName>
    <definedName name="TIME2">#REF!</definedName>
    <definedName name="WHOLE">[2]Table!$BZ$371</definedName>
    <definedName name="WHOLE2">#REF!</definedName>
  </definedNames>
  <calcPr calcId="145621"/>
</workbook>
</file>

<file path=xl/calcChain.xml><?xml version="1.0" encoding="utf-8"?>
<calcChain xmlns="http://schemas.openxmlformats.org/spreadsheetml/2006/main">
  <c r="B38" i="2" l="1"/>
  <c r="D39" i="2"/>
  <c r="C40" i="2"/>
  <c r="D40" i="2"/>
  <c r="B41" i="2"/>
  <c r="C41" i="2"/>
  <c r="B42" i="2"/>
  <c r="D43" i="2"/>
  <c r="C47" i="2"/>
  <c r="H47" i="2"/>
  <c r="B48" i="2"/>
  <c r="G48" i="2"/>
  <c r="H48" i="2"/>
  <c r="F49" i="2"/>
  <c r="G49" i="2"/>
  <c r="D50" i="2"/>
  <c r="F50" i="2"/>
  <c r="C51" i="2"/>
  <c r="H51" i="2"/>
  <c r="B52" i="2"/>
  <c r="G52" i="2"/>
  <c r="H52" i="2"/>
  <c r="B60" i="2"/>
  <c r="D47" i="2" s="1"/>
  <c r="L47" i="2" s="1"/>
  <c r="C60" i="2"/>
  <c r="C38" i="2" s="1"/>
  <c r="F60" i="2"/>
  <c r="F47" i="2" s="1"/>
  <c r="G60" i="2"/>
  <c r="G38" i="2" s="1"/>
  <c r="J60" i="2"/>
  <c r="B17" i="1"/>
  <c r="C17" i="1"/>
  <c r="C22" i="1" s="1"/>
  <c r="D17" i="1"/>
  <c r="D22" i="1" s="1"/>
  <c r="F17" i="1"/>
  <c r="G17" i="1"/>
  <c r="H17" i="1"/>
  <c r="H22" i="1" s="1"/>
  <c r="B20" i="1"/>
  <c r="C20" i="1"/>
  <c r="D20" i="1"/>
  <c r="F20" i="1"/>
  <c r="G20" i="1"/>
  <c r="H20" i="1"/>
  <c r="B21" i="1"/>
  <c r="C21" i="1"/>
  <c r="D21" i="1"/>
  <c r="F21" i="1"/>
  <c r="G21" i="1"/>
  <c r="H21" i="1"/>
  <c r="B22" i="1"/>
  <c r="F22" i="1"/>
  <c r="G22" i="1"/>
  <c r="B33" i="1"/>
  <c r="C33" i="1"/>
  <c r="C38" i="1" s="1"/>
  <c r="D33" i="1"/>
  <c r="D38" i="1" s="1"/>
  <c r="F33" i="1"/>
  <c r="G33" i="1"/>
  <c r="H33" i="1"/>
  <c r="H38" i="1" s="1"/>
  <c r="B36" i="1"/>
  <c r="C36" i="1"/>
  <c r="D36" i="1"/>
  <c r="F36" i="1"/>
  <c r="G36" i="1"/>
  <c r="H36" i="1"/>
  <c r="B37" i="1"/>
  <c r="C37" i="1"/>
  <c r="D37" i="1"/>
  <c r="F37" i="1"/>
  <c r="G37" i="1"/>
  <c r="H37" i="1"/>
  <c r="B38" i="1"/>
  <c r="F38" i="1"/>
  <c r="G38" i="1"/>
  <c r="C50" i="1"/>
  <c r="C60" i="1" s="1"/>
  <c r="D50" i="1"/>
  <c r="D60" i="1" s="1"/>
  <c r="B51" i="1"/>
  <c r="J51" i="1" s="1"/>
  <c r="C51" i="1"/>
  <c r="K51" i="1" s="1"/>
  <c r="D51" i="1"/>
  <c r="F51" i="1"/>
  <c r="G51" i="1"/>
  <c r="H51" i="1"/>
  <c r="L51" i="1"/>
  <c r="B52" i="1"/>
  <c r="J52" i="1" s="1"/>
  <c r="C52" i="1"/>
  <c r="D52" i="1"/>
  <c r="F52" i="1"/>
  <c r="G52" i="1"/>
  <c r="H52" i="1"/>
  <c r="K52" i="1"/>
  <c r="L52" i="1"/>
  <c r="B53" i="1"/>
  <c r="C53" i="1"/>
  <c r="D53" i="1"/>
  <c r="L53" i="1" s="1"/>
  <c r="F53" i="1"/>
  <c r="G53" i="1"/>
  <c r="H53" i="1"/>
  <c r="J53" i="1"/>
  <c r="K53" i="1"/>
  <c r="B54" i="1"/>
  <c r="C54" i="1"/>
  <c r="K54" i="1" s="1"/>
  <c r="D54" i="1"/>
  <c r="L54" i="1" s="1"/>
  <c r="F54" i="1"/>
  <c r="G54" i="1"/>
  <c r="H54" i="1"/>
  <c r="J54" i="1"/>
  <c r="B55" i="1"/>
  <c r="J55" i="1" s="1"/>
  <c r="C55" i="1"/>
  <c r="K55" i="1" s="1"/>
  <c r="D55" i="1"/>
  <c r="F55" i="1"/>
  <c r="G55" i="1"/>
  <c r="G59" i="1" s="1"/>
  <c r="H55" i="1"/>
  <c r="H59" i="1" s="1"/>
  <c r="L55" i="1"/>
  <c r="B56" i="1"/>
  <c r="B61" i="1" s="1"/>
  <c r="D59" i="1"/>
  <c r="F59" i="1"/>
  <c r="B66" i="1"/>
  <c r="B76" i="1" s="1"/>
  <c r="G66" i="1"/>
  <c r="G76" i="1" s="1"/>
  <c r="H66" i="1"/>
  <c r="H76" i="1" s="1"/>
  <c r="B67" i="1"/>
  <c r="J67" i="1" s="1"/>
  <c r="C67" i="1"/>
  <c r="D67" i="1"/>
  <c r="F67" i="1"/>
  <c r="G67" i="1"/>
  <c r="H67" i="1"/>
  <c r="K67" i="1"/>
  <c r="L67" i="1"/>
  <c r="B68" i="1"/>
  <c r="C68" i="1"/>
  <c r="D68" i="1"/>
  <c r="L68" i="1" s="1"/>
  <c r="F68" i="1"/>
  <c r="G68" i="1"/>
  <c r="H68" i="1"/>
  <c r="J68" i="1"/>
  <c r="K68" i="1"/>
  <c r="B69" i="1"/>
  <c r="C69" i="1"/>
  <c r="K69" i="1" s="1"/>
  <c r="D69" i="1"/>
  <c r="L69" i="1" s="1"/>
  <c r="F69" i="1"/>
  <c r="G69" i="1"/>
  <c r="H69" i="1"/>
  <c r="J69" i="1"/>
  <c r="B70" i="1"/>
  <c r="J70" i="1" s="1"/>
  <c r="C70" i="1"/>
  <c r="K70" i="1" s="1"/>
  <c r="D70" i="1"/>
  <c r="F70" i="1"/>
  <c r="G70" i="1"/>
  <c r="H70" i="1"/>
  <c r="L70" i="1"/>
  <c r="B71" i="1"/>
  <c r="J71" i="1" s="1"/>
  <c r="C71" i="1"/>
  <c r="D71" i="1"/>
  <c r="F71" i="1"/>
  <c r="F75" i="1" s="1"/>
  <c r="G71" i="1"/>
  <c r="G75" i="1" s="1"/>
  <c r="H71" i="1"/>
  <c r="K71" i="1"/>
  <c r="L71" i="1"/>
  <c r="D72" i="1"/>
  <c r="F72" i="1"/>
  <c r="F77" i="1" s="1"/>
  <c r="C75" i="1"/>
  <c r="D75" i="1"/>
  <c r="H75" i="1"/>
  <c r="C85" i="1"/>
  <c r="C66" i="1" s="1"/>
  <c r="D85" i="1"/>
  <c r="B50" i="1" s="1"/>
  <c r="G85" i="1"/>
  <c r="F66" i="1" s="1"/>
  <c r="F76" i="1" s="1"/>
  <c r="H85" i="1"/>
  <c r="F50" i="1" s="1"/>
  <c r="F60" i="1" s="1"/>
  <c r="C101" i="1"/>
  <c r="B72" i="1" s="1"/>
  <c r="D101" i="1"/>
  <c r="G101" i="1"/>
  <c r="G72" i="1" s="1"/>
  <c r="G77" i="1" s="1"/>
  <c r="H101" i="1"/>
  <c r="G56" i="1" s="1"/>
  <c r="C104" i="1"/>
  <c r="D104" i="1"/>
  <c r="G104" i="1"/>
  <c r="H104" i="1"/>
  <c r="C105" i="1"/>
  <c r="D105" i="1"/>
  <c r="G105" i="1"/>
  <c r="H105" i="1"/>
  <c r="C106" i="1"/>
  <c r="D106" i="1"/>
  <c r="G106" i="1"/>
  <c r="H106" i="1"/>
  <c r="K38" i="2" l="1"/>
  <c r="J52" i="2"/>
  <c r="L50" i="2"/>
  <c r="J50" i="1"/>
  <c r="B60" i="1"/>
  <c r="B77" i="1"/>
  <c r="J72" i="1"/>
  <c r="C76" i="1"/>
  <c r="K66" i="1"/>
  <c r="K51" i="2"/>
  <c r="G61" i="1"/>
  <c r="D77" i="1"/>
  <c r="J38" i="2"/>
  <c r="F56" i="1"/>
  <c r="F61" i="1" s="1"/>
  <c r="H50" i="1"/>
  <c r="H60" i="1" s="1"/>
  <c r="F42" i="2"/>
  <c r="J42" i="2" s="1"/>
  <c r="G41" i="2"/>
  <c r="K41" i="2" s="1"/>
  <c r="H40" i="2"/>
  <c r="L40" i="2" s="1"/>
  <c r="F38" i="2"/>
  <c r="B75" i="1"/>
  <c r="H72" i="1"/>
  <c r="H77" i="1" s="1"/>
  <c r="C72" i="1"/>
  <c r="C59" i="1"/>
  <c r="D56" i="1"/>
  <c r="L50" i="1"/>
  <c r="G50" i="1"/>
  <c r="G60" i="1" s="1"/>
  <c r="F52" i="2"/>
  <c r="G51" i="2"/>
  <c r="B51" i="2"/>
  <c r="J51" i="2" s="1"/>
  <c r="H50" i="2"/>
  <c r="C50" i="2"/>
  <c r="D49" i="2"/>
  <c r="F48" i="2"/>
  <c r="J48" i="2" s="1"/>
  <c r="G47" i="2"/>
  <c r="K47" i="2" s="1"/>
  <c r="B47" i="2"/>
  <c r="J47" i="2" s="1"/>
  <c r="H43" i="2"/>
  <c r="L43" i="2" s="1"/>
  <c r="C43" i="2"/>
  <c r="K43" i="2" s="1"/>
  <c r="D42" i="2"/>
  <c r="F41" i="2"/>
  <c r="J41" i="2" s="1"/>
  <c r="G40" i="2"/>
  <c r="K40" i="2" s="1"/>
  <c r="B40" i="2"/>
  <c r="H39" i="2"/>
  <c r="L39" i="2" s="1"/>
  <c r="C39" i="2"/>
  <c r="D38" i="2"/>
  <c r="L72" i="1"/>
  <c r="J66" i="1"/>
  <c r="D66" i="1"/>
  <c r="B59" i="1"/>
  <c r="H56" i="1"/>
  <c r="H61" i="1" s="1"/>
  <c r="C56" i="1"/>
  <c r="K50" i="1"/>
  <c r="K60" i="2"/>
  <c r="D52" i="2"/>
  <c r="L52" i="2" s="1"/>
  <c r="F51" i="2"/>
  <c r="G50" i="2"/>
  <c r="B50" i="2"/>
  <c r="J50" i="2" s="1"/>
  <c r="H49" i="2"/>
  <c r="C49" i="2"/>
  <c r="K49" i="2" s="1"/>
  <c r="D48" i="2"/>
  <c r="L48" i="2" s="1"/>
  <c r="G43" i="2"/>
  <c r="B43" i="2"/>
  <c r="H42" i="2"/>
  <c r="C42" i="2"/>
  <c r="D41" i="2"/>
  <c r="L41" i="2" s="1"/>
  <c r="F40" i="2"/>
  <c r="G39" i="2"/>
  <c r="B39" i="2"/>
  <c r="H38" i="2"/>
  <c r="C52" i="2"/>
  <c r="K52" i="2" s="1"/>
  <c r="D51" i="2"/>
  <c r="L51" i="2" s="1"/>
  <c r="B49" i="2"/>
  <c r="J49" i="2" s="1"/>
  <c r="C48" i="2"/>
  <c r="K48" i="2" s="1"/>
  <c r="F43" i="2"/>
  <c r="G42" i="2"/>
  <c r="H41" i="2"/>
  <c r="F39" i="2"/>
  <c r="C61" i="1" l="1"/>
  <c r="K56" i="1"/>
  <c r="L42" i="2"/>
  <c r="J43" i="2"/>
  <c r="J40" i="2"/>
  <c r="K72" i="1"/>
  <c r="C77" i="1"/>
  <c r="L38" i="2"/>
  <c r="L49" i="2"/>
  <c r="L56" i="1"/>
  <c r="D61" i="1"/>
  <c r="J39" i="2"/>
  <c r="K42" i="2"/>
  <c r="D76" i="1"/>
  <c r="L66" i="1"/>
  <c r="K39" i="2"/>
  <c r="K50" i="2"/>
  <c r="J56" i="1"/>
</calcChain>
</file>

<file path=xl/sharedStrings.xml><?xml version="1.0" encoding="utf-8"?>
<sst xmlns="http://schemas.openxmlformats.org/spreadsheetml/2006/main" count="484" uniqueCount="115">
  <si>
    <t>2008-12 ave. on 04-08 ave</t>
  </si>
  <si>
    <t>2012 on 2004-08 ave.</t>
  </si>
  <si>
    <t>2012 on 2011</t>
  </si>
  <si>
    <t>Percent change:</t>
  </si>
  <si>
    <t>2008-12 average</t>
  </si>
  <si>
    <t>2004-08 average</t>
  </si>
  <si>
    <t>Total</t>
  </si>
  <si>
    <t>Child</t>
  </si>
  <si>
    <t xml:space="preserve">         England &amp; Wales</t>
  </si>
  <si>
    <t xml:space="preserve">              Scotland</t>
  </si>
  <si>
    <t>Mid year population estimates</t>
  </si>
  <si>
    <r>
      <t>1</t>
    </r>
    <r>
      <rPr>
        <sz val="10"/>
        <rFont val="Arial"/>
        <family val="2"/>
      </rPr>
      <t xml:space="preserve"> Child 0-15 years</t>
    </r>
  </si>
  <si>
    <t>(b)  Per cent changes:</t>
  </si>
  <si>
    <t>2008-2012 ave</t>
  </si>
  <si>
    <t>2004-08 ave</t>
  </si>
  <si>
    <t>(a)  Rates per 1,000 population</t>
  </si>
  <si>
    <t>percentages</t>
  </si>
  <si>
    <r>
      <t>2. Reported child casualties</t>
    </r>
    <r>
      <rPr>
        <b/>
        <vertAlign val="superscript"/>
        <sz val="16"/>
        <rFont val="Arial"/>
        <family val="2"/>
      </rPr>
      <t>1</t>
    </r>
  </si>
  <si>
    <t>1.  All Ages</t>
  </si>
  <si>
    <t>severities</t>
  </si>
  <si>
    <t>Serious</t>
  </si>
  <si>
    <t>Killed</t>
  </si>
  <si>
    <t>All</t>
  </si>
  <si>
    <t>Scotland % of England &amp; Wales</t>
  </si>
  <si>
    <t>England &amp; Wales</t>
  </si>
  <si>
    <t>Scotland</t>
  </si>
  <si>
    <t>Rates per 1,000 population  :  All ages and child casualties</t>
  </si>
  <si>
    <r>
      <t xml:space="preserve">Table D: </t>
    </r>
    <r>
      <rPr>
        <sz val="16"/>
        <rFont val="Arial"/>
        <family val="2"/>
      </rPr>
      <t>Reported casualties in Scotland, England &amp; Wales by severity</t>
    </r>
  </si>
  <si>
    <t>(a)  Numbers</t>
  </si>
  <si>
    <t xml:space="preserve">           England &amp; Wales</t>
  </si>
  <si>
    <t>Number of casualties  :  All ages and child casualties</t>
  </si>
  <si>
    <r>
      <t xml:space="preserve">Table C: </t>
    </r>
    <r>
      <rPr>
        <sz val="16"/>
        <rFont val="Arial"/>
        <family val="2"/>
      </rPr>
      <t>Reported casualties in Scotland, England &amp; Wales by severity</t>
    </r>
  </si>
  <si>
    <t>GB</t>
  </si>
  <si>
    <t>population estimates 2012</t>
  </si>
  <si>
    <t>Other</t>
  </si>
  <si>
    <t>Bus/coach</t>
  </si>
  <si>
    <t>Car</t>
  </si>
  <si>
    <t>Pedal cycle</t>
  </si>
  <si>
    <t>Pedestrian</t>
  </si>
  <si>
    <r>
      <t>2. Child casualties</t>
    </r>
    <r>
      <rPr>
        <b/>
        <vertAlign val="superscript"/>
        <sz val="16"/>
        <rFont val="Arial"/>
        <family val="2"/>
      </rPr>
      <t>1</t>
    </r>
  </si>
  <si>
    <t>1. All ages</t>
  </si>
  <si>
    <t>Rate per 1,000 population :  All ages and child casualties</t>
  </si>
  <si>
    <r>
      <t xml:space="preserve">Table F: </t>
    </r>
    <r>
      <rPr>
        <sz val="16"/>
        <rFont val="Arial"/>
        <family val="2"/>
      </rPr>
      <t>Reported casualties in Scotland, England &amp; Wales by mode of transport and severity, 2012</t>
    </r>
  </si>
  <si>
    <r>
      <t xml:space="preserve">Table E: </t>
    </r>
    <r>
      <rPr>
        <sz val="16"/>
        <rFont val="Arial"/>
        <family val="2"/>
      </rPr>
      <t>Reported casualties in Scotland, England &amp; Wales by mode of transport and severity, 2012</t>
    </r>
  </si>
  <si>
    <t xml:space="preserve">2 Source: International Road Traffic and Accident Database (OECD), ETSC, EUROSTAT and CARE (EU road accidents database).   </t>
  </si>
  <si>
    <t>1 In accordance with the commonly agreed international definition, most countries define a fatality as one being due to a road accident where death occurs within 30 days of the accident. The official road accident statistics of some countries however, limit the fatalities to those occurring within shorter periods after the accident. Numbers of deaths and death rates in the above table have been adjusted according to the factors used by the Economic Commission for Europe and the International Transport Forum (ITF) (formerly known as ECMT) to represent standardised 30-day deaths:  Italy (7 days) +8%; France (6 days) +5.7%;  Portugal (1 day) +14%; Republic of Korea (3 days) +15%.</t>
  </si>
  <si>
    <t>Poland</t>
  </si>
  <si>
    <t>Republic of Korea</t>
  </si>
  <si>
    <t>United States of America</t>
  </si>
  <si>
    <t>Lithuania</t>
  </si>
  <si>
    <t>Greece</t>
  </si>
  <si>
    <t>Romania</t>
  </si>
  <si>
    <t>Croatia</t>
  </si>
  <si>
    <t>Bulgaria</t>
  </si>
  <si>
    <t>Latvia</t>
  </si>
  <si>
    <t>Cyprus</t>
  </si>
  <si>
    <t>New Zealand</t>
  </si>
  <si>
    <t>Portugal</t>
  </si>
  <si>
    <t>Belgium</t>
  </si>
  <si>
    <t>Czech Republic</t>
  </si>
  <si>
    <t>Estonia</t>
  </si>
  <si>
    <t>Slovenia</t>
  </si>
  <si>
    <t>Luxembourg</t>
  </si>
  <si>
    <t>Austria</t>
  </si>
  <si>
    <t>Hungary</t>
  </si>
  <si>
    <t>Italy</t>
  </si>
  <si>
    <t>Australia</t>
  </si>
  <si>
    <t>France</t>
  </si>
  <si>
    <t>Slovakia</t>
  </si>
  <si>
    <t>Finland</t>
  </si>
  <si>
    <t>Germany</t>
  </si>
  <si>
    <t>Spain</t>
  </si>
  <si>
    <t>Japan</t>
  </si>
  <si>
    <t>Israel</t>
  </si>
  <si>
    <t>Netherlands</t>
  </si>
  <si>
    <t>Malta</t>
  </si>
  <si>
    <t>Switzerland</t>
  </si>
  <si>
    <t>Irish Republic</t>
  </si>
  <si>
    <t>Denmark</t>
  </si>
  <si>
    <t>Wales</t>
  </si>
  <si>
    <t>Sweden</t>
  </si>
  <si>
    <t>Iceland</t>
  </si>
  <si>
    <t>Norway</t>
  </si>
  <si>
    <t>Great Britain</t>
  </si>
  <si>
    <t>United Kingdom</t>
  </si>
  <si>
    <t>Northern Ireland</t>
  </si>
  <si>
    <t>England</t>
  </si>
  <si>
    <t>Index</t>
  </si>
  <si>
    <t>Rate</t>
  </si>
  <si>
    <r>
      <t>Numbers           killed</t>
    </r>
    <r>
      <rPr>
        <vertAlign val="superscript"/>
        <sz val="12"/>
        <rFont val="Arial"/>
        <family val="2"/>
      </rPr>
      <t xml:space="preserve"> </t>
    </r>
  </si>
  <si>
    <t>Per million population</t>
  </si>
  <si>
    <t>(b) All road users 2011</t>
  </si>
  <si>
    <t>(a) All road users 2012 (Provisional)</t>
  </si>
  <si>
    <r>
      <t xml:space="preserve">and: (d) car users ranked by respective rates: International Comparisons </t>
    </r>
    <r>
      <rPr>
        <vertAlign val="superscript"/>
        <sz val="16"/>
        <rFont val="Arial"/>
        <family val="2"/>
      </rPr>
      <t>1,2</t>
    </r>
  </si>
  <si>
    <r>
      <t xml:space="preserve">Table G: </t>
    </r>
    <r>
      <rPr>
        <sz val="16"/>
        <rFont val="Arial"/>
        <family val="2"/>
      </rPr>
      <t>Fatality rates per capita, for (a) all road users 2012 (Provisional), (b) all road users 2011, (c) Pedestrians;</t>
    </r>
  </si>
  <si>
    <t>USA</t>
  </si>
  <si>
    <t>Ireland</t>
  </si>
  <si>
    <t>Canada</t>
  </si>
  <si>
    <r>
      <t>Numbers killed</t>
    </r>
    <r>
      <rPr>
        <vertAlign val="superscript"/>
        <sz val="12"/>
        <rFont val="Arial"/>
        <family val="2"/>
      </rPr>
      <t xml:space="preserve"> </t>
    </r>
  </si>
  <si>
    <t>population</t>
  </si>
  <si>
    <t xml:space="preserve">     population</t>
  </si>
  <si>
    <t>Per million</t>
  </si>
  <si>
    <t xml:space="preserve">(d) Car users </t>
  </si>
  <si>
    <t>(c) Pedestrians</t>
  </si>
  <si>
    <r>
      <t xml:space="preserve">Table G: </t>
    </r>
    <r>
      <rPr>
        <sz val="16"/>
        <rFont val="Arial"/>
        <family val="2"/>
      </rPr>
      <t>Fatality rates per capita, for (c) Pedestrians and (d) Car users - 2011;</t>
    </r>
  </si>
  <si>
    <t>Korea</t>
  </si>
  <si>
    <t>Luxemburg</t>
  </si>
  <si>
    <t>(d) 65+ years</t>
  </si>
  <si>
    <t>(c) 25-64 years</t>
  </si>
  <si>
    <t>pop</t>
  </si>
  <si>
    <t>(b) 15-24 years</t>
  </si>
  <si>
    <t>(a) 0-14 years</t>
  </si>
  <si>
    <t xml:space="preserve">Per million </t>
  </si>
  <si>
    <t xml:space="preserve"> </t>
  </si>
  <si>
    <r>
      <t xml:space="preserve">Table H: </t>
    </r>
    <r>
      <rPr>
        <sz val="16"/>
        <rFont val="Arial"/>
        <family val="2"/>
      </rPr>
      <t>Road accident fatality rates per capita, by age group, ranked by respective rates - 2011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</si>
</sst>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_-;\-* #,##0_-;_-* &quot;-&quot;_-;_-@_-"/>
    <numFmt numFmtId="43" formatCode="_-* #,##0.00_-;\-* #,##0.00_-;_-* &quot;-&quot;??_-;_-@_-"/>
    <numFmt numFmtId="164" formatCode="0.0"/>
    <numFmt numFmtId="165" formatCode="#,##0_);\(#,##0\)"/>
    <numFmt numFmtId="166" formatCode="#,##0_ ;\-#,##0\ "/>
    <numFmt numFmtId="167" formatCode="#,###.00"/>
    <numFmt numFmtId="168" formatCode="_-* #,##0_-;\-* #,##0_-;_-* &quot;-&quot;??_-;_-@_-"/>
    <numFmt numFmtId="169" formatCode="General_)"/>
    <numFmt numFmtId="170" formatCode="0_)"/>
    <numFmt numFmtId="171" formatCode="0.0_)"/>
  </numFmts>
  <fonts count="38">
    <font>
      <sz val="10"/>
      <name val="Arial"/>
    </font>
    <font>
      <sz val="10"/>
      <color theme="1"/>
      <name val="Arial"/>
      <family val="2"/>
    </font>
    <font>
      <sz val="10"/>
      <name val="Arial"/>
    </font>
    <font>
      <sz val="10"/>
      <name val="Arial"/>
      <family val="2"/>
    </font>
    <font>
      <sz val="12"/>
      <name val="Arial"/>
      <family val="2"/>
    </font>
    <font>
      <sz val="12"/>
      <color indexed="12"/>
      <name val="Arial"/>
      <family val="2"/>
    </font>
    <font>
      <sz val="10"/>
      <color indexed="12"/>
      <name val="Arial"/>
      <family val="2"/>
    </font>
    <font>
      <sz val="8"/>
      <name val="Arial"/>
      <family val="2"/>
    </font>
    <font>
      <b/>
      <sz val="12"/>
      <name val="Arial"/>
      <family val="2"/>
    </font>
    <font>
      <vertAlign val="superscript"/>
      <sz val="10"/>
      <name val="Arial"/>
      <family val="2"/>
    </font>
    <font>
      <b/>
      <sz val="10"/>
      <name val="Arial"/>
      <family val="2"/>
    </font>
    <font>
      <b/>
      <sz val="12"/>
      <color indexed="12"/>
      <name val="Arial"/>
      <family val="2"/>
    </font>
    <font>
      <sz val="12"/>
      <color indexed="10"/>
      <name val="Arial"/>
      <family val="2"/>
    </font>
    <font>
      <i/>
      <sz val="9"/>
      <name val="Arial"/>
      <family val="2"/>
    </font>
    <font>
      <b/>
      <sz val="16"/>
      <name val="Arial"/>
      <family val="2"/>
    </font>
    <font>
      <b/>
      <vertAlign val="superscript"/>
      <sz val="16"/>
      <name val="Arial"/>
      <family val="2"/>
    </font>
    <font>
      <b/>
      <sz val="11"/>
      <name val="Arial"/>
      <family val="2"/>
    </font>
    <font>
      <sz val="16"/>
      <name val="Arial"/>
      <family val="2"/>
    </font>
    <font>
      <sz val="11"/>
      <name val="Arial"/>
      <family val="2"/>
    </font>
    <font>
      <b/>
      <i/>
      <sz val="10"/>
      <name val="Arial"/>
      <family val="2"/>
    </font>
    <font>
      <u/>
      <sz val="10"/>
      <color rgb="FF800080"/>
      <name val="Arial"/>
      <family val="2"/>
    </font>
    <font>
      <u/>
      <sz val="10"/>
      <color rgb="FF000000"/>
      <name val="Arial"/>
      <family val="2"/>
    </font>
    <font>
      <u/>
      <sz val="10"/>
      <color rgb="FF0000FF"/>
      <name val="Arial"/>
      <family val="2"/>
    </font>
    <font>
      <sz val="12"/>
      <name val="Arial MT"/>
    </font>
    <font>
      <sz val="10"/>
      <color indexed="10"/>
      <name val="Arial"/>
      <family val="2"/>
    </font>
    <font>
      <sz val="14"/>
      <name val="Arial"/>
      <family val="2"/>
    </font>
    <font>
      <b/>
      <sz val="14"/>
      <name val="Arial"/>
      <family val="2"/>
    </font>
    <font>
      <vertAlign val="superscript"/>
      <sz val="12"/>
      <name val="Arial"/>
      <family val="2"/>
    </font>
    <font>
      <i/>
      <sz val="12"/>
      <name val="Arial"/>
      <family val="2"/>
    </font>
    <font>
      <sz val="7"/>
      <name val="Arial"/>
      <family val="2"/>
    </font>
    <font>
      <sz val="10"/>
      <color indexed="8"/>
      <name val="Arial"/>
      <family val="2"/>
    </font>
    <font>
      <vertAlign val="superscript"/>
      <sz val="14"/>
      <name val="Arial"/>
      <family val="2"/>
    </font>
    <font>
      <b/>
      <sz val="10"/>
      <color indexed="8"/>
      <name val="Arial"/>
      <family val="2"/>
    </font>
    <font>
      <b/>
      <i/>
      <sz val="12"/>
      <name val="Arial"/>
      <family val="2"/>
    </font>
    <font>
      <b/>
      <vertAlign val="superscript"/>
      <sz val="12"/>
      <name val="Arial"/>
      <family val="2"/>
    </font>
    <font>
      <b/>
      <vertAlign val="superscript"/>
      <sz val="14"/>
      <name val="Arial"/>
      <family val="2"/>
    </font>
    <font>
      <vertAlign val="superscript"/>
      <sz val="16"/>
      <name val="Arial"/>
      <family val="2"/>
    </font>
    <font>
      <sz val="9"/>
      <name val="Arial"/>
      <family val="2"/>
    </font>
  </fonts>
  <fills count="3">
    <fill>
      <patternFill patternType="none"/>
    </fill>
    <fill>
      <patternFill patternType="gray125"/>
    </fill>
    <fill>
      <patternFill patternType="solid">
        <fgColor rgb="FFFFFFCC"/>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style="medium">
        <color indexed="64"/>
      </top>
      <bottom style="thin">
        <color indexed="64"/>
      </bottom>
      <diagonal/>
    </border>
    <border>
      <left/>
      <right/>
      <top/>
      <bottom style="medium">
        <color indexed="8"/>
      </bottom>
      <diagonal/>
    </border>
    <border>
      <left/>
      <right/>
      <top style="medium">
        <color indexed="64"/>
      </top>
      <bottom/>
      <diagonal/>
    </border>
    <border>
      <left/>
      <right/>
      <top style="medium">
        <color indexed="8"/>
      </top>
      <bottom/>
      <diagonal/>
    </border>
    <border>
      <left/>
      <right/>
      <top/>
      <bottom style="thick">
        <color indexed="64"/>
      </bottom>
      <diagonal/>
    </border>
  </borders>
  <cellStyleXfs count="13">
    <xf numFmtId="0" fontId="0" fillId="0" borderId="0">
      <alignment vertical="top"/>
    </xf>
    <xf numFmtId="43" fontId="2" fillId="0" borderId="0" applyFont="0" applyFill="0" applyBorder="0" applyAlignment="0" applyProtection="0"/>
    <xf numFmtId="0" fontId="2" fillId="0" borderId="0"/>
    <xf numFmtId="0" fontId="7" fillId="0" borderId="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1" fillId="0" borderId="0" applyNumberFormat="0" applyFill="0" applyBorder="0" applyAlignment="0" applyProtection="0"/>
    <xf numFmtId="0" fontId="1" fillId="0" borderId="0"/>
    <xf numFmtId="0" fontId="3" fillId="0" borderId="0">
      <alignment vertical="top"/>
    </xf>
    <xf numFmtId="3" fontId="7" fillId="0" borderId="0"/>
    <xf numFmtId="169" fontId="23" fillId="0" borderId="0"/>
    <xf numFmtId="0" fontId="1" fillId="2" borderId="1" applyNumberFormat="0" applyFont="0" applyAlignment="0" applyProtection="0"/>
  </cellStyleXfs>
  <cellXfs count="296">
    <xf numFmtId="0" fontId="0" fillId="0" borderId="0" xfId="0">
      <alignment vertical="top"/>
    </xf>
    <xf numFmtId="0" fontId="3" fillId="0" borderId="0" xfId="0" applyFont="1" applyAlignment="1"/>
    <xf numFmtId="0" fontId="4" fillId="0" borderId="0" xfId="0" applyFont="1" applyAlignment="1"/>
    <xf numFmtId="0" fontId="4" fillId="0" borderId="0" xfId="0" applyFont="1" applyAlignment="1">
      <alignment horizontal="right"/>
    </xf>
    <xf numFmtId="164" fontId="5" fillId="0" borderId="2" xfId="0" applyNumberFormat="1" applyFont="1" applyBorder="1" applyAlignment="1"/>
    <xf numFmtId="0" fontId="3" fillId="0" borderId="2" xfId="0" applyFont="1" applyBorder="1" applyAlignment="1"/>
    <xf numFmtId="1" fontId="4" fillId="0" borderId="2" xfId="0" applyNumberFormat="1" applyFont="1" applyBorder="1" applyAlignment="1">
      <alignment horizontal="right"/>
    </xf>
    <xf numFmtId="164" fontId="5" fillId="0" borderId="0" xfId="0" applyNumberFormat="1" applyFont="1" applyAlignment="1"/>
    <xf numFmtId="1" fontId="4" fillId="0" borderId="0" xfId="0" applyNumberFormat="1" applyFont="1" applyAlignment="1">
      <alignment horizontal="right"/>
    </xf>
    <xf numFmtId="3" fontId="6" fillId="0" borderId="0" xfId="1" applyNumberFormat="1" applyFont="1"/>
    <xf numFmtId="3" fontId="4" fillId="0" borderId="0" xfId="0" applyNumberFormat="1" applyFont="1" applyAlignment="1"/>
    <xf numFmtId="3" fontId="3" fillId="0" borderId="0" xfId="2" applyNumberFormat="1" applyFont="1"/>
    <xf numFmtId="165" fontId="3" fillId="0" borderId="0" xfId="0" applyNumberFormat="1" applyFont="1" applyProtection="1">
      <alignment vertical="top"/>
    </xf>
    <xf numFmtId="3" fontId="3" fillId="0" borderId="0" xfId="3" applyNumberFormat="1" applyFont="1" applyFill="1"/>
    <xf numFmtId="166" fontId="3" fillId="0" borderId="0" xfId="1" applyNumberFormat="1" applyFont="1" applyBorder="1" applyProtection="1"/>
    <xf numFmtId="165" fontId="3" fillId="0" borderId="0" xfId="0" applyNumberFormat="1" applyFont="1" applyAlignment="1" applyProtection="1"/>
    <xf numFmtId="41" fontId="3" fillId="0" borderId="0" xfId="1" applyNumberFormat="1" applyFont="1"/>
    <xf numFmtId="3" fontId="3" fillId="0" borderId="0" xfId="0" applyNumberFormat="1" applyFont="1" applyAlignment="1"/>
    <xf numFmtId="3" fontId="3" fillId="0" borderId="0" xfId="1" applyNumberFormat="1" applyFont="1"/>
    <xf numFmtId="0" fontId="4" fillId="0" borderId="0" xfId="0" applyFont="1" applyAlignment="1">
      <alignment horizontal="center"/>
    </xf>
    <xf numFmtId="0" fontId="8" fillId="0" borderId="0" xfId="0" applyFont="1" applyBorder="1" applyAlignment="1"/>
    <xf numFmtId="0" fontId="4" fillId="0" borderId="0" xfId="0" applyFont="1" applyBorder="1" applyAlignment="1"/>
    <xf numFmtId="0" fontId="8" fillId="0" borderId="0" xfId="0" applyFont="1" applyAlignment="1"/>
    <xf numFmtId="0" fontId="9" fillId="0" borderId="0" xfId="0" applyFont="1" applyAlignment="1"/>
    <xf numFmtId="3" fontId="4" fillId="0" borderId="2" xfId="0" applyNumberFormat="1" applyFont="1" applyBorder="1" applyAlignment="1"/>
    <xf numFmtId="1" fontId="4" fillId="0" borderId="0" xfId="0" applyNumberFormat="1" applyFont="1" applyAlignment="1"/>
    <xf numFmtId="0" fontId="8" fillId="0" borderId="0" xfId="0" applyFont="1" applyAlignment="1">
      <alignment horizontal="left"/>
    </xf>
    <xf numFmtId="0" fontId="10" fillId="0" borderId="0" xfId="0" applyFont="1" applyAlignment="1"/>
    <xf numFmtId="1" fontId="11" fillId="0" borderId="0" xfId="1" applyNumberFormat="1" applyFont="1"/>
    <xf numFmtId="0" fontId="11" fillId="0" borderId="0" xfId="0" applyFont="1" applyAlignment="1"/>
    <xf numFmtId="167" fontId="11" fillId="0" borderId="0" xfId="0" applyNumberFormat="1" applyFont="1" applyFill="1" applyAlignment="1"/>
    <xf numFmtId="167" fontId="11" fillId="0" borderId="0" xfId="0" applyNumberFormat="1" applyFont="1" applyAlignment="1"/>
    <xf numFmtId="0" fontId="8" fillId="0" borderId="0" xfId="0" applyFont="1" applyAlignment="1">
      <alignment horizontal="right"/>
    </xf>
    <xf numFmtId="1" fontId="5" fillId="0" borderId="0" xfId="1" applyNumberFormat="1" applyFont="1"/>
    <xf numFmtId="0" fontId="5" fillId="0" borderId="0" xfId="0" applyFont="1" applyAlignment="1"/>
    <xf numFmtId="167" fontId="5" fillId="0" borderId="0" xfId="0" applyNumberFormat="1" applyFont="1" applyFill="1" applyAlignment="1"/>
    <xf numFmtId="0" fontId="12" fillId="0" borderId="0" xfId="0" applyFont="1" applyAlignment="1"/>
    <xf numFmtId="1" fontId="13" fillId="0" borderId="0" xfId="0" applyNumberFormat="1" applyFont="1" applyAlignment="1">
      <alignment horizontal="right"/>
    </xf>
    <xf numFmtId="1" fontId="14" fillId="0" borderId="0" xfId="0" applyNumberFormat="1" applyFont="1" applyAlignment="1">
      <alignment horizontal="left"/>
    </xf>
    <xf numFmtId="0" fontId="14" fillId="0" borderId="0" xfId="0" applyFont="1" applyAlignment="1"/>
    <xf numFmtId="1" fontId="4" fillId="0" borderId="2" xfId="0" applyNumberFormat="1" applyFont="1" applyBorder="1" applyAlignment="1"/>
    <xf numFmtId="0" fontId="4" fillId="0" borderId="2" xfId="0" applyFont="1" applyBorder="1" applyAlignment="1"/>
    <xf numFmtId="1" fontId="3" fillId="0" borderId="0" xfId="0" applyNumberFormat="1" applyFont="1" applyAlignment="1"/>
    <xf numFmtId="167" fontId="8" fillId="0" borderId="0" xfId="0" applyNumberFormat="1" applyFont="1" applyFill="1" applyAlignment="1"/>
    <xf numFmtId="2" fontId="11" fillId="0" borderId="0" xfId="0" applyNumberFormat="1" applyFont="1" applyFill="1" applyAlignment="1"/>
    <xf numFmtId="0" fontId="13" fillId="0" borderId="0" xfId="0" applyFont="1" applyAlignment="1">
      <alignment horizontal="right"/>
    </xf>
    <xf numFmtId="0" fontId="14" fillId="0" borderId="0" xfId="0" applyFont="1" applyBorder="1" applyAlignment="1"/>
    <xf numFmtId="0" fontId="16" fillId="0" borderId="2" xfId="0" applyFont="1" applyBorder="1" applyAlignment="1">
      <alignment horizontal="right"/>
    </xf>
    <xf numFmtId="0" fontId="4" fillId="0" borderId="2" xfId="0" applyFont="1" applyBorder="1" applyAlignment="1">
      <alignment horizontal="right"/>
    </xf>
    <xf numFmtId="0" fontId="8" fillId="0" borderId="2" xfId="0" applyFont="1" applyBorder="1" applyAlignment="1">
      <alignment horizontal="right"/>
    </xf>
    <xf numFmtId="0" fontId="16" fillId="0" borderId="0" xfId="0" applyFont="1" applyBorder="1" applyAlignment="1">
      <alignment horizontal="center"/>
    </xf>
    <xf numFmtId="0" fontId="16" fillId="0" borderId="0" xfId="0" applyFont="1" applyBorder="1" applyAlignment="1">
      <alignment horizontal="right"/>
    </xf>
    <xf numFmtId="0" fontId="4" fillId="0" borderId="0" xfId="0" applyFont="1" applyBorder="1" applyAlignment="1">
      <alignment horizontal="right"/>
    </xf>
    <xf numFmtId="0" fontId="8" fillId="0" borderId="0" xfId="0" applyFont="1" applyBorder="1" applyAlignment="1">
      <alignment horizontal="right"/>
    </xf>
    <xf numFmtId="0" fontId="8" fillId="0" borderId="3" xfId="0" applyFont="1" applyBorder="1" applyAlignment="1">
      <alignment horizontal="right"/>
    </xf>
    <xf numFmtId="0" fontId="8" fillId="0" borderId="3" xfId="0" applyFont="1" applyBorder="1" applyAlignment="1"/>
    <xf numFmtId="0" fontId="3" fillId="0" borderId="3" xfId="0" applyFont="1" applyBorder="1" applyAlignment="1"/>
    <xf numFmtId="0" fontId="8" fillId="0" borderId="3" xfId="0" applyFont="1" applyBorder="1" applyAlignment="1">
      <alignment horizontal="centerContinuous"/>
    </xf>
    <xf numFmtId="0" fontId="8" fillId="0" borderId="4" xfId="0" applyFont="1" applyBorder="1" applyAlignment="1">
      <alignment horizontal="centerContinuous"/>
    </xf>
    <xf numFmtId="0" fontId="17" fillId="0" borderId="0" xfId="0" applyFont="1" applyBorder="1" applyAlignment="1"/>
    <xf numFmtId="0" fontId="17" fillId="0" borderId="2" xfId="0" applyFont="1" applyBorder="1" applyAlignment="1"/>
    <xf numFmtId="0" fontId="14" fillId="0" borderId="2" xfId="0" applyFont="1" applyBorder="1" applyAlignment="1"/>
    <xf numFmtId="0" fontId="3" fillId="0" borderId="0" xfId="0" applyFont="1" applyBorder="1" applyAlignment="1"/>
    <xf numFmtId="168" fontId="10" fillId="0" borderId="0" xfId="0" applyNumberFormat="1" applyFont="1" applyBorder="1" applyAlignment="1"/>
    <xf numFmtId="0" fontId="10" fillId="0" borderId="0" xfId="0" applyFont="1" applyBorder="1" applyAlignment="1"/>
    <xf numFmtId="3" fontId="11" fillId="0" borderId="0" xfId="1" applyNumberFormat="1" applyFont="1"/>
    <xf numFmtId="3" fontId="4" fillId="0" borderId="0" xfId="0" applyNumberFormat="1" applyFont="1" applyFill="1" applyAlignment="1" applyProtection="1"/>
    <xf numFmtId="3" fontId="4" fillId="0" borderId="0" xfId="0" applyNumberFormat="1" applyFont="1" applyFill="1" applyAlignment="1"/>
    <xf numFmtId="3" fontId="4" fillId="0" borderId="0" xfId="1" applyNumberFormat="1" applyFont="1"/>
    <xf numFmtId="3" fontId="4" fillId="0" borderId="0" xfId="0" applyNumberFormat="1" applyFont="1" applyAlignment="1" applyProtection="1"/>
    <xf numFmtId="3" fontId="8" fillId="0" borderId="0" xfId="1" applyNumberFormat="1" applyFont="1"/>
    <xf numFmtId="3" fontId="8" fillId="0" borderId="0" xfId="0" applyNumberFormat="1" applyFont="1" applyAlignment="1"/>
    <xf numFmtId="0" fontId="10" fillId="0" borderId="0" xfId="0" applyFont="1" applyBorder="1" applyAlignment="1">
      <alignment horizontal="center"/>
    </xf>
    <xf numFmtId="1" fontId="4" fillId="0" borderId="0" xfId="0" applyNumberFormat="1" applyFont="1" applyBorder="1" applyAlignment="1"/>
    <xf numFmtId="164" fontId="4" fillId="0" borderId="0" xfId="0" applyNumberFormat="1" applyFont="1" applyBorder="1" applyAlignment="1"/>
    <xf numFmtId="164" fontId="8" fillId="0" borderId="0" xfId="0" applyNumberFormat="1" applyFont="1" applyBorder="1" applyAlignment="1"/>
    <xf numFmtId="3" fontId="4" fillId="0" borderId="0" xfId="1" applyNumberFormat="1" applyFont="1" applyFill="1"/>
    <xf numFmtId="3" fontId="10" fillId="0" borderId="0" xfId="0" applyNumberFormat="1" applyFont="1" applyBorder="1" applyAlignment="1"/>
    <xf numFmtId="0" fontId="18" fillId="0" borderId="0" xfId="0" applyFont="1" applyBorder="1" applyAlignment="1"/>
    <xf numFmtId="0" fontId="18" fillId="0" borderId="0" xfId="0" applyFont="1" applyBorder="1" applyAlignment="1">
      <alignment horizontal="right"/>
    </xf>
    <xf numFmtId="164" fontId="19" fillId="0" borderId="0" xfId="0" applyNumberFormat="1" applyFont="1" applyBorder="1" applyAlignment="1"/>
    <xf numFmtId="0" fontId="19" fillId="0" borderId="0" xfId="0" applyFont="1" applyBorder="1" applyAlignment="1"/>
    <xf numFmtId="0" fontId="8" fillId="0" borderId="0" xfId="0" applyFont="1" applyBorder="1" applyAlignment="1">
      <alignment horizontal="center"/>
    </xf>
    <xf numFmtId="0" fontId="8" fillId="0" borderId="4" xfId="0" applyFont="1" applyBorder="1" applyAlignment="1"/>
    <xf numFmtId="0" fontId="8" fillId="0" borderId="4" xfId="0" applyFont="1" applyBorder="1" applyAlignment="1">
      <alignment horizontal="center"/>
    </xf>
    <xf numFmtId="0" fontId="8" fillId="0" borderId="2" xfId="0" applyFont="1" applyBorder="1" applyAlignment="1"/>
    <xf numFmtId="0" fontId="17" fillId="0" borderId="0" xfId="0" applyFont="1" applyAlignment="1"/>
    <xf numFmtId="0" fontId="24" fillId="0" borderId="0" xfId="0" applyFont="1" applyAlignment="1"/>
    <xf numFmtId="3" fontId="3" fillId="0" borderId="0" xfId="0" applyNumberFormat="1" applyFont="1" applyFill="1" applyBorder="1" applyAlignment="1">
      <alignment horizontal="right"/>
    </xf>
    <xf numFmtId="3" fontId="6" fillId="0" borderId="0" xfId="0" applyNumberFormat="1" applyFont="1" applyFill="1" applyAlignment="1"/>
    <xf numFmtId="165" fontId="6" fillId="0" borderId="0" xfId="0" applyNumberFormat="1" applyFont="1" applyAlignment="1" applyProtection="1"/>
    <xf numFmtId="166" fontId="6" fillId="0" borderId="0" xfId="1" applyNumberFormat="1" applyFont="1" applyBorder="1" applyProtection="1"/>
    <xf numFmtId="0" fontId="3" fillId="0" borderId="0" xfId="0" applyFont="1" applyAlignment="1">
      <alignment horizontal="right"/>
    </xf>
    <xf numFmtId="1" fontId="11" fillId="0" borderId="0" xfId="0" applyNumberFormat="1" applyFont="1" applyFill="1" applyAlignment="1"/>
    <xf numFmtId="0" fontId="11" fillId="0" borderId="0" xfId="0" applyFont="1" applyBorder="1" applyAlignment="1"/>
    <xf numFmtId="1" fontId="5" fillId="0" borderId="0" xfId="0" applyNumberFormat="1" applyFont="1" applyFill="1" applyAlignment="1"/>
    <xf numFmtId="1" fontId="5" fillId="0" borderId="0" xfId="0" applyNumberFormat="1" applyFont="1" applyFill="1" applyAlignment="1">
      <alignment horizontal="right"/>
    </xf>
    <xf numFmtId="167" fontId="5" fillId="0" borderId="0" xfId="0" applyNumberFormat="1" applyFont="1" applyFill="1" applyAlignment="1">
      <alignment horizontal="right"/>
    </xf>
    <xf numFmtId="167" fontId="5" fillId="0" borderId="0" xfId="0" applyNumberFormat="1" applyFont="1" applyAlignment="1"/>
    <xf numFmtId="168" fontId="3" fillId="0" borderId="0" xfId="1" applyNumberFormat="1" applyFont="1"/>
    <xf numFmtId="167" fontId="4" fillId="0" borderId="0" xfId="0" applyNumberFormat="1" applyFont="1" applyAlignment="1"/>
    <xf numFmtId="0" fontId="3" fillId="0" borderId="0" xfId="0" applyFont="1" applyAlignment="1">
      <alignment horizontal="center"/>
    </xf>
    <xf numFmtId="168" fontId="3" fillId="0" borderId="0" xfId="1" applyNumberFormat="1" applyFont="1" applyBorder="1"/>
    <xf numFmtId="0" fontId="10" fillId="0" borderId="0" xfId="0" applyFont="1" applyBorder="1" applyAlignment="1">
      <alignment horizontal="right"/>
    </xf>
    <xf numFmtId="0" fontId="3" fillId="0" borderId="0" xfId="0" applyFont="1" applyBorder="1" applyAlignment="1">
      <alignment horizontal="right"/>
    </xf>
    <xf numFmtId="0" fontId="10" fillId="0" borderId="0" xfId="0" applyFont="1" applyBorder="1" applyAlignment="1">
      <alignment horizontal="right" vertical="top"/>
    </xf>
    <xf numFmtId="0" fontId="16" fillId="0" borderId="2" xfId="0" applyFont="1" applyBorder="1" applyAlignment="1">
      <alignment horizontal="right" vertical="top"/>
    </xf>
    <xf numFmtId="0" fontId="16" fillId="0" borderId="0" xfId="0" applyFont="1" applyBorder="1" applyAlignment="1">
      <alignment horizontal="center" vertical="top"/>
    </xf>
    <xf numFmtId="0" fontId="16" fillId="0" borderId="0" xfId="0" applyFont="1" applyBorder="1" applyAlignment="1">
      <alignment horizontal="right" vertical="top"/>
    </xf>
    <xf numFmtId="0" fontId="16" fillId="0" borderId="0" xfId="0" applyFont="1" applyAlignment="1">
      <alignment horizontal="right"/>
    </xf>
    <xf numFmtId="0" fontId="16" fillId="0" borderId="0" xfId="0" applyFont="1" applyAlignment="1">
      <alignment horizontal="right" vertical="top"/>
    </xf>
    <xf numFmtId="0" fontId="16" fillId="0" borderId="0" xfId="0" applyFont="1" applyAlignment="1">
      <alignment horizontal="center" vertical="top"/>
    </xf>
    <xf numFmtId="0" fontId="4" fillId="0" borderId="4" xfId="0" applyFont="1" applyBorder="1" applyAlignment="1"/>
    <xf numFmtId="0" fontId="25" fillId="0" borderId="0" xfId="0" applyFont="1" applyAlignment="1"/>
    <xf numFmtId="0" fontId="25" fillId="0" borderId="0" xfId="0" applyFont="1" applyBorder="1" applyAlignment="1"/>
    <xf numFmtId="0" fontId="26" fillId="0" borderId="0" xfId="0" applyFont="1" applyBorder="1" applyAlignment="1"/>
    <xf numFmtId="168" fontId="25" fillId="0" borderId="0" xfId="1" applyNumberFormat="1" applyFont="1"/>
    <xf numFmtId="168" fontId="3" fillId="0" borderId="2" xfId="0" applyNumberFormat="1" applyFont="1" applyBorder="1" applyAlignment="1"/>
    <xf numFmtId="0" fontId="3" fillId="0" borderId="2" xfId="0" applyFont="1" applyBorder="1" applyAlignment="1">
      <alignment horizontal="right"/>
    </xf>
    <xf numFmtId="3" fontId="4" fillId="0" borderId="0" xfId="0" applyNumberFormat="1" applyFont="1" applyBorder="1" applyAlignment="1"/>
    <xf numFmtId="3" fontId="8" fillId="0" borderId="0" xfId="0" applyNumberFormat="1" applyFont="1" applyBorder="1" applyAlignment="1"/>
    <xf numFmtId="3" fontId="4" fillId="0" borderId="0" xfId="1" applyNumberFormat="1" applyFont="1" applyBorder="1"/>
    <xf numFmtId="3" fontId="8" fillId="0" borderId="0" xfId="0" applyNumberFormat="1" applyFont="1" applyFill="1" applyAlignment="1" applyProtection="1"/>
    <xf numFmtId="1" fontId="8" fillId="0" borderId="0" xfId="1" applyNumberFormat="1" applyFont="1"/>
    <xf numFmtId="1" fontId="8" fillId="0" borderId="0" xfId="0" applyNumberFormat="1" applyFont="1" applyFill="1" applyAlignment="1" applyProtection="1"/>
    <xf numFmtId="1" fontId="8" fillId="0" borderId="0" xfId="1" applyNumberFormat="1" applyFont="1" applyFill="1"/>
    <xf numFmtId="168" fontId="4" fillId="0" borderId="0" xfId="1" applyNumberFormat="1" applyFont="1" applyBorder="1"/>
    <xf numFmtId="1" fontId="4" fillId="0" borderId="0" xfId="0" applyNumberFormat="1" applyFont="1" applyAlignment="1" applyProtection="1"/>
    <xf numFmtId="1" fontId="4" fillId="0" borderId="0" xfId="0" applyNumberFormat="1" applyFont="1" applyFill="1" applyAlignment="1" applyProtection="1"/>
    <xf numFmtId="0" fontId="3" fillId="0" borderId="0" xfId="0" applyFont="1" applyFill="1" applyAlignment="1"/>
    <xf numFmtId="168" fontId="3" fillId="0" borderId="0" xfId="1" applyNumberFormat="1" applyFont="1" applyFill="1"/>
    <xf numFmtId="3" fontId="8" fillId="0" borderId="0" xfId="0" applyNumberFormat="1" applyFont="1" applyAlignment="1" applyProtection="1"/>
    <xf numFmtId="0" fontId="16" fillId="0" borderId="2" xfId="0" applyFont="1" applyBorder="1" applyAlignment="1">
      <alignment horizontal="center"/>
    </xf>
    <xf numFmtId="0" fontId="18" fillId="0" borderId="2" xfId="0" applyFont="1" applyBorder="1" applyAlignment="1">
      <alignment horizontal="center"/>
    </xf>
    <xf numFmtId="0" fontId="16" fillId="0" borderId="0" xfId="0" applyFont="1" applyAlignment="1">
      <alignment horizontal="center"/>
    </xf>
    <xf numFmtId="0" fontId="18" fillId="0" borderId="0" xfId="0" applyFont="1" applyAlignment="1">
      <alignment horizontal="center"/>
    </xf>
    <xf numFmtId="169" fontId="4" fillId="0" borderId="0" xfId="11" applyFont="1"/>
    <xf numFmtId="169" fontId="27" fillId="0" borderId="0" xfId="11" applyFont="1"/>
    <xf numFmtId="169" fontId="27" fillId="0" borderId="0" xfId="11" applyFont="1" applyAlignment="1">
      <alignment horizontal="left"/>
    </xf>
    <xf numFmtId="169" fontId="4" fillId="0" borderId="0" xfId="11" applyFont="1" applyAlignment="1">
      <alignment horizontal="left" wrapText="1"/>
    </xf>
    <xf numFmtId="169" fontId="3" fillId="0" borderId="0" xfId="11" applyFont="1"/>
    <xf numFmtId="1" fontId="4" fillId="0" borderId="3" xfId="0" applyNumberFormat="1" applyFont="1" applyBorder="1" applyAlignment="1"/>
    <xf numFmtId="169" fontId="3" fillId="0" borderId="3" xfId="11" applyFont="1" applyBorder="1"/>
    <xf numFmtId="1" fontId="28" fillId="0" borderId="3" xfId="0" applyNumberFormat="1" applyFont="1" applyFill="1" applyBorder="1">
      <alignment vertical="top"/>
    </xf>
    <xf numFmtId="3" fontId="4" fillId="0" borderId="3" xfId="1" applyNumberFormat="1" applyFont="1" applyBorder="1"/>
    <xf numFmtId="0" fontId="0" fillId="0" borderId="3" xfId="0" applyBorder="1" applyAlignment="1"/>
    <xf numFmtId="169" fontId="4" fillId="0" borderId="3" xfId="0" applyNumberFormat="1" applyFont="1" applyBorder="1" applyAlignment="1" applyProtection="1">
      <alignment horizontal="left"/>
    </xf>
    <xf numFmtId="0" fontId="4" fillId="0" borderId="3" xfId="0" applyFont="1" applyBorder="1" applyAlignment="1"/>
    <xf numFmtId="1" fontId="28" fillId="0" borderId="3" xfId="0" applyNumberFormat="1" applyFont="1" applyFill="1" applyBorder="1" applyAlignment="1"/>
    <xf numFmtId="1" fontId="3" fillId="0" borderId="0" xfId="11" applyNumberFormat="1" applyFont="1"/>
    <xf numFmtId="168" fontId="3" fillId="0" borderId="0" xfId="1" applyNumberFormat="1" applyFont="1" applyFill="1" applyBorder="1"/>
    <xf numFmtId="169" fontId="29" fillId="0" borderId="0" xfId="0" applyNumberFormat="1" applyFont="1" applyAlignment="1" applyProtection="1">
      <alignment vertical="distributed" wrapText="1"/>
    </xf>
    <xf numFmtId="1" fontId="4" fillId="0" borderId="0" xfId="0" applyNumberFormat="1" applyFont="1" applyFill="1">
      <alignment vertical="top"/>
    </xf>
    <xf numFmtId="1" fontId="30" fillId="0" borderId="0" xfId="0" applyNumberFormat="1" applyFont="1" applyFill="1">
      <alignment vertical="top"/>
    </xf>
    <xf numFmtId="1" fontId="28" fillId="0" borderId="0" xfId="0" applyNumberFormat="1" applyFont="1" applyFill="1">
      <alignment vertical="top"/>
    </xf>
    <xf numFmtId="0" fontId="30" fillId="0" borderId="0" xfId="0" applyFont="1" applyFill="1">
      <alignment vertical="top"/>
    </xf>
    <xf numFmtId="169" fontId="4" fillId="0" borderId="0" xfId="0" applyNumberFormat="1" applyFont="1" applyFill="1" applyAlignment="1" applyProtection="1">
      <alignment horizontal="left"/>
    </xf>
    <xf numFmtId="1" fontId="4" fillId="0" borderId="0" xfId="0" applyNumberFormat="1" applyFont="1" applyFill="1" applyAlignment="1"/>
    <xf numFmtId="0" fontId="0" fillId="0" borderId="0" xfId="0" applyFill="1" applyAlignment="1"/>
    <xf numFmtId="1" fontId="28" fillId="0" borderId="0" xfId="0" applyNumberFormat="1" applyFont="1" applyFill="1" applyAlignment="1"/>
    <xf numFmtId="3" fontId="4" fillId="0" borderId="0" xfId="1" applyNumberFormat="1" applyFont="1" applyFill="1" applyAlignment="1"/>
    <xf numFmtId="0" fontId="0" fillId="0" borderId="0" xfId="0" applyAlignment="1"/>
    <xf numFmtId="169" fontId="4" fillId="0" borderId="0" xfId="0" applyNumberFormat="1" applyFont="1" applyAlignment="1" applyProtection="1">
      <alignment horizontal="left"/>
    </xf>
    <xf numFmtId="169" fontId="3" fillId="0" borderId="0" xfId="11" applyFont="1" applyBorder="1"/>
    <xf numFmtId="0" fontId="4" fillId="0" borderId="0" xfId="0" applyFont="1" applyFill="1">
      <alignment vertical="top"/>
    </xf>
    <xf numFmtId="1" fontId="4" fillId="0" borderId="0" xfId="11" applyNumberFormat="1" applyFont="1" applyFill="1" applyAlignment="1"/>
    <xf numFmtId="168" fontId="4" fillId="0" borderId="0" xfId="1" applyNumberFormat="1" applyFont="1" applyFill="1" applyAlignment="1"/>
    <xf numFmtId="169" fontId="27" fillId="0" borderId="0" xfId="11" applyFont="1" applyFill="1" applyAlignment="1">
      <alignment horizontal="left"/>
    </xf>
    <xf numFmtId="169" fontId="4" fillId="0" borderId="0" xfId="11" applyFont="1" applyFill="1" applyAlignment="1"/>
    <xf numFmtId="1" fontId="4" fillId="0" borderId="0" xfId="11" applyNumberFormat="1" applyFont="1"/>
    <xf numFmtId="169" fontId="4" fillId="0" borderId="0" xfId="11" applyFont="1" applyBorder="1" applyAlignment="1">
      <alignment horizontal="left"/>
    </xf>
    <xf numFmtId="169" fontId="31" fillId="0" borderId="0" xfId="11" applyFont="1" applyAlignment="1">
      <alignment horizontal="left"/>
    </xf>
    <xf numFmtId="1" fontId="4" fillId="0" borderId="0" xfId="0" applyNumberFormat="1" applyFont="1" applyFill="1" applyBorder="1" applyAlignment="1">
      <alignment horizontal="right"/>
    </xf>
    <xf numFmtId="1" fontId="4" fillId="0" borderId="0" xfId="11" applyNumberFormat="1" applyFont="1" applyFill="1" applyBorder="1" applyAlignment="1">
      <alignment horizontal="right"/>
    </xf>
    <xf numFmtId="0" fontId="4" fillId="0" borderId="0" xfId="0" applyFont="1" applyFill="1" applyBorder="1" applyAlignment="1"/>
    <xf numFmtId="169" fontId="27" fillId="0" borderId="0" xfId="11" applyFont="1" applyBorder="1" applyAlignment="1">
      <alignment horizontal="left"/>
    </xf>
    <xf numFmtId="169" fontId="4" fillId="0" borderId="0" xfId="0" quotePrefix="1" applyNumberFormat="1" applyFont="1" applyFill="1" applyAlignment="1" applyProtection="1">
      <alignment horizontal="left"/>
    </xf>
    <xf numFmtId="0" fontId="4" fillId="0" borderId="0" xfId="0" applyFont="1" applyFill="1" applyAlignment="1"/>
    <xf numFmtId="168" fontId="3" fillId="0" borderId="0" xfId="1" applyNumberFormat="1" applyFont="1" applyFill="1" applyBorder="1" applyProtection="1"/>
    <xf numFmtId="168" fontId="4" fillId="0" borderId="0" xfId="1" applyNumberFormat="1" applyFont="1" applyFill="1" applyBorder="1"/>
    <xf numFmtId="1" fontId="27" fillId="0" borderId="0" xfId="11" applyNumberFormat="1" applyFont="1" applyBorder="1" applyAlignment="1">
      <alignment horizontal="left"/>
    </xf>
    <xf numFmtId="168" fontId="3" fillId="0" borderId="0" xfId="1" applyNumberFormat="1" applyFont="1" applyFill="1" applyAlignment="1">
      <alignment horizontal="right"/>
    </xf>
    <xf numFmtId="1" fontId="4" fillId="0" borderId="0" xfId="0" applyNumberFormat="1" applyFont="1" applyFill="1" applyBorder="1" applyAlignment="1"/>
    <xf numFmtId="168" fontId="4" fillId="0" borderId="0" xfId="1" applyNumberFormat="1" applyFont="1" applyFill="1" applyBorder="1" applyAlignment="1"/>
    <xf numFmtId="1" fontId="4" fillId="0" borderId="0" xfId="0" applyNumberFormat="1" applyFont="1" applyFill="1" applyBorder="1">
      <alignment vertical="top"/>
    </xf>
    <xf numFmtId="1" fontId="30" fillId="0" borderId="0" xfId="0" applyNumberFormat="1" applyFont="1" applyFill="1" applyBorder="1">
      <alignment vertical="top"/>
    </xf>
    <xf numFmtId="1" fontId="28" fillId="0" borderId="0" xfId="0" applyNumberFormat="1" applyFont="1" applyFill="1" applyBorder="1">
      <alignment vertical="top"/>
    </xf>
    <xf numFmtId="3" fontId="4" fillId="0" borderId="0" xfId="1" applyNumberFormat="1" applyFont="1" applyFill="1" applyBorder="1"/>
    <xf numFmtId="0" fontId="30" fillId="0" borderId="0" xfId="0" applyFont="1" applyFill="1" applyBorder="1">
      <alignment vertical="top"/>
    </xf>
    <xf numFmtId="169" fontId="4" fillId="0" borderId="0" xfId="0" applyNumberFormat="1" applyFont="1" applyFill="1" applyBorder="1" applyAlignment="1" applyProtection="1">
      <alignment horizontal="left"/>
    </xf>
    <xf numFmtId="1" fontId="4" fillId="0" borderId="0" xfId="11" applyNumberFormat="1" applyFont="1" applyFill="1" applyBorder="1" applyAlignment="1"/>
    <xf numFmtId="169" fontId="9" fillId="0" borderId="0" xfId="11" applyFont="1" applyFill="1" applyBorder="1" applyAlignment="1">
      <alignment horizontal="left"/>
    </xf>
    <xf numFmtId="169" fontId="4" fillId="0" borderId="0" xfId="11" applyFont="1" applyFill="1" applyBorder="1" applyAlignment="1">
      <alignment horizontal="left"/>
    </xf>
    <xf numFmtId="169" fontId="27" fillId="0" borderId="0" xfId="11" applyFont="1" applyFill="1" applyBorder="1" applyAlignment="1">
      <alignment horizontal="left"/>
    </xf>
    <xf numFmtId="169" fontId="4" fillId="0" borderId="0" xfId="11" applyFont="1" applyFill="1" applyBorder="1" applyAlignment="1"/>
    <xf numFmtId="0" fontId="4" fillId="0" borderId="0" xfId="0" applyFont="1" applyFill="1" applyBorder="1">
      <alignment vertical="top"/>
    </xf>
    <xf numFmtId="1" fontId="8" fillId="0" borderId="2" xfId="0" applyNumberFormat="1" applyFont="1" applyFill="1" applyBorder="1" applyAlignment="1"/>
    <xf numFmtId="168" fontId="8" fillId="0" borderId="2" xfId="1" applyNumberFormat="1" applyFont="1" applyFill="1" applyBorder="1" applyAlignment="1"/>
    <xf numFmtId="0" fontId="8" fillId="0" borderId="2" xfId="0" applyFont="1" applyFill="1" applyBorder="1" applyAlignment="1"/>
    <xf numFmtId="1" fontId="3" fillId="0" borderId="0" xfId="0" applyNumberFormat="1" applyFont="1" applyFill="1" applyBorder="1">
      <alignment vertical="top"/>
    </xf>
    <xf numFmtId="0" fontId="3" fillId="0" borderId="0" xfId="0" applyFont="1" applyFill="1" applyBorder="1">
      <alignment vertical="top"/>
    </xf>
    <xf numFmtId="169" fontId="9" fillId="0" borderId="0" xfId="11" applyFont="1" applyFill="1" applyAlignment="1">
      <alignment horizontal="left"/>
    </xf>
    <xf numFmtId="169" fontId="4" fillId="0" borderId="0" xfId="11" applyFont="1" applyFill="1" applyAlignment="1">
      <alignment horizontal="left"/>
    </xf>
    <xf numFmtId="168" fontId="4" fillId="0" borderId="0" xfId="1" applyNumberFormat="1" applyFont="1" applyFill="1" applyAlignment="1">
      <alignment horizontal="right"/>
    </xf>
    <xf numFmtId="1" fontId="8" fillId="0" borderId="2" xfId="0" applyNumberFormat="1" applyFont="1" applyFill="1" applyBorder="1">
      <alignment vertical="top"/>
    </xf>
    <xf numFmtId="1" fontId="32" fillId="0" borderId="2" xfId="0" applyNumberFormat="1" applyFont="1" applyFill="1" applyBorder="1">
      <alignment vertical="top"/>
    </xf>
    <xf numFmtId="1" fontId="33" fillId="0" borderId="2" xfId="0" applyNumberFormat="1" applyFont="1" applyFill="1" applyBorder="1">
      <alignment vertical="top"/>
    </xf>
    <xf numFmtId="3" fontId="8" fillId="0" borderId="2" xfId="1" applyNumberFormat="1" applyFont="1" applyFill="1" applyBorder="1"/>
    <xf numFmtId="0" fontId="32" fillId="0" borderId="2" xfId="0" applyFont="1" applyFill="1" applyBorder="1">
      <alignment vertical="top"/>
    </xf>
    <xf numFmtId="169" fontId="8" fillId="0" borderId="2" xfId="0" applyNumberFormat="1" applyFont="1" applyFill="1" applyBorder="1" applyAlignment="1" applyProtection="1">
      <alignment horizontal="left"/>
    </xf>
    <xf numFmtId="169" fontId="9" fillId="0" borderId="0" xfId="11" applyFont="1"/>
    <xf numFmtId="169" fontId="9" fillId="0" borderId="0" xfId="11" applyFont="1" applyAlignment="1">
      <alignment horizontal="left"/>
    </xf>
    <xf numFmtId="169" fontId="4" fillId="0" borderId="0" xfId="11" applyFont="1" applyBorder="1"/>
    <xf numFmtId="0" fontId="4" fillId="0" borderId="0" xfId="11" applyNumberFormat="1" applyFont="1" applyBorder="1" applyAlignment="1"/>
    <xf numFmtId="169" fontId="4" fillId="0" borderId="5" xfId="11" applyFont="1" applyBorder="1" applyAlignment="1">
      <alignment horizontal="center"/>
    </xf>
    <xf numFmtId="169" fontId="4" fillId="0" borderId="5" xfId="11" applyFont="1" applyBorder="1"/>
    <xf numFmtId="169" fontId="4" fillId="0" borderId="5" xfId="11" applyFont="1" applyBorder="1" applyAlignment="1">
      <alignment horizontal="center" wrapText="1"/>
    </xf>
    <xf numFmtId="169" fontId="27" fillId="0" borderId="5" xfId="11" applyFont="1" applyBorder="1" applyAlignment="1">
      <alignment horizontal="left"/>
    </xf>
    <xf numFmtId="169" fontId="8" fillId="0" borderId="5" xfId="11" applyFont="1" applyBorder="1"/>
    <xf numFmtId="169" fontId="34" fillId="0" borderId="5" xfId="11" applyFont="1" applyBorder="1" applyAlignment="1">
      <alignment horizontal="left"/>
    </xf>
    <xf numFmtId="169" fontId="4" fillId="0" borderId="0" xfId="11" applyFont="1" applyAlignment="1"/>
    <xf numFmtId="169" fontId="4" fillId="0" borderId="6" xfId="11" applyFont="1" applyBorder="1" applyAlignment="1"/>
    <xf numFmtId="169" fontId="4" fillId="0" borderId="6" xfId="11" applyFont="1" applyBorder="1" applyAlignment="1">
      <alignment horizontal="center"/>
    </xf>
    <xf numFmtId="169" fontId="4" fillId="0" borderId="7" xfId="11" applyFont="1" applyBorder="1"/>
    <xf numFmtId="169" fontId="27" fillId="0" borderId="7" xfId="11" applyFont="1" applyBorder="1" applyAlignment="1">
      <alignment horizontal="left"/>
    </xf>
    <xf numFmtId="169" fontId="8" fillId="0" borderId="7" xfId="11" applyFont="1" applyBorder="1"/>
    <xf numFmtId="169" fontId="34" fillId="0" borderId="7" xfId="11" applyFont="1" applyBorder="1" applyAlignment="1">
      <alignment horizontal="left"/>
    </xf>
    <xf numFmtId="169" fontId="25" fillId="0" borderId="0" xfId="11" applyFont="1"/>
    <xf numFmtId="169" fontId="31" fillId="0" borderId="0" xfId="11" applyFont="1"/>
    <xf numFmtId="169" fontId="25" fillId="0" borderId="2" xfId="11" applyFont="1" applyBorder="1"/>
    <xf numFmtId="169" fontId="26" fillId="0" borderId="2" xfId="11" applyFont="1" applyBorder="1"/>
    <xf numFmtId="169" fontId="26" fillId="0" borderId="0" xfId="11" applyFont="1"/>
    <xf numFmtId="169" fontId="35" fillId="0" borderId="0" xfId="11" applyFont="1" applyAlignment="1">
      <alignment horizontal="left"/>
    </xf>
    <xf numFmtId="169" fontId="14" fillId="0" borderId="0" xfId="11" applyFont="1" applyAlignment="1">
      <alignment horizontal="left"/>
    </xf>
    <xf numFmtId="169" fontId="8" fillId="0" borderId="0" xfId="11" applyFont="1" applyAlignment="1">
      <alignment horizontal="left"/>
    </xf>
    <xf numFmtId="169" fontId="26" fillId="0" borderId="0" xfId="11" applyFont="1" applyAlignment="1">
      <alignment horizontal="left"/>
    </xf>
    <xf numFmtId="169" fontId="36" fillId="0" borderId="0" xfId="11" applyFont="1"/>
    <xf numFmtId="169" fontId="17" fillId="0" borderId="0" xfId="11" applyFont="1"/>
    <xf numFmtId="169" fontId="36" fillId="0" borderId="0" xfId="11" applyFont="1" applyAlignment="1">
      <alignment horizontal="left"/>
    </xf>
    <xf numFmtId="169" fontId="14" fillId="0" borderId="0" xfId="11" applyFont="1"/>
    <xf numFmtId="169" fontId="17" fillId="0" borderId="0" xfId="11" applyFont="1" applyAlignment="1">
      <alignment horizontal="left"/>
    </xf>
    <xf numFmtId="3" fontId="4" fillId="0" borderId="3" xfId="1" applyNumberFormat="1" applyFont="1" applyFill="1" applyBorder="1" applyAlignment="1"/>
    <xf numFmtId="169" fontId="27" fillId="0" borderId="3" xfId="11" applyFont="1" applyBorder="1" applyAlignment="1">
      <alignment horizontal="left"/>
    </xf>
    <xf numFmtId="169" fontId="4" fillId="0" borderId="3" xfId="11" applyFont="1" applyBorder="1" applyAlignment="1"/>
    <xf numFmtId="169" fontId="4" fillId="0" borderId="0" xfId="11" applyFont="1" applyFill="1" applyBorder="1"/>
    <xf numFmtId="0" fontId="30" fillId="0" borderId="0" xfId="0" applyFont="1" applyFill="1" applyBorder="1" applyAlignment="1"/>
    <xf numFmtId="169" fontId="3" fillId="0" borderId="0" xfId="11" applyFont="1" applyFill="1"/>
    <xf numFmtId="0" fontId="30" fillId="0" borderId="0" xfId="0" applyFont="1" applyFill="1" applyAlignment="1"/>
    <xf numFmtId="3" fontId="4" fillId="0" borderId="0" xfId="1" applyNumberFormat="1" applyFont="1" applyFill="1" applyBorder="1" applyAlignment="1"/>
    <xf numFmtId="3" fontId="8" fillId="0" borderId="2" xfId="1" applyNumberFormat="1" applyFont="1" applyFill="1" applyBorder="1" applyAlignment="1"/>
    <xf numFmtId="1" fontId="8" fillId="0" borderId="2" xfId="11" applyNumberFormat="1" applyFont="1" applyFill="1" applyBorder="1" applyAlignment="1"/>
    <xf numFmtId="1" fontId="4" fillId="0" borderId="0" xfId="11" applyNumberFormat="1" applyFont="1" applyFill="1" applyAlignment="1">
      <alignment horizontal="right"/>
    </xf>
    <xf numFmtId="169" fontId="3" fillId="0" borderId="0" xfId="11" applyFont="1" applyFill="1" applyBorder="1"/>
    <xf numFmtId="169" fontId="3" fillId="0" borderId="0" xfId="11" applyFont="1" applyBorder="1" applyAlignment="1">
      <alignment horizontal="right"/>
    </xf>
    <xf numFmtId="170" fontId="4" fillId="0" borderId="0" xfId="11" applyNumberFormat="1" applyFont="1" applyBorder="1" applyProtection="1"/>
    <xf numFmtId="171" fontId="4" fillId="0" borderId="0" xfId="11" applyNumberFormat="1" applyFont="1" applyBorder="1" applyProtection="1"/>
    <xf numFmtId="165" fontId="4" fillId="0" borderId="0" xfId="11" applyNumberFormat="1" applyFont="1" applyBorder="1" applyProtection="1"/>
    <xf numFmtId="169" fontId="4" fillId="0" borderId="2" xfId="11" applyFont="1" applyBorder="1"/>
    <xf numFmtId="169" fontId="4" fillId="0" borderId="5" xfId="11" applyFont="1" applyFill="1" applyBorder="1" applyAlignment="1">
      <alignment horizontal="center"/>
    </xf>
    <xf numFmtId="169" fontId="8" fillId="0" borderId="2" xfId="11" applyFont="1" applyBorder="1" applyAlignment="1">
      <alignment horizontal="left"/>
    </xf>
    <xf numFmtId="169" fontId="4" fillId="0" borderId="0" xfId="11" applyFont="1" applyAlignment="1">
      <alignment horizontal="center"/>
    </xf>
    <xf numFmtId="169" fontId="4" fillId="0" borderId="0" xfId="11" applyFont="1" applyBorder="1" applyAlignment="1"/>
    <xf numFmtId="169" fontId="4" fillId="0" borderId="6" xfId="11" applyFont="1" applyBorder="1" applyAlignment="1">
      <alignment horizontal="center"/>
    </xf>
    <xf numFmtId="169" fontId="4" fillId="0" borderId="6" xfId="11" applyFont="1" applyBorder="1" applyAlignment="1"/>
    <xf numFmtId="169" fontId="4" fillId="0" borderId="2" xfId="11" applyFont="1" applyFill="1" applyBorder="1"/>
    <xf numFmtId="169" fontId="8" fillId="0" borderId="2" xfId="11" applyFont="1" applyBorder="1"/>
    <xf numFmtId="169" fontId="34" fillId="0" borderId="2" xfId="11" applyFont="1" applyBorder="1" applyAlignment="1">
      <alignment horizontal="left"/>
    </xf>
    <xf numFmtId="169" fontId="14" fillId="0" borderId="2" xfId="11" applyFont="1" applyBorder="1" applyAlignment="1">
      <alignment horizontal="left"/>
    </xf>
    <xf numFmtId="169" fontId="8" fillId="0" borderId="0" xfId="11" applyFont="1"/>
    <xf numFmtId="0" fontId="3" fillId="0" borderId="0" xfId="10" applyNumberFormat="1" applyFont="1"/>
    <xf numFmtId="0" fontId="3" fillId="0" borderId="0" xfId="0" applyNumberFormat="1" applyFont="1" applyAlignment="1"/>
    <xf numFmtId="0" fontId="3" fillId="0" borderId="0" xfId="0" applyNumberFormat="1" applyFont="1" applyAlignment="1">
      <alignment horizontal="right"/>
    </xf>
    <xf numFmtId="17" fontId="3" fillId="0" borderId="0" xfId="0" quotePrefix="1" applyNumberFormat="1" applyFont="1" applyAlignment="1">
      <alignment horizontal="right"/>
    </xf>
    <xf numFmtId="16" fontId="3" fillId="0" borderId="0" xfId="0" quotePrefix="1" applyNumberFormat="1" applyFont="1" applyAlignment="1">
      <alignment horizontal="right"/>
    </xf>
    <xf numFmtId="0" fontId="37" fillId="0" borderId="0" xfId="0" applyFont="1" applyAlignment="1"/>
    <xf numFmtId="0" fontId="37" fillId="0" borderId="0" xfId="0" applyFont="1" applyBorder="1" applyAlignment="1"/>
    <xf numFmtId="0" fontId="37" fillId="0" borderId="0" xfId="0" applyFont="1" applyAlignment="1">
      <alignment horizontal="left"/>
    </xf>
    <xf numFmtId="0" fontId="37" fillId="0" borderId="0" xfId="0" applyFont="1" applyFill="1" applyBorder="1">
      <alignment vertical="top"/>
    </xf>
    <xf numFmtId="1" fontId="4" fillId="0" borderId="2" xfId="0" applyNumberFormat="1" applyFont="1" applyFill="1" applyBorder="1" applyAlignment="1">
      <alignment horizontal="right"/>
    </xf>
    <xf numFmtId="1" fontId="4" fillId="0" borderId="2" xfId="0" applyNumberFormat="1" applyFont="1" applyFill="1" applyBorder="1" applyAlignment="1"/>
    <xf numFmtId="0" fontId="4" fillId="0" borderId="2" xfId="0" applyFont="1" applyFill="1" applyBorder="1" applyAlignment="1"/>
    <xf numFmtId="1" fontId="4" fillId="0" borderId="0" xfId="0" applyNumberFormat="1" applyFont="1" applyFill="1" applyAlignment="1">
      <alignment horizontal="right"/>
    </xf>
    <xf numFmtId="1" fontId="8" fillId="0" borderId="2" xfId="0" applyNumberFormat="1" applyFont="1" applyFill="1" applyBorder="1" applyAlignment="1">
      <alignment horizontal="right"/>
    </xf>
    <xf numFmtId="1" fontId="4" fillId="0" borderId="8" xfId="0" applyNumberFormat="1" applyFont="1" applyFill="1" applyBorder="1" applyAlignment="1">
      <alignment horizontal="center"/>
    </xf>
    <xf numFmtId="164" fontId="4" fillId="0" borderId="8" xfId="0" applyNumberFormat="1" applyFont="1" applyFill="1" applyBorder="1" applyAlignment="1">
      <alignment horizontal="right"/>
    </xf>
    <xf numFmtId="0" fontId="8" fillId="0" borderId="8" xfId="0" applyFont="1" applyFill="1" applyBorder="1" applyAlignment="1"/>
    <xf numFmtId="164" fontId="4" fillId="0" borderId="0" xfId="0" applyNumberFormat="1" applyFont="1" applyFill="1" applyBorder="1" applyAlignment="1"/>
    <xf numFmtId="0" fontId="8" fillId="0" borderId="0" xfId="0" applyFont="1" applyFill="1" applyBorder="1" applyAlignment="1"/>
    <xf numFmtId="165" fontId="3" fillId="0" borderId="0" xfId="0" applyNumberFormat="1" applyFont="1" applyAlignment="1" applyProtection="1">
      <alignment horizontal="left"/>
    </xf>
    <xf numFmtId="0" fontId="5" fillId="0" borderId="0" xfId="0" applyFont="1" applyAlignment="1">
      <alignment horizontal="left"/>
    </xf>
    <xf numFmtId="0" fontId="4" fillId="0" borderId="0" xfId="0" applyFont="1" applyAlignment="1">
      <alignment horizontal="left"/>
    </xf>
    <xf numFmtId="164" fontId="4" fillId="0" borderId="0" xfId="0" applyNumberFormat="1" applyFont="1" applyAlignment="1"/>
    <xf numFmtId="0" fontId="8" fillId="0" borderId="8" xfId="0" applyFont="1" applyBorder="1" applyAlignment="1">
      <alignment horizontal="right"/>
    </xf>
    <xf numFmtId="0" fontId="8" fillId="0" borderId="8" xfId="0" applyFont="1" applyBorder="1" applyAlignment="1">
      <alignment horizontal="center"/>
    </xf>
    <xf numFmtId="0" fontId="8" fillId="0" borderId="8" xfId="0" applyFont="1" applyBorder="1" applyAlignment="1"/>
    <xf numFmtId="0" fontId="8" fillId="0" borderId="0" xfId="0" applyFont="1" applyBorder="1" applyAlignment="1">
      <alignment horizontal="centerContinuous"/>
    </xf>
  </cellXfs>
  <cellStyles count="13">
    <cellStyle name="Comma" xfId="1" builtinId="3"/>
    <cellStyle name="Followed Hyperlink 2" xfId="4"/>
    <cellStyle name="Followed Hyperlink 3" xfId="5"/>
    <cellStyle name="Hyperlink 2" xfId="6"/>
    <cellStyle name="Hyperlink 3" xfId="7"/>
    <cellStyle name="Normal" xfId="0" builtinId="0"/>
    <cellStyle name="Normal 2" xfId="8"/>
    <cellStyle name="Normal 3" xfId="9"/>
    <cellStyle name="Normal_E&amp;W 98" xfId="2"/>
    <cellStyle name="Normal_NEWAREAS" xfId="10"/>
    <cellStyle name="Normal_rastE" xfId="11"/>
    <cellStyle name="Normal_TABLE4" xfId="3"/>
    <cellStyle name="Note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16789\Objective\Objects\Reported%20Road%20Casualties%20Scotland%202012%20-%20tabl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d\t&amp;p\eas\branch2\transtat\exeldata\ras\y99\rast2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dd\t&amp;p\eas\branch2\transtat\exeldata\ras\y99\rast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1Data"/>
      <sheetName val="Figure1"/>
      <sheetName val="figs2&amp;3data"/>
      <sheetName val="Figures 2&amp;3"/>
      <sheetName val="Fig4data"/>
      <sheetName val="Fig5data"/>
      <sheetName val="Figures 4&amp;5"/>
      <sheetName val="Fig6data"/>
      <sheetName val="Figure6"/>
      <sheetName val="Fig7data"/>
      <sheetName val="Figure7"/>
      <sheetName val="Figure8"/>
      <sheetName val="Figure 9"/>
      <sheetName val="Figure10"/>
      <sheetName val="Tables for Article 2"/>
      <sheetName val="Table A"/>
      <sheetName val="Table B"/>
      <sheetName val="Table B(2)"/>
      <sheetName val="Table Ib"/>
      <sheetName val="Table J"/>
      <sheetName val="Table K"/>
      <sheetName val="Table L"/>
      <sheetName val="Table M - Accs"/>
      <sheetName val="Figure 11"/>
      <sheetName val="Table N - Accidents"/>
      <sheetName val="Table O - vehicles"/>
      <sheetName val="Table P - ped"/>
      <sheetName val="Table Q - pairs - veh"/>
      <sheetName val="Table R - cas"/>
      <sheetName val="Table S - cas"/>
      <sheetName val="Table T - Freq of factors"/>
      <sheetName val="Table1"/>
      <sheetName val="Table2"/>
      <sheetName val="Table2Chart"/>
      <sheetName val="Table2Chart ORIG"/>
      <sheetName val="Table3"/>
      <sheetName val="Table3a"/>
      <sheetName val="Table4"/>
      <sheetName val="Table5a"/>
      <sheetName val="Table5b"/>
      <sheetName val="Table5c0408"/>
      <sheetName val="Table5c0812"/>
      <sheetName val="Table6"/>
      <sheetName val="Table7"/>
      <sheetName val="Table8"/>
      <sheetName val="Table9-11"/>
      <sheetName val="Table12"/>
      <sheetName val="13a-c"/>
      <sheetName val="13d-e"/>
      <sheetName val="Table14a"/>
      <sheetName val="Table14b"/>
      <sheetName val="Table15"/>
      <sheetName val="Table16"/>
      <sheetName val="Table16chart"/>
      <sheetName val="Table17"/>
      <sheetName val="Table18a"/>
      <sheetName val="Table18b"/>
      <sheetName val="Table18Chart"/>
      <sheetName val="Table19"/>
      <sheetName val="Table20"/>
      <sheetName val="Table21"/>
      <sheetName val="Table21Chart"/>
      <sheetName val="Table22Chart"/>
      <sheetName val="Table23a"/>
      <sheetName val="table23b"/>
      <sheetName val="table23c"/>
      <sheetName val="Table23b &amp; c"/>
      <sheetName val="Table23Chart"/>
      <sheetName val="Table23a (new)"/>
      <sheetName val="table23b (new)"/>
      <sheetName val="table23c (new)"/>
      <sheetName val="Table24a"/>
      <sheetName val="Table24b"/>
      <sheetName val="Table25"/>
      <sheetName val="Table26"/>
      <sheetName val="Table27"/>
      <sheetName val="Table27Chart"/>
      <sheetName val="Table28"/>
      <sheetName val="Table28Chart"/>
      <sheetName val="Table29"/>
      <sheetName val="Table30"/>
      <sheetName val="Table31"/>
      <sheetName val="Table31Chart"/>
      <sheetName val="Table32"/>
      <sheetName val="Table32a"/>
      <sheetName val="Table32(b)"/>
      <sheetName val="Table32Chart"/>
      <sheetName val="Table32Chart (2)"/>
      <sheetName val="Table33"/>
      <sheetName val="Table34"/>
      <sheetName val="Table34a"/>
      <sheetName val="Table35a"/>
      <sheetName val="Table35b"/>
      <sheetName val="Table36"/>
      <sheetName val="Table37"/>
      <sheetName val="Table37 cont"/>
      <sheetName val="Table37a"/>
      <sheetName val="Table37a cont"/>
      <sheetName val="Table38a"/>
      <sheetName val="Table38b"/>
      <sheetName val="Table39a"/>
      <sheetName val="Table39b"/>
      <sheetName val="Table40"/>
      <sheetName val="Table41"/>
      <sheetName val="Table42"/>
      <sheetName val="Table43a"/>
      <sheetName val="Table43b"/>
      <sheetName val="Tables44_45"/>
      <sheetName val="AppendixF_Accident"/>
      <sheetName val="AppendixF_Vehicle1"/>
      <sheetName val="AppendixF_Vehicle2"/>
      <sheetName val="AppendixF_Casualty1"/>
      <sheetName val="AppendixF_Casualty2"/>
      <sheetName val="Appendix H"/>
      <sheetName val="Sheet1"/>
      <sheetName val="AppendixH_Child KSI chart "/>
      <sheetName val="AppendixH_All Killed chart"/>
      <sheetName val="AppendixH_All SI chart"/>
      <sheetName val="AppendixH_Slight casualty chart"/>
      <sheetName val="TableHwork1"/>
      <sheetName val="TableHwork2"/>
      <sheetName val="TableHwork3"/>
      <sheetName val="oldTable43b"/>
      <sheetName val="Old_Figure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9"/>
      <sheetData sheetId="120"/>
      <sheetData sheetId="121"/>
      <sheetData sheetId="122"/>
      <sheetData sheetId="1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chart"/>
      <sheetName val="chart (2)"/>
    </sheetNames>
    <sheetDataSet>
      <sheetData sheetId="0">
        <row r="1">
          <cell r="J1" t="str">
            <v>Casualties</v>
          </cell>
          <cell r="M1" t="str">
            <v>Population</v>
          </cell>
        </row>
        <row r="5">
          <cell r="E5" t="str">
            <v>Fatal and</v>
          </cell>
          <cell r="F5" t="str">
            <v>All</v>
          </cell>
          <cell r="I5" t="str">
            <v>Fatal and</v>
          </cell>
          <cell r="J5" t="str">
            <v>All</v>
          </cell>
        </row>
        <row r="6">
          <cell r="E6" t="str">
            <v>Serious</v>
          </cell>
          <cell r="F6" t="str">
            <v>Severities</v>
          </cell>
          <cell r="H6" t="str">
            <v>Fatal</v>
          </cell>
          <cell r="I6" t="str">
            <v>Serious</v>
          </cell>
          <cell r="J6" t="str">
            <v>Severities</v>
          </cell>
        </row>
        <row r="7">
          <cell r="F7" t="str">
            <v>numbers</v>
          </cell>
          <cell r="J7" t="str">
            <v>rates per thousand  population</v>
          </cell>
          <cell r="M7">
            <v>1999</v>
          </cell>
        </row>
        <row r="8">
          <cell r="E8">
            <v>430</v>
          </cell>
          <cell r="F8">
            <v>1617</v>
          </cell>
          <cell r="H8">
            <v>1.6860997933040016E-2</v>
          </cell>
          <cell r="I8">
            <v>0.42648406536512984</v>
          </cell>
          <cell r="J8">
            <v>1.6037784504544534</v>
          </cell>
          <cell r="M8">
            <v>1008244.0000000001</v>
          </cell>
        </row>
        <row r="9">
          <cell r="E9">
            <v>120</v>
          </cell>
          <cell r="F9">
            <v>455</v>
          </cell>
          <cell r="H9">
            <v>2.4446508816300044E-2</v>
          </cell>
          <cell r="I9">
            <v>0.26668918708690958</v>
          </cell>
          <cell r="J9">
            <v>1.0111965010378654</v>
          </cell>
          <cell r="M9">
            <v>449962</v>
          </cell>
        </row>
        <row r="10">
          <cell r="E10">
            <v>356</v>
          </cell>
          <cell r="F10">
            <v>1105</v>
          </cell>
          <cell r="H10">
            <v>1.2225854319776389E-2</v>
          </cell>
          <cell r="I10">
            <v>0.13601262930751232</v>
          </cell>
          <cell r="J10">
            <v>0.42217403197977849</v>
          </cell>
          <cell r="M10">
            <v>2617404</v>
          </cell>
        </row>
        <row r="11">
          <cell r="E11">
            <v>235</v>
          </cell>
          <cell r="F11">
            <v>560</v>
          </cell>
          <cell r="H11">
            <v>2.7788690961009596E-2</v>
          </cell>
          <cell r="I11">
            <v>0.22518421985645706</v>
          </cell>
          <cell r="J11">
            <v>0.53660920476432317</v>
          </cell>
          <cell r="M11">
            <v>1043589.9999999999</v>
          </cell>
        </row>
        <row r="12">
          <cell r="E12">
            <v>1141</v>
          </cell>
          <cell r="F12">
            <v>3759</v>
          </cell>
          <cell r="H12">
            <v>1.7385528988904518E-2</v>
          </cell>
          <cell r="I12">
            <v>0.22288638849820283</v>
          </cell>
          <cell r="J12">
            <v>0.73429442100328179</v>
          </cell>
          <cell r="M12">
            <v>5119200</v>
          </cell>
        </row>
        <row r="14">
          <cell r="E14">
            <v>69</v>
          </cell>
          <cell r="F14">
            <v>374</v>
          </cell>
          <cell r="H14" t="str">
            <v>-</v>
          </cell>
          <cell r="I14">
            <v>6.843581513998595E-2</v>
          </cell>
          <cell r="J14">
            <v>0.37094195452688034</v>
          </cell>
          <cell r="M14">
            <v>1008244.0000000001</v>
          </cell>
        </row>
        <row r="15">
          <cell r="E15">
            <v>24</v>
          </cell>
          <cell r="F15">
            <v>141</v>
          </cell>
          <cell r="H15" t="str">
            <v>-</v>
          </cell>
          <cell r="I15">
            <v>5.3337837417381913E-2</v>
          </cell>
          <cell r="J15">
            <v>0.31335979482711879</v>
          </cell>
          <cell r="M15">
            <v>449962</v>
          </cell>
        </row>
        <row r="16">
          <cell r="E16">
            <v>85</v>
          </cell>
          <cell r="F16">
            <v>463</v>
          </cell>
          <cell r="H16" t="str">
            <v>-</v>
          </cell>
          <cell r="I16">
            <v>3.2474925536906035E-2</v>
          </cell>
          <cell r="J16">
            <v>0.17689282968926465</v>
          </cell>
          <cell r="M16">
            <v>2617404</v>
          </cell>
        </row>
        <row r="17">
          <cell r="E17">
            <v>11</v>
          </cell>
          <cell r="F17">
            <v>38</v>
          </cell>
          <cell r="H17" t="str">
            <v>-</v>
          </cell>
          <cell r="I17">
            <v>1.0540537950727777E-2</v>
          </cell>
          <cell r="J17">
            <v>3.6412767466150506E-2</v>
          </cell>
          <cell r="M17">
            <v>1043589.9999999999</v>
          </cell>
        </row>
        <row r="18">
          <cell r="E18">
            <v>189</v>
          </cell>
          <cell r="F18">
            <v>1017</v>
          </cell>
          <cell r="H18" t="str">
            <v>-</v>
          </cell>
          <cell r="I18">
            <v>3.6919831223628685E-2</v>
          </cell>
          <cell r="J18">
            <v>0.19866385372714487</v>
          </cell>
          <cell r="M18">
            <v>5119200</v>
          </cell>
        </row>
        <row r="20">
          <cell r="E20">
            <v>5</v>
          </cell>
          <cell r="F20">
            <v>17</v>
          </cell>
          <cell r="H20" t="str">
            <v>-</v>
          </cell>
          <cell r="I20" t="str">
            <v>-</v>
          </cell>
          <cell r="J20">
            <v>1.6860997933040016E-2</v>
          </cell>
          <cell r="M20">
            <v>1008244.0000000001</v>
          </cell>
        </row>
        <row r="21">
          <cell r="E21">
            <v>75</v>
          </cell>
          <cell r="F21">
            <v>201</v>
          </cell>
          <cell r="H21">
            <v>6.6672296771727391E-3</v>
          </cell>
          <cell r="I21">
            <v>0.16668074192931848</v>
          </cell>
          <cell r="J21">
            <v>0.44670438837057352</v>
          </cell>
          <cell r="M21">
            <v>449962</v>
          </cell>
        </row>
        <row r="22">
          <cell r="E22">
            <v>339</v>
          </cell>
          <cell r="F22">
            <v>783</v>
          </cell>
          <cell r="H22">
            <v>9.9335066348183159E-3</v>
          </cell>
          <cell r="I22">
            <v>0.12951764420013112</v>
          </cell>
          <cell r="J22">
            <v>0.29915137288702853</v>
          </cell>
          <cell r="M22">
            <v>2617404</v>
          </cell>
        </row>
        <row r="23">
          <cell r="E23">
            <v>12</v>
          </cell>
          <cell r="F23">
            <v>24</v>
          </cell>
          <cell r="H23" t="str">
            <v>-</v>
          </cell>
          <cell r="I23">
            <v>1.1498768673521212E-2</v>
          </cell>
          <cell r="J23">
            <v>2.2997537347042424E-2</v>
          </cell>
          <cell r="M23">
            <v>1043589.9999999999</v>
          </cell>
        </row>
        <row r="24">
          <cell r="E24">
            <v>431</v>
          </cell>
          <cell r="F24">
            <v>1025</v>
          </cell>
          <cell r="H24">
            <v>5.8602906704172527E-3</v>
          </cell>
          <cell r="I24">
            <v>8.4192842631661199E-2</v>
          </cell>
          <cell r="J24">
            <v>0.20022659790592279</v>
          </cell>
          <cell r="M24">
            <v>5119200</v>
          </cell>
        </row>
        <row r="26">
          <cell r="E26">
            <v>108</v>
          </cell>
          <cell r="F26">
            <v>978</v>
          </cell>
          <cell r="H26">
            <v>5.9509404469552992E-3</v>
          </cell>
          <cell r="I26">
            <v>0.1071169280451954</v>
          </cell>
          <cell r="J26">
            <v>0.97000329285371378</v>
          </cell>
          <cell r="M26">
            <v>1008244.0000000001</v>
          </cell>
        </row>
        <row r="27">
          <cell r="E27">
            <v>506</v>
          </cell>
          <cell r="F27">
            <v>2893</v>
          </cell>
          <cell r="H27">
            <v>0.10445326494237292</v>
          </cell>
          <cell r="I27">
            <v>1.1245394055498019</v>
          </cell>
          <cell r="J27">
            <v>6.4294318186869113</v>
          </cell>
          <cell r="M27">
            <v>449962</v>
          </cell>
        </row>
        <row r="28">
          <cell r="E28">
            <v>1089</v>
          </cell>
          <cell r="F28">
            <v>7752</v>
          </cell>
          <cell r="H28">
            <v>3.2856983484399048E-2</v>
          </cell>
          <cell r="I28">
            <v>0.41606110481989023</v>
          </cell>
          <cell r="J28">
            <v>2.9617132089658305</v>
          </cell>
          <cell r="M28">
            <v>2617404</v>
          </cell>
        </row>
        <row r="29">
          <cell r="E29">
            <v>294</v>
          </cell>
          <cell r="F29">
            <v>1256</v>
          </cell>
          <cell r="H29">
            <v>2.874692168380303E-2</v>
          </cell>
          <cell r="I29">
            <v>0.2817198325012697</v>
          </cell>
          <cell r="J29">
            <v>1.2035377878285534</v>
          </cell>
          <cell r="M29">
            <v>1043589.9999999999</v>
          </cell>
        </row>
        <row r="30">
          <cell r="E30">
            <v>1998</v>
          </cell>
          <cell r="F30">
            <v>12887</v>
          </cell>
          <cell r="H30">
            <v>3.3012970776683852E-2</v>
          </cell>
          <cell r="I30">
            <v>0.39029535864978904</v>
          </cell>
          <cell r="J30">
            <v>2.5173855289889042</v>
          </cell>
          <cell r="M30">
            <v>5119200</v>
          </cell>
        </row>
        <row r="32">
          <cell r="E32">
            <v>1</v>
          </cell>
          <cell r="F32">
            <v>16</v>
          </cell>
          <cell r="H32" t="str">
            <v>-</v>
          </cell>
          <cell r="I32" t="str">
            <v>-</v>
          </cell>
          <cell r="J32">
            <v>1.5869174525214132E-2</v>
          </cell>
          <cell r="M32">
            <v>1008244.0000000001</v>
          </cell>
        </row>
        <row r="33">
          <cell r="E33">
            <v>3</v>
          </cell>
          <cell r="F33">
            <v>35</v>
          </cell>
          <cell r="H33" t="str">
            <v>-</v>
          </cell>
          <cell r="I33">
            <v>6.6672296771727391E-3</v>
          </cell>
          <cell r="J33">
            <v>7.7784346233681953E-2</v>
          </cell>
          <cell r="M33">
            <v>449962</v>
          </cell>
        </row>
        <row r="34">
          <cell r="E34">
            <v>21</v>
          </cell>
          <cell r="F34">
            <v>239</v>
          </cell>
          <cell r="H34" t="str">
            <v>-</v>
          </cell>
          <cell r="I34">
            <v>8.0232168973532556E-3</v>
          </cell>
          <cell r="J34">
            <v>9.1311849450829902E-2</v>
          </cell>
          <cell r="M34">
            <v>2617404</v>
          </cell>
        </row>
        <row r="35">
          <cell r="E35">
            <v>8</v>
          </cell>
          <cell r="F35">
            <v>32</v>
          </cell>
          <cell r="H35" t="str">
            <v>-</v>
          </cell>
          <cell r="I35">
            <v>7.6658457823474743E-3</v>
          </cell>
          <cell r="J35">
            <v>3.0663383129389897E-2</v>
          </cell>
          <cell r="M35">
            <v>1043589.9999999999</v>
          </cell>
        </row>
        <row r="36">
          <cell r="E36">
            <v>33</v>
          </cell>
          <cell r="F36">
            <v>322</v>
          </cell>
          <cell r="H36" t="str">
            <v>-</v>
          </cell>
          <cell r="I36">
            <v>6.4463197374589783E-3</v>
          </cell>
          <cell r="J36">
            <v>6.2900453195811848E-2</v>
          </cell>
          <cell r="M36">
            <v>5119200</v>
          </cell>
        </row>
        <row r="38">
          <cell r="E38">
            <v>4</v>
          </cell>
          <cell r="F38">
            <v>17</v>
          </cell>
          <cell r="H38" t="str">
            <v>-</v>
          </cell>
          <cell r="I38" t="str">
            <v>-</v>
          </cell>
          <cell r="J38">
            <v>1.6860997933040016E-2</v>
          </cell>
          <cell r="M38">
            <v>1008244.0000000001</v>
          </cell>
        </row>
        <row r="39">
          <cell r="E39">
            <v>10</v>
          </cell>
          <cell r="F39">
            <v>22</v>
          </cell>
          <cell r="H39" t="str">
            <v>-</v>
          </cell>
          <cell r="I39">
            <v>2.2224098923909131E-2</v>
          </cell>
          <cell r="J39">
            <v>4.8893017632600087E-2</v>
          </cell>
          <cell r="M39">
            <v>449962</v>
          </cell>
        </row>
        <row r="40">
          <cell r="E40">
            <v>10</v>
          </cell>
          <cell r="F40">
            <v>81</v>
          </cell>
          <cell r="H40" t="str">
            <v>-</v>
          </cell>
          <cell r="I40" t="str">
            <v>-</v>
          </cell>
          <cell r="J40">
            <v>3.0946693746933981E-2</v>
          </cell>
          <cell r="M40">
            <v>2617404</v>
          </cell>
        </row>
        <row r="41">
          <cell r="E41">
            <v>1</v>
          </cell>
          <cell r="F41">
            <v>9</v>
          </cell>
          <cell r="H41" t="str">
            <v>-</v>
          </cell>
          <cell r="I41" t="str">
            <v>-</v>
          </cell>
          <cell r="J41">
            <v>8.6240765051409096E-3</v>
          </cell>
          <cell r="M41">
            <v>1043589.9999999999</v>
          </cell>
        </row>
        <row r="42">
          <cell r="E42">
            <v>25</v>
          </cell>
          <cell r="F42">
            <v>129</v>
          </cell>
          <cell r="H42" t="str">
            <v>-</v>
          </cell>
          <cell r="I42" t="str">
            <v>-</v>
          </cell>
          <cell r="J42">
            <v>2.5199249882794185E-2</v>
          </cell>
          <cell r="M42">
            <v>5119200</v>
          </cell>
        </row>
        <row r="44">
          <cell r="E44">
            <v>2</v>
          </cell>
          <cell r="F44">
            <v>144</v>
          </cell>
          <cell r="H44" t="str">
            <v>-</v>
          </cell>
          <cell r="I44" t="str">
            <v>-</v>
          </cell>
          <cell r="J44">
            <v>0.14282257072692719</v>
          </cell>
          <cell r="M44">
            <v>1008244.0000000001</v>
          </cell>
        </row>
        <row r="45">
          <cell r="E45">
            <v>7</v>
          </cell>
          <cell r="F45">
            <v>101</v>
          </cell>
          <cell r="H45" t="str">
            <v>-</v>
          </cell>
          <cell r="I45">
            <v>1.5556869246736389E-2</v>
          </cell>
          <cell r="J45">
            <v>0.22446339913148219</v>
          </cell>
          <cell r="M45">
            <v>449962</v>
          </cell>
        </row>
        <row r="46">
          <cell r="E46">
            <v>30</v>
          </cell>
          <cell r="F46">
            <v>330</v>
          </cell>
          <cell r="H46" t="str">
            <v>-</v>
          </cell>
          <cell r="I46">
            <v>1.1461738424790365E-2</v>
          </cell>
          <cell r="J46">
            <v>0.12607912267269403</v>
          </cell>
          <cell r="M46">
            <v>2617404</v>
          </cell>
        </row>
        <row r="47">
          <cell r="E47">
            <v>44</v>
          </cell>
          <cell r="F47">
            <v>333</v>
          </cell>
          <cell r="H47" t="str">
            <v>-</v>
          </cell>
          <cell r="I47">
            <v>4.2162151802911108E-2</v>
          </cell>
          <cell r="J47">
            <v>0.3190908306902136</v>
          </cell>
          <cell r="M47">
            <v>1043589.9999999999</v>
          </cell>
        </row>
        <row r="48">
          <cell r="E48">
            <v>83</v>
          </cell>
          <cell r="F48">
            <v>920</v>
          </cell>
          <cell r="H48" t="str">
            <v>-</v>
          </cell>
          <cell r="I48">
            <v>1.6213470854821069E-2</v>
          </cell>
          <cell r="J48">
            <v>0.17971558055946243</v>
          </cell>
          <cell r="M48">
            <v>5119200</v>
          </cell>
        </row>
        <row r="50">
          <cell r="E50">
            <v>1</v>
          </cell>
          <cell r="F50">
            <v>13</v>
          </cell>
          <cell r="H50" t="str">
            <v>-</v>
          </cell>
          <cell r="I50" t="str">
            <v>-</v>
          </cell>
          <cell r="J50">
            <v>1.2893704301736482E-2</v>
          </cell>
          <cell r="M50">
            <v>1008244.0000000001</v>
          </cell>
        </row>
        <row r="51">
          <cell r="E51">
            <v>14</v>
          </cell>
          <cell r="F51">
            <v>88</v>
          </cell>
          <cell r="H51" t="str">
            <v>-</v>
          </cell>
          <cell r="I51">
            <v>3.1113738493472778E-2</v>
          </cell>
          <cell r="J51">
            <v>0.19557207053040035</v>
          </cell>
          <cell r="M51">
            <v>449962</v>
          </cell>
        </row>
        <row r="52">
          <cell r="E52">
            <v>67</v>
          </cell>
          <cell r="F52">
            <v>351</v>
          </cell>
          <cell r="H52" t="str">
            <v>-</v>
          </cell>
          <cell r="I52">
            <v>2.5597882482031816E-2</v>
          </cell>
          <cell r="J52">
            <v>0.13410233957004727</v>
          </cell>
          <cell r="M52">
            <v>2617404</v>
          </cell>
        </row>
        <row r="53">
          <cell r="E53">
            <v>4</v>
          </cell>
          <cell r="F53">
            <v>20</v>
          </cell>
          <cell r="H53" t="str">
            <v>-</v>
          </cell>
          <cell r="I53" t="str">
            <v>-</v>
          </cell>
          <cell r="J53">
            <v>1.9164614455868683E-2</v>
          </cell>
          <cell r="M53">
            <v>1043589.9999999999</v>
          </cell>
        </row>
        <row r="54">
          <cell r="E54">
            <v>86</v>
          </cell>
          <cell r="F54">
            <v>472</v>
          </cell>
          <cell r="H54" t="str">
            <v>-</v>
          </cell>
          <cell r="I54">
            <v>1.679949992186279E-2</v>
          </cell>
          <cell r="J54">
            <v>9.2201906547898102E-2</v>
          </cell>
          <cell r="M54">
            <v>5119200</v>
          </cell>
        </row>
        <row r="56">
          <cell r="E56">
            <v>1</v>
          </cell>
          <cell r="F56">
            <v>6</v>
          </cell>
          <cell r="H56" t="str">
            <v>-</v>
          </cell>
          <cell r="I56" t="str">
            <v>-</v>
          </cell>
          <cell r="J56">
            <v>5.9509404469552992E-3</v>
          </cell>
          <cell r="M56">
            <v>1008244.0000000001</v>
          </cell>
        </row>
        <row r="57">
          <cell r="E57">
            <v>5</v>
          </cell>
          <cell r="F57">
            <v>12</v>
          </cell>
          <cell r="H57" t="str">
            <v>-</v>
          </cell>
          <cell r="I57">
            <v>1.1112049461954565E-2</v>
          </cell>
          <cell r="J57">
            <v>2.6668918708690956E-2</v>
          </cell>
          <cell r="M57">
            <v>449962</v>
          </cell>
        </row>
        <row r="58">
          <cell r="E58">
            <v>48</v>
          </cell>
          <cell r="F58">
            <v>253</v>
          </cell>
          <cell r="H58" t="str">
            <v>-</v>
          </cell>
          <cell r="I58">
            <v>1.8338781479664584E-2</v>
          </cell>
          <cell r="J58">
            <v>9.6660660715732066E-2</v>
          </cell>
          <cell r="M58">
            <v>2617404</v>
          </cell>
        </row>
        <row r="59">
          <cell r="E59">
            <v>4</v>
          </cell>
          <cell r="F59">
            <v>10</v>
          </cell>
          <cell r="H59" t="str">
            <v>-</v>
          </cell>
          <cell r="I59" t="str">
            <v>-</v>
          </cell>
          <cell r="J59">
            <v>9.5823072279343415E-3</v>
          </cell>
          <cell r="M59">
            <v>1043589.9999999999</v>
          </cell>
        </row>
        <row r="60">
          <cell r="E60">
            <v>58</v>
          </cell>
          <cell r="F60">
            <v>281</v>
          </cell>
          <cell r="H60" t="str">
            <v>-</v>
          </cell>
          <cell r="I60">
            <v>1.1329895296140022E-2</v>
          </cell>
          <cell r="J60">
            <v>5.4891389279574931E-2</v>
          </cell>
          <cell r="M60">
            <v>5119200</v>
          </cell>
        </row>
        <row r="62">
          <cell r="E62">
            <v>4</v>
          </cell>
          <cell r="F62">
            <v>11</v>
          </cell>
          <cell r="H62" t="str">
            <v>-</v>
          </cell>
          <cell r="I62" t="str">
            <v>-</v>
          </cell>
          <cell r="J62">
            <v>1.0910057486084717E-2</v>
          </cell>
          <cell r="M62">
            <v>1008244.0000000001</v>
          </cell>
        </row>
        <row r="63">
          <cell r="E63">
            <v>3</v>
          </cell>
          <cell r="F63">
            <v>17</v>
          </cell>
          <cell r="H63" t="str">
            <v>-</v>
          </cell>
          <cell r="I63">
            <v>6.6672296771727391E-3</v>
          </cell>
          <cell r="J63">
            <v>3.7780968170645524E-2</v>
          </cell>
          <cell r="M63">
            <v>449962</v>
          </cell>
        </row>
        <row r="64">
          <cell r="E64">
            <v>13</v>
          </cell>
          <cell r="F64">
            <v>128</v>
          </cell>
          <cell r="H64" t="str">
            <v>-</v>
          </cell>
          <cell r="I64" t="str">
            <v>-</v>
          </cell>
          <cell r="J64">
            <v>4.8903417279105556E-2</v>
          </cell>
          <cell r="M64">
            <v>2617404</v>
          </cell>
        </row>
        <row r="65">
          <cell r="E65">
            <v>3</v>
          </cell>
          <cell r="F65">
            <v>8</v>
          </cell>
          <cell r="H65" t="str">
            <v>-</v>
          </cell>
          <cell r="I65" t="str">
            <v>-</v>
          </cell>
          <cell r="J65">
            <v>7.6658457823474743E-3</v>
          </cell>
          <cell r="M65">
            <v>1043589.9999999999</v>
          </cell>
        </row>
        <row r="66">
          <cell r="E66">
            <v>23</v>
          </cell>
          <cell r="F66">
            <v>164</v>
          </cell>
          <cell r="H66" t="str">
            <v>-</v>
          </cell>
          <cell r="I66" t="str">
            <v>-</v>
          </cell>
          <cell r="J66">
            <v>3.2036255664947652E-2</v>
          </cell>
          <cell r="M66">
            <v>5119200</v>
          </cell>
        </row>
        <row r="68">
          <cell r="E68">
            <v>625</v>
          </cell>
          <cell r="F68">
            <v>3193</v>
          </cell>
          <cell r="H68">
            <v>2.4795585195647084E-2</v>
          </cell>
          <cell r="I68">
            <v>0.61988962989117702</v>
          </cell>
          <cell r="J68">
            <v>3.1668921411880455</v>
          </cell>
          <cell r="M68">
            <v>1008244.0000000001</v>
          </cell>
        </row>
        <row r="69">
          <cell r="E69">
            <v>767</v>
          </cell>
          <cell r="F69">
            <v>3965</v>
          </cell>
          <cell r="H69">
            <v>0.1377894133282366</v>
          </cell>
          <cell r="I69">
            <v>1.7045883874638303</v>
          </cell>
          <cell r="J69">
            <v>8.8118552233299692</v>
          </cell>
          <cell r="M69">
            <v>449962</v>
          </cell>
        </row>
        <row r="70">
          <cell r="E70">
            <v>2058</v>
          </cell>
          <cell r="F70">
            <v>11485</v>
          </cell>
          <cell r="H70">
            <v>6.074721365138893E-2</v>
          </cell>
          <cell r="I70">
            <v>0.78627525594061898</v>
          </cell>
          <cell r="J70">
            <v>4.3879355269572446</v>
          </cell>
          <cell r="M70">
            <v>2617404</v>
          </cell>
        </row>
        <row r="71">
          <cell r="E71">
            <v>616</v>
          </cell>
          <cell r="F71">
            <v>2290</v>
          </cell>
          <cell r="H71">
            <v>6.1326766258779794E-2</v>
          </cell>
          <cell r="I71">
            <v>0.59027012524075551</v>
          </cell>
          <cell r="J71">
            <v>2.1943483551969649</v>
          </cell>
          <cell r="M71">
            <v>1043589.9999999999</v>
          </cell>
        </row>
        <row r="72">
          <cell r="E72">
            <v>4067</v>
          </cell>
          <cell r="F72">
            <v>20976</v>
          </cell>
          <cell r="H72">
            <v>6.0556336927644942E-2</v>
          </cell>
          <cell r="I72">
            <v>0.79446007188623224</v>
          </cell>
          <cell r="J72">
            <v>4.0975152367557426</v>
          </cell>
          <cell r="M72">
            <v>5119200</v>
          </cell>
        </row>
      </sheetData>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22"/>
      <sheetName val="population"/>
      <sheetName val="Figures"/>
      <sheetName val="chart"/>
      <sheetName val="other data"/>
    </sheetNames>
    <sheetDataSet>
      <sheetData sheetId="0" refreshError="1"/>
      <sheetData sheetId="1">
        <row r="1">
          <cell r="A1" t="str">
            <v>Mid year population estimates</v>
          </cell>
        </row>
      </sheetData>
      <sheetData sheetId="2">
        <row r="1">
          <cell r="A1" t="str">
            <v>Car drivers involved in accidents by age and sex, built-up and non built-up roads, 1981-85 average, 1994 to 1998</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Q111"/>
  <sheetViews>
    <sheetView tabSelected="1" zoomScale="75" zoomScaleNormal="75" workbookViewId="0">
      <selection activeCell="K21" sqref="K21"/>
    </sheetView>
  </sheetViews>
  <sheetFormatPr defaultRowHeight="12.75"/>
  <cols>
    <col min="1" max="1" width="27.85546875" style="1" customWidth="1"/>
    <col min="2" max="2" width="7.7109375" style="1" customWidth="1"/>
    <col min="3" max="3" width="9.28515625" style="1" customWidth="1"/>
    <col min="4" max="4" width="11" style="1" customWidth="1"/>
    <col min="5" max="5" width="3.5703125" style="1" customWidth="1"/>
    <col min="6" max="6" width="7.7109375" style="1" customWidth="1"/>
    <col min="7" max="7" width="10.5703125" style="1" customWidth="1"/>
    <col min="8" max="8" width="11.5703125" style="1" customWidth="1"/>
    <col min="9" max="9" width="2.7109375" style="1" customWidth="1"/>
    <col min="10" max="10" width="10.140625" style="1" customWidth="1"/>
    <col min="11" max="11" width="9.7109375" style="1" customWidth="1"/>
    <col min="12" max="12" width="11" style="1" customWidth="1"/>
    <col min="13" max="13" width="6.7109375" style="1" customWidth="1"/>
    <col min="14" max="14" width="17.5703125" style="1" customWidth="1"/>
    <col min="15" max="15" width="12.28515625" style="1" customWidth="1"/>
    <col min="16" max="16" width="9.7109375" style="1" customWidth="1"/>
    <col min="17" max="17" width="11.42578125" style="1" customWidth="1"/>
    <col min="18" max="18" width="12.85546875" style="1" customWidth="1"/>
    <col min="19" max="19" width="12.42578125" style="1" customWidth="1"/>
    <col min="20" max="16384" width="9.140625" style="1"/>
  </cols>
  <sheetData>
    <row r="1" spans="1:17" ht="18" customHeight="1">
      <c r="A1" s="39" t="s">
        <v>31</v>
      </c>
      <c r="B1" s="86"/>
      <c r="C1" s="86"/>
      <c r="D1" s="86"/>
      <c r="E1" s="86"/>
      <c r="F1" s="86"/>
      <c r="G1" s="86"/>
      <c r="H1" s="86"/>
      <c r="I1" s="86"/>
      <c r="J1" s="86"/>
      <c r="K1" s="86"/>
      <c r="L1" s="39"/>
      <c r="N1" s="81"/>
      <c r="O1" s="62"/>
      <c r="P1" s="62"/>
      <c r="Q1" s="62"/>
    </row>
    <row r="2" spans="1:17" ht="7.5" customHeight="1">
      <c r="A2" s="39"/>
      <c r="B2" s="86"/>
      <c r="C2" s="86"/>
      <c r="D2" s="86"/>
      <c r="E2" s="86"/>
      <c r="F2" s="86"/>
      <c r="G2" s="86"/>
      <c r="H2" s="86"/>
      <c r="I2" s="86"/>
      <c r="J2" s="86"/>
      <c r="K2" s="86"/>
      <c r="L2" s="39"/>
      <c r="N2" s="81"/>
      <c r="O2" s="62"/>
      <c r="P2" s="62"/>
      <c r="Q2" s="62"/>
    </row>
    <row r="3" spans="1:17" ht="18" customHeight="1">
      <c r="A3" s="39" t="s">
        <v>30</v>
      </c>
      <c r="B3" s="86"/>
      <c r="C3" s="86"/>
      <c r="D3" s="86"/>
      <c r="E3" s="86"/>
      <c r="F3" s="86"/>
      <c r="N3" s="53"/>
      <c r="O3" s="53"/>
      <c r="P3" s="62"/>
      <c r="Q3" s="62"/>
    </row>
    <row r="4" spans="1:17" ht="7.5" customHeight="1" thickBot="1">
      <c r="A4" s="85"/>
      <c r="B4" s="5"/>
      <c r="C4" s="5"/>
      <c r="D4" s="5"/>
      <c r="E4" s="62"/>
      <c r="F4" s="62"/>
      <c r="G4" s="5"/>
      <c r="H4" s="5"/>
      <c r="I4" s="62"/>
      <c r="J4" s="62"/>
      <c r="K4" s="62"/>
      <c r="L4" s="62"/>
      <c r="N4" s="81"/>
      <c r="O4" s="21"/>
      <c r="P4" s="62"/>
      <c r="Q4" s="62"/>
    </row>
    <row r="5" spans="1:17" ht="14.1" customHeight="1">
      <c r="A5" s="21"/>
      <c r="B5" s="84" t="s">
        <v>25</v>
      </c>
      <c r="C5" s="84"/>
      <c r="D5" s="84"/>
      <c r="F5" s="83" t="s">
        <v>29</v>
      </c>
      <c r="G5" s="83"/>
      <c r="H5" s="83"/>
      <c r="I5" s="82"/>
      <c r="K5" s="82"/>
      <c r="N5" s="81"/>
      <c r="O5" s="21"/>
      <c r="P5" s="62"/>
      <c r="Q5" s="62"/>
    </row>
    <row r="6" spans="1:17" ht="14.1" customHeight="1">
      <c r="A6" s="21"/>
      <c r="B6" s="51"/>
      <c r="C6" s="51"/>
      <c r="D6" s="50" t="s">
        <v>22</v>
      </c>
      <c r="F6" s="51"/>
      <c r="G6" s="51"/>
      <c r="H6" s="50" t="s">
        <v>22</v>
      </c>
      <c r="I6" s="79"/>
      <c r="J6" s="62"/>
      <c r="K6" s="78"/>
      <c r="L6" s="62"/>
      <c r="M6" s="62"/>
      <c r="N6" s="80"/>
      <c r="O6" s="74"/>
      <c r="P6" s="62"/>
      <c r="Q6" s="62"/>
    </row>
    <row r="7" spans="1:17" ht="14.1" customHeight="1" thickBot="1">
      <c r="A7" s="41"/>
      <c r="B7" s="47" t="s">
        <v>21</v>
      </c>
      <c r="C7" s="47" t="s">
        <v>20</v>
      </c>
      <c r="D7" s="47" t="s">
        <v>19</v>
      </c>
      <c r="E7" s="5"/>
      <c r="F7" s="47" t="s">
        <v>21</v>
      </c>
      <c r="G7" s="47" t="s">
        <v>20</v>
      </c>
      <c r="H7" s="47" t="s">
        <v>19</v>
      </c>
      <c r="I7" s="79"/>
      <c r="J7" s="62"/>
      <c r="K7" s="78"/>
      <c r="L7" s="62"/>
      <c r="M7" s="62"/>
      <c r="N7" s="62"/>
      <c r="O7" s="62"/>
      <c r="P7" s="62"/>
      <c r="Q7" s="62"/>
    </row>
    <row r="8" spans="1:17" ht="18" customHeight="1">
      <c r="A8" s="46" t="s">
        <v>18</v>
      </c>
      <c r="B8" s="53"/>
      <c r="C8" s="53"/>
      <c r="D8" s="53"/>
      <c r="F8" s="53"/>
      <c r="G8" s="53"/>
      <c r="H8" s="53"/>
      <c r="I8" s="52"/>
      <c r="J8" s="62"/>
      <c r="K8" s="62"/>
      <c r="L8" s="62"/>
      <c r="M8" s="21"/>
      <c r="N8" s="62"/>
      <c r="O8" s="64"/>
      <c r="P8" s="64"/>
      <c r="Q8" s="72"/>
    </row>
    <row r="9" spans="1:17" ht="3.75" customHeight="1">
      <c r="A9" s="22"/>
      <c r="B9" s="2"/>
      <c r="C9" s="2"/>
      <c r="D9" s="2"/>
      <c r="F9" s="2"/>
      <c r="G9" s="2"/>
      <c r="H9" s="2"/>
      <c r="I9" s="21"/>
      <c r="J9" s="62"/>
      <c r="K9" s="62"/>
      <c r="L9" s="62"/>
      <c r="M9" s="62"/>
      <c r="N9" s="62"/>
      <c r="O9" s="64"/>
      <c r="P9" s="64"/>
      <c r="Q9" s="64"/>
    </row>
    <row r="10" spans="1:17" ht="14.1" customHeight="1">
      <c r="A10" s="22" t="s">
        <v>28</v>
      </c>
      <c r="B10" s="2"/>
      <c r="C10" s="2"/>
      <c r="D10" s="2"/>
      <c r="F10" s="2"/>
      <c r="G10" s="2"/>
      <c r="H10" s="2"/>
      <c r="I10" s="21"/>
      <c r="J10" s="62"/>
      <c r="K10" s="62"/>
      <c r="L10" s="62"/>
      <c r="M10" s="62"/>
      <c r="N10" s="62"/>
      <c r="O10" s="62"/>
      <c r="P10" s="62"/>
      <c r="Q10" s="62"/>
    </row>
    <row r="11" spans="1:17" s="27" customFormat="1" ht="14.1" customHeight="1">
      <c r="A11" s="32" t="s">
        <v>14</v>
      </c>
      <c r="B11" s="71">
        <v>291.8</v>
      </c>
      <c r="C11" s="71">
        <v>2605.4</v>
      </c>
      <c r="D11" s="71">
        <v>17097</v>
      </c>
      <c r="F11" s="70">
        <v>3015.6</v>
      </c>
      <c r="G11" s="70">
        <v>28513</v>
      </c>
      <c r="H11" s="70">
        <v>257789.2</v>
      </c>
      <c r="I11" s="20"/>
      <c r="J11" s="77"/>
      <c r="K11" s="20"/>
      <c r="L11" s="77"/>
      <c r="M11" s="64"/>
      <c r="N11" s="53"/>
      <c r="O11" s="77"/>
      <c r="P11" s="77"/>
      <c r="Q11" s="77"/>
    </row>
    <row r="12" spans="1:17" ht="14.1" customHeight="1">
      <c r="A12" s="3">
        <v>2008</v>
      </c>
      <c r="B12" s="68">
        <v>270</v>
      </c>
      <c r="C12" s="10">
        <v>2575</v>
      </c>
      <c r="D12" s="68">
        <v>15592</v>
      </c>
      <c r="F12" s="76">
        <v>2266</v>
      </c>
      <c r="G12" s="10">
        <v>23499</v>
      </c>
      <c r="H12" s="76">
        <v>215342</v>
      </c>
      <c r="I12" s="21"/>
      <c r="J12" s="62"/>
      <c r="K12" s="74"/>
      <c r="L12" s="62"/>
      <c r="M12" s="21"/>
      <c r="N12" s="52"/>
      <c r="O12" s="62"/>
      <c r="P12" s="62"/>
      <c r="Q12" s="62"/>
    </row>
    <row r="13" spans="1:17" ht="14.1" customHeight="1">
      <c r="A13" s="3">
        <v>2009</v>
      </c>
      <c r="B13" s="68">
        <v>216</v>
      </c>
      <c r="C13" s="68">
        <v>2288</v>
      </c>
      <c r="D13" s="68">
        <v>15044</v>
      </c>
      <c r="F13" s="76">
        <v>2006</v>
      </c>
      <c r="G13" s="10">
        <v>22421</v>
      </c>
      <c r="H13" s="76">
        <v>207134</v>
      </c>
      <c r="I13" s="21"/>
      <c r="J13" s="62"/>
      <c r="K13" s="74"/>
      <c r="L13" s="62"/>
      <c r="M13" s="21"/>
      <c r="N13" s="52"/>
      <c r="O13" s="62"/>
      <c r="P13" s="62"/>
      <c r="Q13" s="62"/>
    </row>
    <row r="14" spans="1:17" ht="14.1" customHeight="1">
      <c r="A14" s="3">
        <v>2010</v>
      </c>
      <c r="B14" s="68">
        <v>208</v>
      </c>
      <c r="C14" s="68">
        <v>1969</v>
      </c>
      <c r="D14" s="68">
        <v>13338</v>
      </c>
      <c r="F14" s="76">
        <v>1642</v>
      </c>
      <c r="G14" s="10">
        <v>20700</v>
      </c>
      <c r="H14" s="76">
        <v>195324</v>
      </c>
      <c r="I14" s="21"/>
      <c r="J14" s="62"/>
      <c r="K14" s="74"/>
      <c r="L14" s="62"/>
      <c r="M14" s="21"/>
      <c r="N14" s="52"/>
      <c r="O14" s="62"/>
      <c r="P14" s="62"/>
      <c r="Q14" s="62"/>
    </row>
    <row r="15" spans="1:17" ht="14.1" customHeight="1">
      <c r="A15" s="3">
        <v>2011</v>
      </c>
      <c r="B15" s="68">
        <v>185</v>
      </c>
      <c r="C15" s="68">
        <v>1877</v>
      </c>
      <c r="D15" s="68">
        <v>12777</v>
      </c>
      <c r="F15" s="76">
        <v>1715</v>
      </c>
      <c r="G15" s="67">
        <v>21249</v>
      </c>
      <c r="H15" s="76">
        <v>191187</v>
      </c>
      <c r="I15" s="21"/>
      <c r="J15" s="62"/>
      <c r="K15" s="74"/>
      <c r="L15" s="62"/>
      <c r="M15" s="21"/>
      <c r="N15" s="52"/>
      <c r="O15" s="62"/>
      <c r="P15" s="62"/>
      <c r="Q15" s="62"/>
    </row>
    <row r="16" spans="1:17" ht="14.1" customHeight="1">
      <c r="A16" s="3">
        <v>2012</v>
      </c>
      <c r="B16" s="68">
        <v>174</v>
      </c>
      <c r="C16" s="68">
        <v>1974</v>
      </c>
      <c r="D16" s="68">
        <v>12676</v>
      </c>
      <c r="F16" s="76">
        <v>1584</v>
      </c>
      <c r="G16" s="67">
        <v>21080</v>
      </c>
      <c r="H16" s="76">
        <v>183148</v>
      </c>
      <c r="I16" s="21"/>
      <c r="J16" s="62"/>
      <c r="K16" s="74"/>
      <c r="L16" s="62"/>
      <c r="M16" s="21"/>
      <c r="N16" s="52"/>
      <c r="O16" s="62"/>
      <c r="P16" s="62"/>
      <c r="Q16" s="62"/>
    </row>
    <row r="17" spans="1:17" s="27" customFormat="1" ht="14.1" customHeight="1">
      <c r="A17" s="32" t="s">
        <v>13</v>
      </c>
      <c r="B17" s="65">
        <f>AVERAGE(B12:B16)</f>
        <v>210.6</v>
      </c>
      <c r="C17" s="65">
        <f>AVERAGE(C12:C16)</f>
        <v>2136.6</v>
      </c>
      <c r="D17" s="65">
        <f>AVERAGE(D12:D16)</f>
        <v>13885.4</v>
      </c>
      <c r="E17" s="65"/>
      <c r="F17" s="65">
        <f>AVERAGE(F12:F16)</f>
        <v>1842.6</v>
      </c>
      <c r="G17" s="65">
        <f>AVERAGE(G12:G16)</f>
        <v>21789.8</v>
      </c>
      <c r="H17" s="65">
        <f>AVERAGE(H12:H16)</f>
        <v>198427</v>
      </c>
      <c r="I17" s="20"/>
      <c r="J17" s="64"/>
      <c r="K17" s="75"/>
      <c r="L17" s="64"/>
      <c r="M17" s="64"/>
      <c r="N17" s="53"/>
      <c r="O17" s="64"/>
      <c r="P17" s="64"/>
      <c r="Q17" s="64"/>
    </row>
    <row r="18" spans="1:17" ht="2.25" customHeight="1">
      <c r="A18" s="2"/>
      <c r="I18" s="21"/>
      <c r="J18" s="62"/>
      <c r="K18" s="74"/>
      <c r="L18" s="62"/>
      <c r="M18" s="21"/>
      <c r="N18" s="62"/>
      <c r="O18" s="62"/>
      <c r="P18" s="62"/>
      <c r="Q18" s="62"/>
    </row>
    <row r="19" spans="1:17" ht="14.1" customHeight="1">
      <c r="A19" s="26" t="s">
        <v>12</v>
      </c>
      <c r="B19" s="2"/>
      <c r="C19" s="2"/>
      <c r="D19" s="2"/>
      <c r="F19" s="2"/>
      <c r="G19" s="2"/>
      <c r="H19" s="2"/>
      <c r="I19" s="21"/>
      <c r="J19" s="62"/>
      <c r="K19" s="21"/>
      <c r="L19" s="62"/>
      <c r="M19" s="21"/>
      <c r="N19" s="62"/>
      <c r="O19" s="62"/>
      <c r="P19" s="62"/>
      <c r="Q19" s="62"/>
    </row>
    <row r="20" spans="1:17" ht="14.1" customHeight="1">
      <c r="A20" s="3" t="s">
        <v>2</v>
      </c>
      <c r="B20" s="7">
        <f>(B16-B15)/B15*100</f>
        <v>-5.9459459459459465</v>
      </c>
      <c r="C20" s="7">
        <f>(C16-C15)/C15*100</f>
        <v>5.1678209909429942</v>
      </c>
      <c r="D20" s="7">
        <f>(D16-D15)/D15*100</f>
        <v>-0.79048289895906709</v>
      </c>
      <c r="E20" s="7"/>
      <c r="F20" s="7">
        <f>(F16-F15)/F15*100</f>
        <v>-7.6384839650145766</v>
      </c>
      <c r="G20" s="7">
        <f>(G16-G15)/G15*100</f>
        <v>-0.79533154501388292</v>
      </c>
      <c r="H20" s="7">
        <f>(H16-H15)/H15*100</f>
        <v>-4.2047837980615839</v>
      </c>
      <c r="I20" s="73"/>
      <c r="J20" s="62"/>
      <c r="K20" s="73"/>
      <c r="L20" s="62"/>
      <c r="M20" s="21"/>
      <c r="N20" s="62"/>
      <c r="O20" s="62"/>
      <c r="P20" s="62"/>
      <c r="Q20" s="62"/>
    </row>
    <row r="21" spans="1:17" ht="14.1" customHeight="1">
      <c r="A21" s="8" t="s">
        <v>1</v>
      </c>
      <c r="B21" s="7">
        <f>(B16-B11)/B11*100</f>
        <v>-40.37011651816313</v>
      </c>
      <c r="C21" s="7">
        <f>(C16-C11)/C11*100</f>
        <v>-24.234282643739927</v>
      </c>
      <c r="D21" s="7">
        <f>(D16-D11)/D11*100</f>
        <v>-25.858337720067848</v>
      </c>
      <c r="E21" s="7"/>
      <c r="F21" s="7">
        <f>(F16-F11)/F11*100</f>
        <v>-47.473139673696771</v>
      </c>
      <c r="G21" s="7">
        <f>(G16-G11)/G11*100</f>
        <v>-26.068810717918144</v>
      </c>
      <c r="H21" s="7">
        <f>(H16-H11)/H11*100</f>
        <v>-28.954354953582236</v>
      </c>
      <c r="I21" s="73"/>
      <c r="J21" s="62"/>
      <c r="K21" s="73"/>
      <c r="L21" s="62"/>
      <c r="M21" s="21"/>
      <c r="N21" s="62"/>
      <c r="O21" s="62"/>
      <c r="P21" s="62"/>
      <c r="Q21" s="62"/>
    </row>
    <row r="22" spans="1:17" ht="14.1" customHeight="1" thickBot="1">
      <c r="A22" s="6" t="s">
        <v>0</v>
      </c>
      <c r="B22" s="4">
        <f>(B17-B11)/B11*100</f>
        <v>-27.827278958190547</v>
      </c>
      <c r="C22" s="4">
        <f>(C17-C11)/C11*100</f>
        <v>-17.993398326552551</v>
      </c>
      <c r="D22" s="4">
        <f>(D17-D11)/D11*100</f>
        <v>-18.784582090425221</v>
      </c>
      <c r="E22" s="4"/>
      <c r="F22" s="4">
        <f>(F17-F11)/F11*100</f>
        <v>-38.897731794667727</v>
      </c>
      <c r="G22" s="4">
        <f>(G17-G11)/G11*100</f>
        <v>-23.579419913723569</v>
      </c>
      <c r="H22" s="4">
        <f>(H17-H11)/H11*100</f>
        <v>-23.027419302282642</v>
      </c>
      <c r="I22" s="41"/>
      <c r="J22" s="5"/>
      <c r="K22" s="41"/>
      <c r="L22" s="5"/>
      <c r="M22" s="21"/>
      <c r="N22" s="62"/>
      <c r="O22" s="62"/>
      <c r="P22" s="62"/>
      <c r="Q22" s="62"/>
    </row>
    <row r="23" spans="1:17" ht="7.5" customHeight="1">
      <c r="A23" s="8"/>
      <c r="B23" s="25"/>
      <c r="C23" s="25"/>
      <c r="D23" s="25"/>
      <c r="F23" s="25"/>
      <c r="G23" s="25"/>
      <c r="H23" s="25"/>
      <c r="I23" s="21"/>
      <c r="J23" s="62"/>
      <c r="K23" s="21"/>
      <c r="L23" s="62"/>
      <c r="M23" s="21"/>
      <c r="N23" s="62"/>
      <c r="O23" s="64"/>
      <c r="P23" s="72"/>
      <c r="Q23" s="64"/>
    </row>
    <row r="24" spans="1:17" ht="21.75" customHeight="1">
      <c r="A24" s="39" t="s">
        <v>17</v>
      </c>
      <c r="B24" s="25"/>
      <c r="C24" s="25"/>
      <c r="D24" s="25"/>
      <c r="F24" s="25"/>
      <c r="G24" s="25"/>
      <c r="H24" s="25"/>
      <c r="I24" s="21"/>
      <c r="J24" s="62"/>
      <c r="K24" s="21"/>
      <c r="L24" s="62"/>
      <c r="M24" s="21"/>
      <c r="N24" s="62"/>
      <c r="O24" s="64"/>
      <c r="P24" s="64"/>
      <c r="Q24" s="72"/>
    </row>
    <row r="25" spans="1:17" ht="6.75" customHeight="1">
      <c r="A25" s="8"/>
      <c r="B25" s="25"/>
      <c r="C25" s="25"/>
      <c r="D25" s="25"/>
      <c r="F25" s="25"/>
      <c r="G25" s="25"/>
      <c r="H25" s="25"/>
      <c r="I25" s="21"/>
      <c r="J25" s="62"/>
      <c r="K25" s="21"/>
      <c r="L25" s="62"/>
      <c r="M25" s="21"/>
      <c r="N25" s="62"/>
      <c r="O25" s="64"/>
      <c r="P25" s="64"/>
      <c r="Q25" s="64"/>
    </row>
    <row r="26" spans="1:17" ht="14.1" customHeight="1">
      <c r="A26" s="22" t="s">
        <v>28</v>
      </c>
      <c r="B26" s="2"/>
      <c r="C26" s="2"/>
      <c r="D26" s="2"/>
      <c r="F26" s="2"/>
      <c r="G26" s="2"/>
      <c r="H26" s="2"/>
      <c r="I26" s="21"/>
      <c r="J26" s="62"/>
      <c r="K26" s="21"/>
      <c r="L26" s="62"/>
      <c r="M26" s="21"/>
      <c r="N26" s="62"/>
      <c r="O26" s="62"/>
      <c r="P26" s="62"/>
      <c r="Q26" s="62"/>
    </row>
    <row r="27" spans="1:17" s="27" customFormat="1" ht="14.1" customHeight="1">
      <c r="A27" s="32" t="s">
        <v>14</v>
      </c>
      <c r="B27" s="71">
        <v>15.4</v>
      </c>
      <c r="C27" s="71">
        <v>325.39999999999998</v>
      </c>
      <c r="D27" s="71">
        <v>2019</v>
      </c>
      <c r="E27" s="70"/>
      <c r="F27" s="70">
        <v>144.19999999999999</v>
      </c>
      <c r="G27" s="70">
        <v>3169.4</v>
      </c>
      <c r="H27" s="70">
        <v>26090.400000000001</v>
      </c>
      <c r="I27" s="20"/>
      <c r="J27" s="64"/>
      <c r="K27" s="20"/>
      <c r="L27" s="64"/>
      <c r="M27" s="20"/>
      <c r="N27" s="53"/>
      <c r="O27" s="64"/>
      <c r="P27" s="64"/>
      <c r="Q27" s="64"/>
    </row>
    <row r="28" spans="1:17" ht="14.1" customHeight="1">
      <c r="A28" s="3">
        <v>2008</v>
      </c>
      <c r="B28" s="69">
        <v>20</v>
      </c>
      <c r="C28" s="10">
        <v>279</v>
      </c>
      <c r="D28" s="69">
        <v>1689</v>
      </c>
      <c r="E28" s="69"/>
      <c r="F28" s="66">
        <v>104</v>
      </c>
      <c r="G28" s="10">
        <v>2413</v>
      </c>
      <c r="H28" s="66">
        <v>20306</v>
      </c>
      <c r="I28" s="21"/>
      <c r="K28" s="21"/>
      <c r="L28" s="62"/>
      <c r="M28" s="21"/>
      <c r="N28" s="52"/>
      <c r="O28" s="62"/>
      <c r="P28" s="62"/>
    </row>
    <row r="29" spans="1:17" ht="14.1" customHeight="1">
      <c r="A29" s="3">
        <v>2009</v>
      </c>
      <c r="B29" s="68">
        <v>5</v>
      </c>
      <c r="C29" s="68">
        <v>253</v>
      </c>
      <c r="D29" s="68">
        <v>1473</v>
      </c>
      <c r="F29" s="66">
        <v>76</v>
      </c>
      <c r="G29" s="10">
        <v>2338</v>
      </c>
      <c r="H29" s="66">
        <v>19181</v>
      </c>
      <c r="I29" s="21"/>
      <c r="K29" s="21"/>
      <c r="L29" s="62"/>
      <c r="M29" s="21"/>
      <c r="N29" s="52"/>
      <c r="O29" s="62"/>
      <c r="P29" s="62"/>
    </row>
    <row r="30" spans="1:17" ht="14.1" customHeight="1">
      <c r="A30" s="3">
        <v>2010</v>
      </c>
      <c r="B30" s="68">
        <v>4</v>
      </c>
      <c r="C30" s="68">
        <v>223</v>
      </c>
      <c r="D30" s="68">
        <v>1377</v>
      </c>
      <c r="F30" s="66">
        <v>51</v>
      </c>
      <c r="G30" s="10">
        <v>2225</v>
      </c>
      <c r="H30" s="66">
        <v>18194</v>
      </c>
      <c r="I30" s="21"/>
      <c r="K30" s="21"/>
      <c r="L30" s="62"/>
      <c r="M30" s="21"/>
      <c r="N30" s="52"/>
      <c r="O30" s="62"/>
      <c r="P30" s="62"/>
    </row>
    <row r="31" spans="1:17" ht="14.1" customHeight="1">
      <c r="A31" s="3">
        <v>2011</v>
      </c>
      <c r="B31" s="68">
        <v>7</v>
      </c>
      <c r="C31" s="68">
        <v>203</v>
      </c>
      <c r="D31" s="68">
        <v>1316</v>
      </c>
      <c r="F31" s="66">
        <v>53</v>
      </c>
      <c r="G31" s="67">
        <v>2149</v>
      </c>
      <c r="H31" s="66">
        <v>18159</v>
      </c>
      <c r="I31" s="21"/>
      <c r="K31" s="21"/>
      <c r="L31" s="62"/>
      <c r="M31" s="21"/>
      <c r="N31" s="52"/>
      <c r="O31" s="62"/>
      <c r="P31" s="62"/>
    </row>
    <row r="32" spans="1:17" ht="14.1" customHeight="1">
      <c r="A32" s="3">
        <v>2012</v>
      </c>
      <c r="B32" s="68">
        <v>2</v>
      </c>
      <c r="C32" s="68">
        <v>194</v>
      </c>
      <c r="D32" s="68">
        <v>1164</v>
      </c>
      <c r="F32" s="66">
        <v>59</v>
      </c>
      <c r="G32" s="67">
        <v>2019</v>
      </c>
      <c r="H32" s="66">
        <v>14016</v>
      </c>
      <c r="I32" s="21"/>
      <c r="K32" s="21"/>
      <c r="L32" s="62"/>
      <c r="M32" s="21"/>
      <c r="N32" s="52"/>
      <c r="O32" s="62"/>
      <c r="P32" s="62"/>
    </row>
    <row r="33" spans="1:17" s="27" customFormat="1" ht="14.1" customHeight="1">
      <c r="A33" s="32" t="s">
        <v>13</v>
      </c>
      <c r="B33" s="65">
        <f>AVERAGE(B28:B32)</f>
        <v>7.6</v>
      </c>
      <c r="C33" s="65">
        <f>AVERAGE(C28:C32)</f>
        <v>230.4</v>
      </c>
      <c r="D33" s="65">
        <f>AVERAGE(D28:D32)</f>
        <v>1403.8</v>
      </c>
      <c r="E33" s="65"/>
      <c r="F33" s="65">
        <f>AVERAGE(F28:F32)</f>
        <v>68.599999999999994</v>
      </c>
      <c r="G33" s="65">
        <f>AVERAGE(G28:G32)</f>
        <v>2228.8000000000002</v>
      </c>
      <c r="H33" s="65">
        <f>AVERAGE(H28:H32)</f>
        <v>17971.2</v>
      </c>
      <c r="I33" s="20"/>
      <c r="J33" s="64"/>
      <c r="K33" s="20"/>
      <c r="L33" s="64"/>
      <c r="M33" s="20"/>
      <c r="N33" s="53"/>
      <c r="O33" s="63"/>
      <c r="P33" s="63"/>
      <c r="Q33" s="63"/>
    </row>
    <row r="34" spans="1:17" ht="2.25" customHeight="1">
      <c r="A34" s="2"/>
      <c r="I34" s="21"/>
      <c r="J34" s="62"/>
      <c r="K34" s="21"/>
      <c r="L34" s="62"/>
      <c r="M34" s="21"/>
      <c r="N34" s="62"/>
      <c r="O34" s="62"/>
      <c r="P34" s="62"/>
    </row>
    <row r="35" spans="1:17" ht="14.1" customHeight="1">
      <c r="A35" s="26" t="s">
        <v>12</v>
      </c>
      <c r="B35" s="2"/>
      <c r="C35" s="2"/>
      <c r="D35" s="2"/>
      <c r="F35" s="2"/>
      <c r="G35" s="2"/>
      <c r="H35" s="2"/>
      <c r="I35" s="21"/>
      <c r="J35" s="62"/>
      <c r="K35" s="21"/>
      <c r="L35" s="62"/>
      <c r="M35" s="21"/>
      <c r="N35" s="62"/>
      <c r="O35" s="62"/>
      <c r="P35" s="62"/>
    </row>
    <row r="36" spans="1:17" ht="14.1" customHeight="1">
      <c r="A36" s="3" t="s">
        <v>2</v>
      </c>
      <c r="B36" s="7">
        <f>(B32-B31)/B31*100</f>
        <v>-71.428571428571431</v>
      </c>
      <c r="C36" s="7">
        <f>(C32-C31)/C31*100</f>
        <v>-4.4334975369458132</v>
      </c>
      <c r="D36" s="7">
        <f>(D32-D31)/D31*100</f>
        <v>-11.550151975683891</v>
      </c>
      <c r="E36" s="7"/>
      <c r="F36" s="7">
        <f>(F32-F31)/F31*100</f>
        <v>11.320754716981133</v>
      </c>
      <c r="G36" s="7">
        <f>(G32-G31)/G31*100</f>
        <v>-6.0493252675663101</v>
      </c>
      <c r="H36" s="7">
        <f>(H32-H31)/H31*100</f>
        <v>-22.815132991904839</v>
      </c>
      <c r="I36" s="21"/>
      <c r="J36" s="62"/>
      <c r="K36" s="21"/>
      <c r="L36" s="62"/>
      <c r="M36" s="21"/>
      <c r="N36" s="62"/>
      <c r="O36" s="62"/>
      <c r="P36" s="62"/>
    </row>
    <row r="37" spans="1:17" ht="14.1" customHeight="1">
      <c r="A37" s="8" t="s">
        <v>1</v>
      </c>
      <c r="B37" s="7">
        <f>(B32-B27)/B27*100</f>
        <v>-87.012987012987011</v>
      </c>
      <c r="C37" s="7">
        <f>(C32-C27)/C27*100</f>
        <v>-40.381069452980945</v>
      </c>
      <c r="D37" s="7">
        <f>(D32-D27)/D27*100</f>
        <v>-42.347696879643387</v>
      </c>
      <c r="E37" s="7"/>
      <c r="F37" s="7">
        <f>(F32-F27)/F27*100</f>
        <v>-59.084604715672675</v>
      </c>
      <c r="G37" s="7">
        <f>(G32-G27)/G27*100</f>
        <v>-36.297090932037612</v>
      </c>
      <c r="H37" s="7">
        <f>(H32-H27)/H27*100</f>
        <v>-46.279091159966889</v>
      </c>
      <c r="I37" s="21"/>
      <c r="J37" s="62"/>
      <c r="K37" s="21"/>
      <c r="L37" s="62"/>
      <c r="M37" s="21"/>
      <c r="N37" s="62"/>
      <c r="O37" s="62"/>
      <c r="P37" s="62"/>
    </row>
    <row r="38" spans="1:17" ht="14.1" customHeight="1" thickBot="1">
      <c r="A38" s="6" t="s">
        <v>0</v>
      </c>
      <c r="B38" s="4">
        <f>(B33-B27)/B27*100</f>
        <v>-50.649350649350652</v>
      </c>
      <c r="C38" s="4">
        <f>(C33-C27)/C27*100</f>
        <v>-29.194837123540253</v>
      </c>
      <c r="D38" s="4">
        <f>(D33-D27)/D27*100</f>
        <v>-30.470529965329373</v>
      </c>
      <c r="E38" s="4"/>
      <c r="F38" s="4">
        <f>(F33-F27)/F27*100</f>
        <v>-52.427184466019419</v>
      </c>
      <c r="G38" s="4">
        <f>(G33-G27)/G27*100</f>
        <v>-29.677541490502929</v>
      </c>
      <c r="H38" s="4">
        <f>(H33-H27)/H27*100</f>
        <v>-31.119492227026036</v>
      </c>
      <c r="I38" s="4"/>
      <c r="J38" s="5"/>
      <c r="K38" s="41"/>
      <c r="L38" s="5"/>
      <c r="M38" s="21"/>
      <c r="N38" s="62"/>
      <c r="O38" s="62"/>
      <c r="P38" s="62"/>
    </row>
    <row r="39" spans="1:17" ht="15">
      <c r="A39" s="21"/>
      <c r="B39" s="21"/>
      <c r="D39" s="21"/>
      <c r="E39" s="21"/>
      <c r="F39" s="21"/>
      <c r="H39" s="21"/>
      <c r="I39" s="21"/>
      <c r="K39" s="62"/>
      <c r="L39" s="62"/>
      <c r="M39" s="62"/>
    </row>
    <row r="40" spans="1:17">
      <c r="A40" s="62"/>
      <c r="B40" s="62"/>
      <c r="C40" s="62"/>
      <c r="D40" s="62"/>
      <c r="E40" s="62"/>
      <c r="F40" s="62"/>
      <c r="G40" s="62"/>
      <c r="H40" s="62"/>
      <c r="I40" s="62"/>
      <c r="J40" s="62"/>
      <c r="K40" s="62"/>
      <c r="L40" s="62"/>
      <c r="M40" s="62"/>
    </row>
    <row r="41" spans="1:17" ht="18" customHeight="1">
      <c r="A41" s="39" t="s">
        <v>27</v>
      </c>
      <c r="B41" s="62"/>
      <c r="C41" s="62"/>
      <c r="D41" s="62"/>
      <c r="E41" s="62"/>
      <c r="F41" s="62"/>
      <c r="G41" s="62"/>
      <c r="H41" s="62"/>
      <c r="I41" s="62"/>
      <c r="J41" s="62"/>
      <c r="K41" s="62"/>
      <c r="L41" s="39"/>
      <c r="M41" s="62"/>
    </row>
    <row r="42" spans="1:17" ht="3.75" customHeight="1">
      <c r="A42" s="39"/>
      <c r="B42" s="62"/>
      <c r="C42" s="62"/>
      <c r="D42" s="62"/>
      <c r="E42" s="62"/>
      <c r="F42" s="62"/>
      <c r="G42" s="62"/>
      <c r="H42" s="62"/>
      <c r="I42" s="62"/>
      <c r="J42" s="62"/>
      <c r="K42" s="62"/>
      <c r="L42" s="39"/>
      <c r="M42" s="62"/>
    </row>
    <row r="43" spans="1:17" ht="18" customHeight="1" thickBot="1">
      <c r="A43" s="61" t="s">
        <v>26</v>
      </c>
      <c r="B43" s="60"/>
      <c r="C43" s="60"/>
      <c r="D43" s="60"/>
      <c r="E43" s="60"/>
      <c r="F43" s="60"/>
      <c r="G43" s="60"/>
      <c r="H43" s="60"/>
      <c r="I43" s="60"/>
      <c r="J43" s="60"/>
      <c r="K43" s="60"/>
      <c r="L43" s="5"/>
      <c r="M43" s="59"/>
    </row>
    <row r="44" spans="1:17" ht="14.1" customHeight="1">
      <c r="A44" s="21"/>
      <c r="B44" s="57" t="s">
        <v>25</v>
      </c>
      <c r="C44" s="57"/>
      <c r="D44" s="57"/>
      <c r="E44" s="20"/>
      <c r="F44" s="58" t="s">
        <v>24</v>
      </c>
      <c r="G44" s="57"/>
      <c r="H44" s="57"/>
      <c r="I44" s="21"/>
      <c r="J44" s="56"/>
      <c r="K44" s="55"/>
      <c r="L44" s="54" t="s">
        <v>23</v>
      </c>
      <c r="M44" s="21"/>
    </row>
    <row r="45" spans="1:17" ht="14.1" customHeight="1">
      <c r="A45" s="21"/>
      <c r="B45" s="51"/>
      <c r="C45" s="51"/>
      <c r="D45" s="50" t="s">
        <v>22</v>
      </c>
      <c r="E45" s="53"/>
      <c r="F45" s="51"/>
      <c r="G45" s="51"/>
      <c r="H45" s="50" t="s">
        <v>22</v>
      </c>
      <c r="I45" s="52"/>
      <c r="J45" s="51"/>
      <c r="K45" s="51"/>
      <c r="L45" s="50" t="s">
        <v>22</v>
      </c>
      <c r="M45" s="21"/>
    </row>
    <row r="46" spans="1:17" ht="14.1" customHeight="1" thickBot="1">
      <c r="A46" s="41"/>
      <c r="B46" s="47" t="s">
        <v>21</v>
      </c>
      <c r="C46" s="47" t="s">
        <v>20</v>
      </c>
      <c r="D46" s="47" t="s">
        <v>19</v>
      </c>
      <c r="E46" s="49"/>
      <c r="F46" s="47" t="s">
        <v>21</v>
      </c>
      <c r="G46" s="47" t="s">
        <v>20</v>
      </c>
      <c r="H46" s="47" t="s">
        <v>19</v>
      </c>
      <c r="I46" s="48"/>
      <c r="J46" s="47" t="s">
        <v>21</v>
      </c>
      <c r="K46" s="47" t="s">
        <v>20</v>
      </c>
      <c r="L46" s="47" t="s">
        <v>19</v>
      </c>
      <c r="M46" s="21"/>
    </row>
    <row r="47" spans="1:17" ht="18" customHeight="1">
      <c r="A47" s="46" t="s">
        <v>18</v>
      </c>
      <c r="B47" s="2"/>
      <c r="C47" s="2"/>
      <c r="D47" s="2"/>
      <c r="E47" s="2"/>
      <c r="F47" s="2"/>
      <c r="G47" s="2"/>
      <c r="H47" s="2"/>
      <c r="I47" s="2"/>
      <c r="J47" s="2"/>
      <c r="K47" s="2"/>
      <c r="L47" s="2"/>
      <c r="M47" s="2"/>
    </row>
    <row r="48" spans="1:17" ht="3.75" customHeight="1">
      <c r="A48" s="46"/>
      <c r="B48" s="2"/>
      <c r="C48" s="2"/>
      <c r="D48" s="2"/>
      <c r="E48" s="2"/>
      <c r="F48" s="2"/>
      <c r="G48" s="2"/>
      <c r="H48" s="2"/>
      <c r="I48" s="2"/>
      <c r="J48" s="2"/>
      <c r="K48" s="2"/>
      <c r="L48" s="45" t="s">
        <v>16</v>
      </c>
      <c r="M48" s="2"/>
    </row>
    <row r="49" spans="1:13" ht="14.1" customHeight="1">
      <c r="A49" s="20" t="s">
        <v>15</v>
      </c>
      <c r="B49" s="2"/>
      <c r="C49" s="2"/>
      <c r="D49" s="2"/>
      <c r="E49" s="2"/>
      <c r="F49" s="2"/>
      <c r="G49" s="2"/>
      <c r="H49" s="2"/>
      <c r="I49" s="2"/>
      <c r="J49" s="2"/>
      <c r="K49" s="2"/>
      <c r="L49" s="2"/>
      <c r="M49" s="2"/>
    </row>
    <row r="50" spans="1:13" s="27" customFormat="1" ht="14.1" customHeight="1">
      <c r="A50" s="32" t="s">
        <v>14</v>
      </c>
      <c r="B50" s="30">
        <f>(B11/$D85)*1000</f>
        <v>5.6985954661208933E-2</v>
      </c>
      <c r="C50" s="30">
        <f>(C11/$D85)*1000</f>
        <v>0.50881153623822395</v>
      </c>
      <c r="D50" s="30">
        <f>(D11/$D85)*1000</f>
        <v>3.3388926211195651</v>
      </c>
      <c r="E50" s="30"/>
      <c r="F50" s="30">
        <f>(F11/$H85)*1000</f>
        <v>5.6119450537057705E-2</v>
      </c>
      <c r="G50" s="30">
        <f>(G11/$H85)*1000</f>
        <v>0.53061874690380906</v>
      </c>
      <c r="H50" s="44">
        <f>(H11/$H85)*1000</f>
        <v>4.797383027718424</v>
      </c>
      <c r="I50" s="30"/>
      <c r="J50" s="28">
        <f>B50/F50*100</f>
        <v>101.54403529588916</v>
      </c>
      <c r="K50" s="28">
        <f>C50/G50*100</f>
        <v>95.890229888628809</v>
      </c>
      <c r="L50" s="28">
        <f>D50/H50*100</f>
        <v>69.598208061104117</v>
      </c>
      <c r="M50" s="22"/>
    </row>
    <row r="51" spans="1:13" ht="14.1" customHeight="1">
      <c r="A51" s="3">
        <v>2008</v>
      </c>
      <c r="B51" s="35">
        <f>(B12/$D96)*1000</f>
        <v>5.223952790945148E-2</v>
      </c>
      <c r="C51" s="35">
        <f>(C12/$D96)*1000</f>
        <v>0.49821031246976882</v>
      </c>
      <c r="D51" s="35">
        <f>(D12/$D96)*1000</f>
        <v>3.0167359969043241</v>
      </c>
      <c r="E51" s="35"/>
      <c r="F51" s="35">
        <f>(F12/$H96)*1000</f>
        <v>4.1624035400635931E-2</v>
      </c>
      <c r="G51" s="35">
        <f>(G12/$H96)*1000</f>
        <v>0.43165190109423818</v>
      </c>
      <c r="H51" s="35">
        <f>(H12/$H96)*1000</f>
        <v>3.9556059272920314</v>
      </c>
      <c r="I51" s="35"/>
      <c r="J51" s="33">
        <f>B51/F51*100</f>
        <v>125.50327570750952</v>
      </c>
      <c r="K51" s="33">
        <f>C51/G51*100</f>
        <v>115.41946443576525</v>
      </c>
      <c r="L51" s="33">
        <f>D51/H51*100</f>
        <v>76.264826485623942</v>
      </c>
      <c r="M51" s="2"/>
    </row>
    <row r="52" spans="1:13" ht="14.1" customHeight="1">
      <c r="A52" s="3">
        <v>2009</v>
      </c>
      <c r="B52" s="35">
        <f>(B13/$D97)*1000</f>
        <v>4.1586445899114359E-2</v>
      </c>
      <c r="C52" s="35">
        <f>(C13/$D97)*1000</f>
        <v>0.44050827878321142</v>
      </c>
      <c r="D52" s="35">
        <f>(D13/$D97)*1000</f>
        <v>2.8964189449364648</v>
      </c>
      <c r="E52" s="35"/>
      <c r="F52" s="35">
        <f>(F13/$H97)*1000</f>
        <v>3.6848109008683003E-2</v>
      </c>
      <c r="G52" s="35">
        <f>(G13/$H97)*1000</f>
        <v>0.4118501755152949</v>
      </c>
      <c r="H52" s="35">
        <f>(H13/$H97)*1000</f>
        <v>3.8048336048876097</v>
      </c>
      <c r="I52" s="35"/>
      <c r="J52" s="33">
        <f>B52/F52*100</f>
        <v>112.85910462682034</v>
      </c>
      <c r="K52" s="33">
        <f>C52/G52*100</f>
        <v>106.958380734465</v>
      </c>
      <c r="L52" s="33">
        <f>D52/H52*100</f>
        <v>76.124720440225971</v>
      </c>
      <c r="M52" s="2"/>
    </row>
    <row r="53" spans="1:13" ht="14.1" customHeight="1">
      <c r="A53" s="3">
        <v>2010</v>
      </c>
      <c r="B53" s="35">
        <f>(B14/$D98)*1000</f>
        <v>3.9830719442369926E-2</v>
      </c>
      <c r="C53" s="35">
        <f>(C14/$D98)*1000</f>
        <v>0.3770513777982038</v>
      </c>
      <c r="D53" s="35">
        <f>(D14/$D98)*1000</f>
        <v>2.5541448842419716</v>
      </c>
      <c r="E53" s="35"/>
      <c r="F53" s="35">
        <f>(F14/$H98)*1000</f>
        <v>2.9724621834744138E-2</v>
      </c>
      <c r="G53" s="35">
        <f>(G14/$H98)*1000</f>
        <v>0.37472574420170746</v>
      </c>
      <c r="H53" s="35">
        <f>(H14/$H98)*1000</f>
        <v>3.5358903990557637</v>
      </c>
      <c r="I53" s="35"/>
      <c r="J53" s="33">
        <f>B53/F53*100</f>
        <v>133.99907882364747</v>
      </c>
      <c r="K53" s="33">
        <f>C53/G53*100</f>
        <v>100.62062285084008</v>
      </c>
      <c r="L53" s="33">
        <f>D53/H53*100</f>
        <v>72.234843164936308</v>
      </c>
      <c r="M53" s="2"/>
    </row>
    <row r="54" spans="1:13" ht="14.1" customHeight="1">
      <c r="A54" s="3">
        <v>2011</v>
      </c>
      <c r="B54" s="35">
        <f>(B15/$D99)*1000</f>
        <v>3.5205906980284689E-2</v>
      </c>
      <c r="C54" s="35">
        <f>(C15/$D99)*1000</f>
        <v>0.35719722919996955</v>
      </c>
      <c r="D54" s="35">
        <f>(D15/$D99)*1000</f>
        <v>2.4314912080383646</v>
      </c>
      <c r="E54" s="35"/>
      <c r="F54" s="35">
        <f>(F15/$H99)*1000</f>
        <v>3.0531808741557708E-2</v>
      </c>
      <c r="G54" s="35">
        <f>(G15/$H99)*1000</f>
        <v>0.37829178072848968</v>
      </c>
      <c r="H54" s="35">
        <f>(H15/$H99)*1000</f>
        <v>3.4036646751441366</v>
      </c>
      <c r="I54" s="35"/>
      <c r="J54" s="33">
        <f>B54/F54*100</f>
        <v>115.30894641156628</v>
      </c>
      <c r="K54" s="33">
        <f>C54/G54*100</f>
        <v>94.423735168684445</v>
      </c>
      <c r="L54" s="33">
        <f>D54/H54*100</f>
        <v>71.437448753244098</v>
      </c>
      <c r="M54" s="2"/>
    </row>
    <row r="55" spans="1:13" ht="14.1" customHeight="1">
      <c r="A55" s="3">
        <v>2012</v>
      </c>
      <c r="B55" s="35">
        <f>(B16/$D100)*1000</f>
        <v>3.2746160794941283E-2</v>
      </c>
      <c r="C55" s="35">
        <f>(C16/$D100)*1000</f>
        <v>0.3714995483288166</v>
      </c>
      <c r="D55" s="35">
        <f>(D16/$D100)*1000</f>
        <v>2.3855766335441135</v>
      </c>
      <c r="E55" s="35"/>
      <c r="F55" s="35">
        <f>(F16/$H100)*1000</f>
        <v>2.8001796074798739E-2</v>
      </c>
      <c r="G55" s="35">
        <f>(G16/$H100)*1000</f>
        <v>0.37265016493482156</v>
      </c>
      <c r="H55" s="35">
        <f>(H16/$H100)*1000</f>
        <v>3.2376723153454794</v>
      </c>
      <c r="I55" s="35"/>
      <c r="J55" s="33">
        <f>B55/F55*100</f>
        <v>116.94307289242924</v>
      </c>
      <c r="K55" s="33">
        <f>C55/G55*100</f>
        <v>99.691234107945121</v>
      </c>
      <c r="L55" s="33">
        <f>D55/H55*100</f>
        <v>73.681843040053224</v>
      </c>
      <c r="M55" s="2"/>
    </row>
    <row r="56" spans="1:13" s="27" customFormat="1" ht="14.1" customHeight="1">
      <c r="A56" s="32" t="s">
        <v>13</v>
      </c>
      <c r="B56" s="30">
        <f>(B17/$D101)*1000</f>
        <v>4.0263067334531409E-2</v>
      </c>
      <c r="C56" s="30">
        <f>(C17/$D101)*1000</f>
        <v>0.40848086261614347</v>
      </c>
      <c r="D56" s="30">
        <f>(D17/$D101)*1000</f>
        <v>2.6546476503651588</v>
      </c>
      <c r="E56" s="43"/>
      <c r="F56" s="30">
        <f>(F17/$H101)*1000</f>
        <v>3.3276923415835415E-2</v>
      </c>
      <c r="G56" s="30">
        <f>(G17/$H101)*1000</f>
        <v>0.39351867244457311</v>
      </c>
      <c r="H56" s="30">
        <f>(H17/$H101)*1000</f>
        <v>3.5835450356203045</v>
      </c>
      <c r="I56" s="22"/>
      <c r="J56" s="28">
        <f>B56/F56*100</f>
        <v>120.99395978226615</v>
      </c>
      <c r="K56" s="28">
        <f>C56/G56*100</f>
        <v>103.80215507402073</v>
      </c>
      <c r="L56" s="28">
        <f>D56/H56*100</f>
        <v>74.078813688067541</v>
      </c>
      <c r="M56" s="22"/>
    </row>
    <row r="57" spans="1:13" ht="4.5" customHeight="1">
      <c r="A57" s="2"/>
      <c r="J57" s="42"/>
      <c r="K57" s="42"/>
      <c r="L57" s="42"/>
      <c r="M57" s="2"/>
    </row>
    <row r="58" spans="1:13" ht="14.1" customHeight="1">
      <c r="A58" s="26" t="s">
        <v>12</v>
      </c>
      <c r="B58" s="2"/>
      <c r="C58" s="2"/>
      <c r="D58" s="2"/>
      <c r="E58" s="2"/>
      <c r="F58" s="2"/>
      <c r="G58" s="2"/>
      <c r="H58" s="2"/>
      <c r="I58" s="2"/>
      <c r="J58" s="25"/>
      <c r="K58" s="25"/>
      <c r="L58" s="25"/>
      <c r="M58" s="2"/>
    </row>
    <row r="59" spans="1:13" ht="14.1" customHeight="1">
      <c r="A59" s="3" t="s">
        <v>2</v>
      </c>
      <c r="B59" s="7">
        <f>(B55-B54)/B54*100</f>
        <v>-6.9867428404013676</v>
      </c>
      <c r="C59" s="7">
        <f>(C55-C54)/C54*100</f>
        <v>4.0040397740152098</v>
      </c>
      <c r="D59" s="7">
        <f>(D55-D54)/D54*100</f>
        <v>-1.8883298587492412</v>
      </c>
      <c r="E59" s="7"/>
      <c r="F59" s="7">
        <f>(F55-F54)/F54*100</f>
        <v>-8.2864814468567562</v>
      </c>
      <c r="G59" s="7">
        <f>(G55-G54)/G54*100</f>
        <v>-1.4913397755573392</v>
      </c>
      <c r="H59" s="7">
        <f>(H55-H54)/H54*100</f>
        <v>-4.8768717145036584</v>
      </c>
      <c r="I59" s="25"/>
      <c r="J59" s="25"/>
      <c r="K59" s="25"/>
      <c r="L59" s="25"/>
      <c r="M59" s="2"/>
    </row>
    <row r="60" spans="1:13" ht="14.1" customHeight="1">
      <c r="A60" s="8" t="s">
        <v>1</v>
      </c>
      <c r="B60" s="7">
        <f>(B55-B50)/B50*100</f>
        <v>-42.536435531136213</v>
      </c>
      <c r="C60" s="7">
        <f>(C55-C50)/C50*100</f>
        <v>-26.986807124026825</v>
      </c>
      <c r="D60" s="7">
        <f>(D55-D50)/D50*100</f>
        <v>-28.551861223251763</v>
      </c>
      <c r="E60" s="7"/>
      <c r="F60" s="7">
        <f>(F55-F50)/F50*100</f>
        <v>-50.103224805616833</v>
      </c>
      <c r="G60" s="7">
        <f>(G55-G50)/G50*100</f>
        <v>-29.770637183616916</v>
      </c>
      <c r="H60" s="7">
        <f>(H55-H50)/H50*100</f>
        <v>-32.511698635718979</v>
      </c>
      <c r="I60" s="25"/>
      <c r="J60" s="25"/>
      <c r="K60" s="25"/>
      <c r="L60" s="25"/>
      <c r="M60" s="2"/>
    </row>
    <row r="61" spans="1:13" ht="14.1" customHeight="1" thickBot="1">
      <c r="A61" s="6" t="s">
        <v>0</v>
      </c>
      <c r="B61" s="4">
        <f>(B56-B50)/B50*100</f>
        <v>-29.345629859318663</v>
      </c>
      <c r="C61" s="4">
        <f>(C56-C50)/C50*100</f>
        <v>-19.718631846253182</v>
      </c>
      <c r="D61" s="4">
        <f>(D56-D50)/D50*100</f>
        <v>-20.493170892239469</v>
      </c>
      <c r="E61" s="4"/>
      <c r="F61" s="4">
        <f>(F56-F50)/F50*100</f>
        <v>-40.703404795701879</v>
      </c>
      <c r="G61" s="4">
        <f>(G56-G50)/G50*100</f>
        <v>-25.837774345369962</v>
      </c>
      <c r="H61" s="4">
        <f>(H56-H50)/H50*100</f>
        <v>-25.302086264214886</v>
      </c>
      <c r="I61" s="41"/>
      <c r="J61" s="40"/>
      <c r="K61" s="40"/>
      <c r="L61" s="40"/>
      <c r="M61" s="2"/>
    </row>
    <row r="62" spans="1:13" ht="7.5" customHeight="1">
      <c r="A62" s="3"/>
      <c r="J62" s="25"/>
      <c r="K62" s="25"/>
      <c r="L62" s="25"/>
      <c r="M62" s="2"/>
    </row>
    <row r="63" spans="1:13" ht="22.5" customHeight="1">
      <c r="A63" s="39" t="s">
        <v>17</v>
      </c>
      <c r="B63" s="2"/>
      <c r="C63" s="2"/>
      <c r="D63" s="2"/>
      <c r="E63" s="2"/>
      <c r="F63" s="2"/>
      <c r="G63" s="2"/>
      <c r="H63" s="2"/>
      <c r="I63" s="2"/>
      <c r="J63" s="25"/>
      <c r="K63" s="25"/>
      <c r="L63" s="25"/>
      <c r="M63" s="2"/>
    </row>
    <row r="64" spans="1:13" ht="3" customHeight="1">
      <c r="A64" s="38"/>
      <c r="B64" s="2"/>
      <c r="C64" s="2"/>
      <c r="D64" s="2"/>
      <c r="E64" s="2"/>
      <c r="F64" s="2"/>
      <c r="G64" s="2"/>
      <c r="H64" s="2"/>
      <c r="I64" s="2"/>
      <c r="J64" s="25"/>
      <c r="K64" s="25"/>
      <c r="L64" s="37" t="s">
        <v>16</v>
      </c>
      <c r="M64" s="2"/>
    </row>
    <row r="65" spans="1:13" ht="17.25" customHeight="1">
      <c r="A65" s="20" t="s">
        <v>15</v>
      </c>
      <c r="B65" s="2"/>
      <c r="C65" s="2"/>
      <c r="D65" s="2"/>
      <c r="E65" s="2"/>
      <c r="F65" s="2"/>
      <c r="G65" s="2"/>
      <c r="H65" s="2"/>
      <c r="I65" s="36"/>
      <c r="J65" s="25"/>
      <c r="K65" s="25"/>
      <c r="L65" s="25"/>
      <c r="M65" s="2"/>
    </row>
    <row r="66" spans="1:13" s="27" customFormat="1" ht="14.1" customHeight="1">
      <c r="A66" s="32" t="s">
        <v>14</v>
      </c>
      <c r="B66" s="30">
        <f>(B27/$C85)*1000</f>
        <v>1.6678334280604962E-2</v>
      </c>
      <c r="C66" s="30">
        <f>(C27/$C85)*1000</f>
        <v>0.35241103733174378</v>
      </c>
      <c r="D66" s="30">
        <f>(D27/$C85)*1000</f>
        <v>2.1865946047104812</v>
      </c>
      <c r="E66" s="30"/>
      <c r="F66" s="30">
        <f>(F27/$G85)*1000</f>
        <v>1.4058719038157429E-2</v>
      </c>
      <c r="G66" s="30">
        <f>(G27/$G85)*1000</f>
        <v>0.30899933508693589</v>
      </c>
      <c r="H66" s="30">
        <f>(H27/$G85)*1000</f>
        <v>2.5436726989815717</v>
      </c>
      <c r="I66" s="29"/>
      <c r="J66" s="28">
        <f>B66/F66*100</f>
        <v>118.63338498576941</v>
      </c>
      <c r="K66" s="28">
        <f>C66/G66*100</f>
        <v>114.04912480882659</v>
      </c>
      <c r="L66" s="28">
        <f>D66/H66*100</f>
        <v>85.96210532848599</v>
      </c>
      <c r="M66" s="22"/>
    </row>
    <row r="67" spans="1:13" ht="14.1" customHeight="1">
      <c r="A67" s="3">
        <v>2008</v>
      </c>
      <c r="B67" s="35">
        <f>(B28/$C96)*1000</f>
        <v>2.1893000151061701E-2</v>
      </c>
      <c r="C67" s="35">
        <f>(C28/$C96)*1000</f>
        <v>0.30540735210731074</v>
      </c>
      <c r="D67" s="35">
        <f>(D28/$C96)*1000</f>
        <v>1.8488638627571607</v>
      </c>
      <c r="E67" s="35"/>
      <c r="F67" s="35">
        <f>(F28/$G96)*1000</f>
        <v>1.0173537064934558E-2</v>
      </c>
      <c r="G67" s="35">
        <f>(G28/$G96)*1000</f>
        <v>0.23604562440083737</v>
      </c>
      <c r="H67" s="35">
        <f>(H28/$G96)*1000</f>
        <v>1.9863831119284721</v>
      </c>
      <c r="I67" s="34"/>
      <c r="J67" s="33">
        <f>B67/F67*100</f>
        <v>215.19556090792628</v>
      </c>
      <c r="K67" s="33">
        <f>C67/G67*100</f>
        <v>129.38488179246559</v>
      </c>
      <c r="L67" s="33">
        <f>D67/H67*100</f>
        <v>93.076902016258018</v>
      </c>
      <c r="M67" s="2"/>
    </row>
    <row r="68" spans="1:13" ht="14.1" customHeight="1">
      <c r="A68" s="3">
        <v>2009</v>
      </c>
      <c r="B68" s="35">
        <f>(B29/$C97)*1000</f>
        <v>5.4804130039239757E-3</v>
      </c>
      <c r="C68" s="35">
        <f>(C29/$C97)*1000</f>
        <v>0.27730889799855318</v>
      </c>
      <c r="D68" s="35">
        <f>(D29/$C97)*1000</f>
        <v>1.6145296709560031</v>
      </c>
      <c r="E68" s="35"/>
      <c r="F68" s="35">
        <f>(F29/$G97)*1000</f>
        <v>7.4345078551444838E-3</v>
      </c>
      <c r="G68" s="35">
        <f>(G29/$G97)*1000</f>
        <v>0.22870893901747108</v>
      </c>
      <c r="H68" s="35">
        <f>(H29/$G97)*1000</f>
        <v>1.8763328311779783</v>
      </c>
      <c r="I68" s="34"/>
      <c r="J68" s="33">
        <f>B68/F68*100</f>
        <v>73.715881544622675</v>
      </c>
      <c r="K68" s="33">
        <f>C68/G68*100</f>
        <v>121.24969806159154</v>
      </c>
      <c r="L68" s="33">
        <f>D68/H68*100</f>
        <v>86.047083125566118</v>
      </c>
      <c r="M68" s="2"/>
    </row>
    <row r="69" spans="1:13" ht="14.1" customHeight="1">
      <c r="A69" s="3">
        <v>2010</v>
      </c>
      <c r="B69" s="35">
        <f>(B30/$C98)*1000</f>
        <v>4.3869558255483151E-3</v>
      </c>
      <c r="C69" s="35">
        <f>(C30/$C98)*1000</f>
        <v>0.24457278727431853</v>
      </c>
      <c r="D69" s="35">
        <f>(D30/$C98)*1000</f>
        <v>1.5102095429450073</v>
      </c>
      <c r="E69" s="35"/>
      <c r="F69" s="35">
        <f>(F30/$G98)*1000</f>
        <v>4.944591489485472E-3</v>
      </c>
      <c r="G69" s="35">
        <f>(G30/$G98)*1000</f>
        <v>0.21571992282559163</v>
      </c>
      <c r="H69" s="35">
        <f>(H30/$G98)*1000</f>
        <v>1.7639587756803661</v>
      </c>
      <c r="I69" s="34"/>
      <c r="J69" s="33">
        <f>B69/F69*100</f>
        <v>88.722310728339181</v>
      </c>
      <c r="K69" s="33">
        <f>C69/G69*100</f>
        <v>113.37515055206759</v>
      </c>
      <c r="L69" s="33">
        <f>D69/H69*100</f>
        <v>85.614786681310818</v>
      </c>
      <c r="M69" s="2"/>
    </row>
    <row r="70" spans="1:13" ht="14.1" customHeight="1">
      <c r="A70" s="3">
        <v>2011</v>
      </c>
      <c r="B70" s="35">
        <f>(B31/$C99)*1000</f>
        <v>7.6643706402048798E-3</v>
      </c>
      <c r="C70" s="35">
        <f>(C31/$C99)*1000</f>
        <v>0.2222667485659415</v>
      </c>
      <c r="D70" s="35">
        <f>(D31/$C99)*1000</f>
        <v>1.4409016803585175</v>
      </c>
      <c r="E70" s="35"/>
      <c r="F70" s="35">
        <f>(F31/$G99)*1000</f>
        <v>5.0066262225732525E-3</v>
      </c>
      <c r="G70" s="35">
        <f>(G31/$G99)*1000</f>
        <v>0.20300452362848909</v>
      </c>
      <c r="H70" s="35">
        <f>(H31/$G99)*1000</f>
        <v>1.7153835014284471</v>
      </c>
      <c r="I70" s="34"/>
      <c r="J70" s="33">
        <f>B70/F70*100</f>
        <v>153.08453835935904</v>
      </c>
      <c r="K70" s="33">
        <f>C70/G70*100</f>
        <v>109.48856931518604</v>
      </c>
      <c r="L70" s="33">
        <f>D70/H70*100</f>
        <v>83.998807214750457</v>
      </c>
      <c r="M70" s="2"/>
    </row>
    <row r="71" spans="1:13" ht="14.1" customHeight="1">
      <c r="A71" s="3">
        <v>2012</v>
      </c>
      <c r="B71" s="35">
        <f>(B32/$C100)*1000</f>
        <v>2.1865785621278033E-3</v>
      </c>
      <c r="C71" s="35">
        <f>(C32/$C100)*1000</f>
        <v>0.21209812052639693</v>
      </c>
      <c r="D71" s="35">
        <f>(D32/$C100)*1000</f>
        <v>1.2725887231583815</v>
      </c>
      <c r="E71" s="35"/>
      <c r="F71" s="35">
        <f>(F32/$G100)*1000</f>
        <v>5.5208810951930904E-3</v>
      </c>
      <c r="G71" s="35">
        <f>(G32/$G100)*1000</f>
        <v>0.18892642256262457</v>
      </c>
      <c r="H71" s="35">
        <f>(H32/$G100)*1000</f>
        <v>1.3115367700038365</v>
      </c>
      <c r="I71" s="34"/>
      <c r="J71" s="33">
        <f>B71/F71*100</f>
        <v>39.605608677781689</v>
      </c>
      <c r="K71" s="33">
        <f>C71/G71*100</f>
        <v>112.26493237392006</v>
      </c>
      <c r="L71" s="33">
        <f>D71/H71*100</f>
        <v>97.030350369411209</v>
      </c>
      <c r="M71" s="2"/>
    </row>
    <row r="72" spans="1:13" s="27" customFormat="1" ht="14.1" customHeight="1">
      <c r="A72" s="32" t="s">
        <v>13</v>
      </c>
      <c r="B72" s="30">
        <f>(B33/$C101)*1000</f>
        <v>8.3230098807268865E-3</v>
      </c>
      <c r="C72" s="30">
        <f>(C33/$C101)*1000</f>
        <v>0.2523186153315099</v>
      </c>
      <c r="D72" s="30">
        <f>(D33/$C101)*1000</f>
        <v>1.5373475356005797</v>
      </c>
      <c r="E72" s="31"/>
      <c r="F72" s="30">
        <f>(F33/$G101)*1000</f>
        <v>6.5920755065169206E-3</v>
      </c>
      <c r="G72" s="30">
        <f>(G33/$G101)*1000</f>
        <v>0.21417518788520282</v>
      </c>
      <c r="H72" s="30">
        <f>(H33/$G101)*1000</f>
        <v>1.7269315939171559</v>
      </c>
      <c r="I72" s="29"/>
      <c r="J72" s="28">
        <f>B72/F72*100</f>
        <v>126.25780564101193</v>
      </c>
      <c r="K72" s="28">
        <f>C72/G72*100</f>
        <v>117.80945207656445</v>
      </c>
      <c r="L72" s="28">
        <f>D72/H72*100</f>
        <v>89.021912681176474</v>
      </c>
      <c r="M72" s="22"/>
    </row>
    <row r="73" spans="1:13" ht="4.5" customHeight="1">
      <c r="A73" s="2"/>
      <c r="B73" s="2"/>
      <c r="C73" s="2"/>
      <c r="D73" s="2"/>
      <c r="E73" s="2"/>
      <c r="F73" s="2"/>
      <c r="G73" s="2"/>
      <c r="H73" s="2"/>
      <c r="I73" s="2"/>
      <c r="J73" s="2"/>
      <c r="K73" s="2"/>
      <c r="L73" s="2"/>
      <c r="M73" s="2"/>
    </row>
    <row r="74" spans="1:13" ht="14.1" customHeight="1">
      <c r="A74" s="26" t="s">
        <v>12</v>
      </c>
      <c r="B74" s="2"/>
      <c r="C74" s="2"/>
      <c r="D74" s="2"/>
      <c r="E74" s="2"/>
      <c r="F74" s="2"/>
      <c r="G74" s="2"/>
      <c r="H74" s="2"/>
      <c r="I74" s="2"/>
      <c r="J74" s="2"/>
      <c r="K74" s="2"/>
      <c r="L74" s="2"/>
      <c r="M74" s="2"/>
    </row>
    <row r="75" spans="1:13" ht="14.1" customHeight="1">
      <c r="A75" s="3" t="s">
        <v>2</v>
      </c>
      <c r="B75" s="7">
        <f>(B71-B70)/B70*100</f>
        <v>-71.470866105330302</v>
      </c>
      <c r="C75" s="7">
        <f>(C71-C70)/C70*100</f>
        <v>-4.574965938518587</v>
      </c>
      <c r="D75" s="7">
        <f>(D71-D70)/D70*100</f>
        <v>-11.681085496288498</v>
      </c>
      <c r="E75" s="7"/>
      <c r="F75" s="7">
        <f>(F71-F70)/F70*100</f>
        <v>10.271485222947733</v>
      </c>
      <c r="G75" s="7">
        <f>(G71-G70)/G70*100</f>
        <v>-6.9348706197445722</v>
      </c>
      <c r="H75" s="7">
        <f>(H71-H70)/H70*100</f>
        <v>-23.542649855750408</v>
      </c>
      <c r="I75" s="25"/>
      <c r="J75" s="25"/>
      <c r="K75" s="25"/>
      <c r="L75" s="25"/>
      <c r="M75" s="2"/>
    </row>
    <row r="76" spans="1:13" ht="14.1" customHeight="1">
      <c r="A76" s="8" t="s">
        <v>1</v>
      </c>
      <c r="B76" s="7">
        <f>(B71-B66)/B66*100</f>
        <v>-86.889706577769275</v>
      </c>
      <c r="C76" s="7">
        <f>(C71-C66)/C66*100</f>
        <v>-39.815131179691917</v>
      </c>
      <c r="D76" s="7">
        <f>(D71-D66)/D66*100</f>
        <v>-41.800427001104751</v>
      </c>
      <c r="E76" s="7"/>
      <c r="F76" s="7">
        <f>(F71-F66)/F66*100</f>
        <v>-60.729842596550874</v>
      </c>
      <c r="G76" s="7">
        <f>(G71-G66)/G66*100</f>
        <v>-38.858631359361731</v>
      </c>
      <c r="H76" s="7">
        <f>(H71-H66)/H66*100</f>
        <v>-48.439248079010092</v>
      </c>
      <c r="I76" s="10"/>
      <c r="J76" s="10"/>
      <c r="K76" s="10"/>
      <c r="L76" s="10"/>
      <c r="M76" s="10"/>
    </row>
    <row r="77" spans="1:13" ht="14.1" customHeight="1" thickBot="1">
      <c r="A77" s="6" t="s">
        <v>0</v>
      </c>
      <c r="B77" s="4">
        <f>(B72-B66)/B66*100</f>
        <v>-50.096875738930258</v>
      </c>
      <c r="C77" s="4">
        <f>(C72-C66)/C66*100</f>
        <v>-28.40218137265985</v>
      </c>
      <c r="D77" s="4">
        <f>(D72-D66)/D66*100</f>
        <v>-29.692155450821023</v>
      </c>
      <c r="E77" s="4"/>
      <c r="F77" s="4">
        <f>(F72-F66)/F66*100</f>
        <v>-53.1104114917934</v>
      </c>
      <c r="G77" s="4">
        <f>(G72-G66)/G66*100</f>
        <v>-30.687492312905668</v>
      </c>
      <c r="H77" s="4">
        <f>(H72-H66)/H66*100</f>
        <v>-32.108734169746768</v>
      </c>
      <c r="I77" s="24"/>
      <c r="J77" s="24"/>
      <c r="K77" s="24"/>
      <c r="L77" s="24"/>
      <c r="M77" s="10"/>
    </row>
    <row r="78" spans="1:13" ht="17.25" customHeight="1">
      <c r="A78" s="23" t="s">
        <v>11</v>
      </c>
      <c r="B78" s="2"/>
      <c r="C78" s="2"/>
      <c r="D78" s="2"/>
      <c r="E78" s="2"/>
      <c r="F78" s="2"/>
      <c r="G78" s="2"/>
      <c r="H78" s="2"/>
      <c r="I78" s="2"/>
      <c r="J78" s="2"/>
      <c r="K78" s="2"/>
      <c r="L78" s="2"/>
      <c r="M78" s="2"/>
    </row>
    <row r="79" spans="1:13" ht="17.25" customHeight="1">
      <c r="A79" s="23"/>
      <c r="B79" s="2"/>
      <c r="C79" s="2"/>
      <c r="D79" s="2"/>
      <c r="E79" s="2"/>
      <c r="F79" s="2"/>
      <c r="G79" s="2"/>
      <c r="H79" s="2"/>
      <c r="I79" s="2"/>
      <c r="J79" s="2"/>
      <c r="K79" s="2"/>
      <c r="L79" s="2"/>
      <c r="M79" s="2"/>
    </row>
    <row r="80" spans="1:13" ht="17.25" customHeight="1">
      <c r="A80" s="23"/>
      <c r="B80" s="2"/>
      <c r="C80" s="2"/>
      <c r="D80" s="2"/>
      <c r="E80" s="2"/>
      <c r="F80" s="2"/>
      <c r="G80" s="2"/>
      <c r="H80" s="2"/>
      <c r="I80" s="2"/>
      <c r="J80" s="2"/>
      <c r="K80" s="2"/>
      <c r="L80" s="2"/>
      <c r="M80" s="2"/>
    </row>
    <row r="81" spans="1:13" ht="17.25" customHeight="1">
      <c r="A81" s="23"/>
      <c r="B81" s="2"/>
      <c r="C81" s="2"/>
      <c r="D81" s="2"/>
      <c r="E81" s="2"/>
      <c r="F81" s="2"/>
      <c r="G81" s="2"/>
      <c r="H81" s="2"/>
      <c r="I81" s="2"/>
      <c r="J81" s="2"/>
      <c r="K81" s="2"/>
      <c r="L81" s="2"/>
      <c r="M81" s="2"/>
    </row>
    <row r="82" spans="1:13" ht="14.1" customHeight="1">
      <c r="A82" s="22" t="s">
        <v>10</v>
      </c>
      <c r="B82" s="2"/>
      <c r="C82" s="2"/>
      <c r="D82" s="2"/>
      <c r="E82" s="2"/>
      <c r="F82" s="2"/>
      <c r="G82" s="2"/>
      <c r="H82" s="2"/>
      <c r="I82" s="2"/>
      <c r="J82" s="2"/>
      <c r="K82" s="2"/>
      <c r="L82" s="2"/>
      <c r="M82" s="2"/>
    </row>
    <row r="83" spans="1:13" ht="14.1" customHeight="1">
      <c r="A83" s="21"/>
      <c r="B83" s="2"/>
      <c r="C83" s="20" t="s">
        <v>9</v>
      </c>
      <c r="D83" s="20"/>
      <c r="E83" s="21"/>
      <c r="F83" s="2"/>
      <c r="G83" s="20" t="s">
        <v>8</v>
      </c>
      <c r="H83" s="20"/>
      <c r="I83" s="2"/>
      <c r="J83" s="2"/>
      <c r="K83" s="2"/>
      <c r="L83" s="2"/>
      <c r="M83" s="2"/>
    </row>
    <row r="84" spans="1:13" ht="14.1" customHeight="1">
      <c r="A84" s="2"/>
      <c r="B84" s="2"/>
      <c r="C84" s="19" t="s">
        <v>7</v>
      </c>
      <c r="D84" s="19" t="s">
        <v>6</v>
      </c>
      <c r="F84" s="2"/>
      <c r="G84" s="19" t="s">
        <v>7</v>
      </c>
      <c r="H84" s="19" t="s">
        <v>6</v>
      </c>
      <c r="J84" s="2"/>
      <c r="K84" s="2"/>
      <c r="L84" s="2"/>
      <c r="M84" s="2"/>
    </row>
    <row r="85" spans="1:13" ht="14.1" customHeight="1">
      <c r="A85" s="3" t="s">
        <v>5</v>
      </c>
      <c r="B85" s="2"/>
      <c r="C85" s="18">
        <f>AVERAGE(C92:C96)</f>
        <v>923353.59999999998</v>
      </c>
      <c r="D85" s="18">
        <f>AVERAGE(D92:D96)</f>
        <v>5120560</v>
      </c>
      <c r="G85" s="18">
        <f>AVERAGE(G92:G96)</f>
        <v>10256980</v>
      </c>
      <c r="H85" s="18">
        <f>AVERAGE(H92:H96)</f>
        <v>53735380</v>
      </c>
      <c r="K85" s="2"/>
      <c r="L85" s="2"/>
      <c r="M85" s="2"/>
    </row>
    <row r="86" spans="1:13" ht="14.1" customHeight="1">
      <c r="A86" s="3">
        <v>1998</v>
      </c>
      <c r="B86" s="2"/>
      <c r="C86" s="18">
        <v>1002589</v>
      </c>
      <c r="D86" s="14">
        <v>5077070</v>
      </c>
      <c r="G86" s="15">
        <v>10598694</v>
      </c>
      <c r="H86" s="15">
        <v>51720104</v>
      </c>
      <c r="K86" s="2"/>
      <c r="L86" s="2"/>
      <c r="M86" s="2"/>
    </row>
    <row r="87" spans="1:13" ht="14.1" customHeight="1">
      <c r="A87" s="3">
        <v>1999</v>
      </c>
      <c r="B87" s="2"/>
      <c r="C87" s="14">
        <v>995396</v>
      </c>
      <c r="D87" s="14">
        <v>5071950</v>
      </c>
      <c r="G87" s="15">
        <v>10608365</v>
      </c>
      <c r="H87" s="15">
        <v>51933471</v>
      </c>
      <c r="K87" s="2"/>
      <c r="L87" s="2"/>
      <c r="M87" s="2"/>
    </row>
    <row r="88" spans="1:13" ht="14.1" customHeight="1">
      <c r="A88" s="3">
        <v>2000</v>
      </c>
      <c r="B88" s="2"/>
      <c r="C88" s="14">
        <v>984763</v>
      </c>
      <c r="D88" s="14">
        <v>5062940</v>
      </c>
      <c r="G88" s="15">
        <v>10571500</v>
      </c>
      <c r="H88" s="15">
        <v>52140181</v>
      </c>
      <c r="J88" s="2"/>
      <c r="K88" s="2"/>
      <c r="L88" s="2"/>
      <c r="M88" s="2"/>
    </row>
    <row r="89" spans="1:13" ht="14.1" customHeight="1">
      <c r="A89" s="3">
        <v>2001</v>
      </c>
      <c r="B89" s="2"/>
      <c r="C89" s="14">
        <v>970374</v>
      </c>
      <c r="D89" s="14">
        <v>5064200</v>
      </c>
      <c r="G89" s="15">
        <v>10495226</v>
      </c>
      <c r="H89" s="15">
        <v>52359978</v>
      </c>
      <c r="J89" s="10"/>
      <c r="K89" s="2"/>
      <c r="L89" s="2"/>
      <c r="M89" s="2"/>
    </row>
    <row r="90" spans="1:13" ht="14.1" customHeight="1">
      <c r="A90" s="3">
        <v>2002</v>
      </c>
      <c r="B90" s="2"/>
      <c r="C90" s="14">
        <v>955209</v>
      </c>
      <c r="D90" s="14">
        <v>5054800</v>
      </c>
      <c r="G90" s="15">
        <v>10435219</v>
      </c>
      <c r="H90" s="15">
        <v>52570245</v>
      </c>
      <c r="J90" s="10"/>
      <c r="K90" s="2"/>
      <c r="L90" s="2"/>
      <c r="M90" s="2"/>
    </row>
    <row r="91" spans="1:13" ht="14.1" customHeight="1">
      <c r="A91" s="3">
        <v>2003</v>
      </c>
      <c r="B91" s="2"/>
      <c r="C91" s="14">
        <v>943240</v>
      </c>
      <c r="D91" s="14">
        <v>5057400</v>
      </c>
      <c r="G91" s="15">
        <v>10380840</v>
      </c>
      <c r="H91" s="15">
        <v>52793731</v>
      </c>
      <c r="J91" s="17"/>
      <c r="K91" s="16"/>
      <c r="L91" s="2"/>
      <c r="M91" s="2"/>
    </row>
    <row r="92" spans="1:13" ht="14.1" customHeight="1">
      <c r="A92" s="3">
        <v>2004</v>
      </c>
      <c r="B92" s="2"/>
      <c r="C92" s="14">
        <v>935456</v>
      </c>
      <c r="D92" s="14">
        <v>5078400</v>
      </c>
      <c r="G92" s="15">
        <v>10327300</v>
      </c>
      <c r="H92" s="11">
        <v>53046200</v>
      </c>
      <c r="J92" s="10"/>
      <c r="K92" s="2"/>
      <c r="L92" s="2"/>
      <c r="M92" s="2"/>
    </row>
    <row r="93" spans="1:13" ht="14.1" customHeight="1">
      <c r="A93" s="3">
        <v>2005</v>
      </c>
      <c r="B93" s="2"/>
      <c r="C93" s="14">
        <v>928994</v>
      </c>
      <c r="D93" s="14">
        <v>5094800</v>
      </c>
      <c r="G93" s="15">
        <v>10287500</v>
      </c>
      <c r="H93" s="11">
        <v>53390200</v>
      </c>
      <c r="J93" s="10"/>
      <c r="K93" s="2"/>
      <c r="L93" s="2"/>
      <c r="M93" s="2"/>
    </row>
    <row r="94" spans="1:13" ht="14.1" customHeight="1">
      <c r="A94" s="3">
        <v>2006</v>
      </c>
      <c r="B94" s="2"/>
      <c r="C94" s="14">
        <v>921833</v>
      </c>
      <c r="D94" s="14">
        <v>5116900</v>
      </c>
      <c r="G94" s="15">
        <v>10235100</v>
      </c>
      <c r="H94" s="11">
        <v>53728800</v>
      </c>
      <c r="J94" s="10"/>
      <c r="K94" s="2"/>
      <c r="L94" s="2"/>
      <c r="M94" s="2"/>
    </row>
    <row r="95" spans="1:13" ht="14.1" customHeight="1">
      <c r="A95" s="3">
        <v>2007</v>
      </c>
      <c r="B95" s="2"/>
      <c r="C95" s="14">
        <v>916951</v>
      </c>
      <c r="D95" s="14">
        <v>5144200</v>
      </c>
      <c r="G95" s="15">
        <v>10212400</v>
      </c>
      <c r="H95" s="11">
        <v>54072000</v>
      </c>
      <c r="J95" s="10"/>
      <c r="K95" s="2"/>
      <c r="L95" s="2"/>
      <c r="M95" s="2"/>
    </row>
    <row r="96" spans="1:13" ht="14.1" customHeight="1">
      <c r="A96" s="3">
        <v>2008</v>
      </c>
      <c r="B96" s="2"/>
      <c r="C96" s="14">
        <v>913534</v>
      </c>
      <c r="D96" s="14">
        <v>5168500</v>
      </c>
      <c r="G96" s="15">
        <v>10222600</v>
      </c>
      <c r="H96" s="11">
        <v>54439700</v>
      </c>
      <c r="J96" s="10"/>
      <c r="K96" s="2"/>
      <c r="L96" s="2"/>
      <c r="M96" s="2"/>
    </row>
    <row r="97" spans="1:13" ht="14.1" customHeight="1">
      <c r="A97" s="3">
        <v>2009</v>
      </c>
      <c r="B97" s="2"/>
      <c r="C97" s="14">
        <v>912340</v>
      </c>
      <c r="D97" s="14">
        <v>5194000</v>
      </c>
      <c r="G97" s="15">
        <v>10222600</v>
      </c>
      <c r="H97" s="11">
        <v>54439700</v>
      </c>
      <c r="J97" s="10"/>
      <c r="K97" s="2"/>
      <c r="L97" s="2"/>
      <c r="M97" s="2"/>
    </row>
    <row r="98" spans="1:13" ht="14.1" customHeight="1">
      <c r="A98" s="3">
        <v>2010</v>
      </c>
      <c r="B98" s="2"/>
      <c r="C98" s="14">
        <v>911794</v>
      </c>
      <c r="D98" s="13">
        <v>5222100</v>
      </c>
      <c r="G98" s="15">
        <v>10314300</v>
      </c>
      <c r="H98" s="11">
        <v>55240400</v>
      </c>
      <c r="J98" s="10"/>
      <c r="K98" s="2"/>
      <c r="L98" s="2"/>
      <c r="M98" s="2"/>
    </row>
    <row r="99" spans="1:13" ht="14.1" customHeight="1">
      <c r="A99" s="3">
        <v>2011</v>
      </c>
      <c r="B99" s="2"/>
      <c r="C99" s="14">
        <v>913317</v>
      </c>
      <c r="D99" s="13">
        <v>5254800</v>
      </c>
      <c r="G99" s="12">
        <v>10585971</v>
      </c>
      <c r="H99" s="11">
        <v>56170927</v>
      </c>
      <c r="J99" s="10"/>
      <c r="K99" s="2"/>
      <c r="L99" s="2"/>
      <c r="M99" s="2"/>
    </row>
    <row r="100" spans="1:13" ht="14.1" customHeight="1">
      <c r="A100" s="3">
        <v>2012</v>
      </c>
      <c r="B100" s="2"/>
      <c r="C100" s="14">
        <v>914671</v>
      </c>
      <c r="D100" s="13">
        <v>5313600</v>
      </c>
      <c r="G100" s="12">
        <v>10686700</v>
      </c>
      <c r="H100" s="11">
        <v>56567800</v>
      </c>
      <c r="J100" s="10"/>
      <c r="K100" s="2"/>
      <c r="L100" s="2"/>
      <c r="M100" s="2"/>
    </row>
    <row r="101" spans="1:13" ht="14.1" customHeight="1">
      <c r="A101" s="3" t="s">
        <v>4</v>
      </c>
      <c r="B101" s="2"/>
      <c r="C101" s="9">
        <f>SUM(C96:C100)/5</f>
        <v>913131.2</v>
      </c>
      <c r="D101" s="9">
        <f>SUM(D96:D100)/5</f>
        <v>5230600</v>
      </c>
      <c r="E101" s="9"/>
      <c r="F101" s="9"/>
      <c r="G101" s="9">
        <f>SUM(G96:G100)/5</f>
        <v>10406434.199999999</v>
      </c>
      <c r="H101" s="9">
        <f>SUM(H96:H100)/5</f>
        <v>55371705.399999999</v>
      </c>
      <c r="J101" s="2"/>
      <c r="K101" s="2"/>
      <c r="L101" s="2"/>
      <c r="M101" s="2"/>
    </row>
    <row r="102" spans="1:13" ht="14.1" customHeight="1">
      <c r="A102" s="2"/>
      <c r="B102" s="2"/>
      <c r="C102" s="2"/>
      <c r="D102" s="2"/>
      <c r="F102" s="2"/>
      <c r="G102" s="2"/>
      <c r="H102" s="2"/>
      <c r="J102" s="2"/>
      <c r="K102" s="2"/>
      <c r="L102" s="2"/>
      <c r="M102" s="2"/>
    </row>
    <row r="103" spans="1:13" ht="14.1" customHeight="1">
      <c r="A103" s="3" t="s">
        <v>3</v>
      </c>
      <c r="B103" s="2"/>
      <c r="C103" s="2"/>
      <c r="D103" s="2"/>
      <c r="F103" s="2"/>
      <c r="G103" s="2"/>
      <c r="H103" s="2"/>
      <c r="J103" s="2"/>
      <c r="K103" s="2"/>
      <c r="L103" s="2"/>
      <c r="M103" s="2"/>
    </row>
    <row r="104" spans="1:13" ht="14.1" customHeight="1">
      <c r="A104" s="3" t="s">
        <v>2</v>
      </c>
      <c r="C104" s="7">
        <f>(C100-C99)/C99*100</f>
        <v>0.14825082638339152</v>
      </c>
      <c r="D104" s="7">
        <f>(D100-D99)/D99*100</f>
        <v>1.1189769353733729</v>
      </c>
      <c r="E104" s="7"/>
      <c r="F104" s="7"/>
      <c r="G104" s="7">
        <f>(G100-G99)/G99*100</f>
        <v>0.95153292976147397</v>
      </c>
      <c r="H104" s="7">
        <f>(H100-H99)/H99*100</f>
        <v>0.70654522044829349</v>
      </c>
      <c r="J104" s="2"/>
      <c r="K104" s="2"/>
      <c r="L104" s="2"/>
      <c r="M104" s="2"/>
    </row>
    <row r="105" spans="1:13" ht="14.1" customHeight="1">
      <c r="A105" s="8" t="s">
        <v>1</v>
      </c>
      <c r="C105" s="7">
        <f>(C100-C85)/C85*100</f>
        <v>-0.94033315081026125</v>
      </c>
      <c r="D105" s="7">
        <f>(D100-D85)/D85*100</f>
        <v>3.7699001671692156</v>
      </c>
      <c r="E105" s="7"/>
      <c r="F105" s="7"/>
      <c r="G105" s="7">
        <f>(G100-G85)/G85*100</f>
        <v>4.1895372712045846</v>
      </c>
      <c r="H105" s="7">
        <f>(H100-H85)/H85*100</f>
        <v>5.2710523308851638</v>
      </c>
      <c r="J105" s="2"/>
      <c r="K105" s="2"/>
      <c r="L105" s="2"/>
      <c r="M105" s="2"/>
    </row>
    <row r="106" spans="1:13" ht="14.1" customHeight="1" thickBot="1">
      <c r="A106" s="6" t="s">
        <v>0</v>
      </c>
      <c r="B106" s="5"/>
      <c r="C106" s="4">
        <f>(C101-C85)/C85*100</f>
        <v>-1.1070948334419255</v>
      </c>
      <c r="D106" s="4">
        <f>(D101-D85)/D85*100</f>
        <v>2.148983704907276</v>
      </c>
      <c r="E106" s="5"/>
      <c r="F106" s="4"/>
      <c r="G106" s="4">
        <f>(G101-G85)/G85*100</f>
        <v>1.4570975082334103</v>
      </c>
      <c r="H106" s="4">
        <f>(H101-H85)/H85*100</f>
        <v>3.0451546076346694</v>
      </c>
      <c r="J106" s="2"/>
      <c r="K106" s="2"/>
      <c r="L106" s="2"/>
      <c r="M106" s="2"/>
    </row>
    <row r="107" spans="1:13" ht="14.1" customHeight="1">
      <c r="A107" s="3"/>
      <c r="B107" s="2"/>
      <c r="C107" s="2"/>
      <c r="D107" s="2"/>
      <c r="E107" s="2"/>
      <c r="F107" s="2"/>
      <c r="G107" s="2"/>
      <c r="H107" s="2"/>
      <c r="I107" s="2"/>
      <c r="J107" s="2"/>
      <c r="K107" s="2"/>
      <c r="L107" s="2"/>
      <c r="M107" s="2"/>
    </row>
    <row r="108" spans="1:13" ht="14.1" customHeight="1"/>
    <row r="111" spans="1:13" ht="12.75" customHeight="1"/>
  </sheetData>
  <mergeCells count="2">
    <mergeCell ref="B5:D5"/>
    <mergeCell ref="F5:H5"/>
  </mergeCells>
  <pageMargins left="0.75" right="0.75" top="1" bottom="1" header="0.5" footer="0.5"/>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U79"/>
  <sheetViews>
    <sheetView zoomScale="75" zoomScaleNormal="75" workbookViewId="0">
      <selection activeCell="K21" sqref="K21"/>
    </sheetView>
  </sheetViews>
  <sheetFormatPr defaultRowHeight="12.75"/>
  <cols>
    <col min="1" max="1" width="16" style="1" customWidth="1"/>
    <col min="2" max="3" width="9.7109375" style="1" customWidth="1"/>
    <col min="4" max="4" width="11.7109375" style="1" customWidth="1"/>
    <col min="5" max="5" width="9.7109375" style="1" customWidth="1"/>
    <col min="6" max="6" width="10.5703125" style="1" customWidth="1"/>
    <col min="7" max="7" width="11.28515625" style="1" customWidth="1"/>
    <col min="8" max="8" width="11.5703125" style="1" customWidth="1"/>
    <col min="9" max="9" width="9.7109375" style="1" customWidth="1"/>
    <col min="10" max="10" width="10.85546875" style="1" customWidth="1"/>
    <col min="11" max="11" width="11.140625" style="1" customWidth="1"/>
    <col min="12" max="12" width="12" style="1" customWidth="1"/>
    <col min="13" max="13" width="4.42578125" style="1" customWidth="1"/>
    <col min="14" max="15" width="9.140625" style="1"/>
    <col min="16" max="16" width="12" style="1" customWidth="1"/>
    <col min="17" max="17" width="3" style="1" customWidth="1"/>
    <col min="18" max="22" width="9.140625" style="1"/>
    <col min="23" max="23" width="13.140625" style="1" customWidth="1"/>
    <col min="24" max="24" width="9.28515625" style="1" customWidth="1"/>
    <col min="25" max="25" width="13.140625" style="1" customWidth="1"/>
    <col min="26" max="26" width="9.140625" style="1"/>
    <col min="27" max="27" width="10.7109375" style="1" customWidth="1"/>
    <col min="28" max="28" width="9.140625" style="1"/>
    <col min="29" max="29" width="10.140625" style="1" customWidth="1"/>
    <col min="30" max="16384" width="9.140625" style="1"/>
  </cols>
  <sheetData>
    <row r="1" spans="1:21" s="113" customFormat="1" ht="20.25">
      <c r="A1" s="39" t="s">
        <v>43</v>
      </c>
      <c r="L1" s="39"/>
      <c r="N1" s="115"/>
      <c r="O1" s="114"/>
      <c r="P1" s="114"/>
      <c r="Q1" s="114"/>
    </row>
    <row r="2" spans="1:21" ht="13.5" thickBot="1">
      <c r="A2" s="5"/>
      <c r="B2" s="5"/>
      <c r="C2" s="5"/>
      <c r="D2" s="5"/>
      <c r="E2" s="5"/>
      <c r="F2" s="5"/>
      <c r="G2" s="5"/>
      <c r="H2" s="5"/>
      <c r="I2" s="5"/>
      <c r="J2" s="5"/>
      <c r="K2" s="5"/>
      <c r="L2" s="5"/>
      <c r="N2" s="62"/>
      <c r="O2" s="62"/>
      <c r="P2" s="62"/>
    </row>
    <row r="3" spans="1:21" s="2" customFormat="1" ht="15.75">
      <c r="B3" s="84" t="s">
        <v>25</v>
      </c>
      <c r="C3" s="84"/>
      <c r="D3" s="84"/>
      <c r="E3" s="84"/>
      <c r="F3" s="84"/>
      <c r="H3" s="84" t="s">
        <v>29</v>
      </c>
      <c r="I3" s="84"/>
      <c r="J3" s="84"/>
      <c r="K3" s="84"/>
      <c r="L3" s="84"/>
      <c r="N3" s="20"/>
      <c r="O3" s="82"/>
      <c r="P3" s="20"/>
    </row>
    <row r="4" spans="1:21" s="2" customFormat="1" ht="15.75">
      <c r="B4" s="134"/>
      <c r="C4" s="135"/>
      <c r="D4" s="134"/>
      <c r="E4" s="135"/>
      <c r="F4" s="134" t="s">
        <v>22</v>
      </c>
      <c r="G4" s="135"/>
      <c r="H4" s="134"/>
      <c r="I4" s="135"/>
      <c r="J4" s="134"/>
      <c r="K4" s="135"/>
      <c r="L4" s="134" t="s">
        <v>22</v>
      </c>
      <c r="N4" s="20"/>
      <c r="O4" s="20"/>
      <c r="P4" s="82"/>
    </row>
    <row r="5" spans="1:21" s="2" customFormat="1" ht="16.5" thickBot="1">
      <c r="A5" s="41"/>
      <c r="B5" s="132" t="s">
        <v>21</v>
      </c>
      <c r="C5" s="133"/>
      <c r="D5" s="132" t="s">
        <v>20</v>
      </c>
      <c r="E5" s="133"/>
      <c r="F5" s="132" t="s">
        <v>19</v>
      </c>
      <c r="G5" s="133"/>
      <c r="H5" s="132" t="s">
        <v>21</v>
      </c>
      <c r="I5" s="133"/>
      <c r="J5" s="132" t="s">
        <v>20</v>
      </c>
      <c r="K5" s="133"/>
      <c r="L5" s="132" t="s">
        <v>19</v>
      </c>
      <c r="N5" s="20"/>
      <c r="O5" s="20"/>
      <c r="P5" s="20"/>
    </row>
    <row r="6" spans="1:21">
      <c r="A6" s="62"/>
      <c r="B6" s="64"/>
      <c r="D6" s="64"/>
      <c r="F6" s="64"/>
      <c r="H6" s="64"/>
      <c r="I6" s="64"/>
      <c r="J6" s="64"/>
      <c r="L6" s="64"/>
      <c r="N6" s="64"/>
      <c r="O6" s="64"/>
      <c r="P6" s="64"/>
    </row>
    <row r="7" spans="1:21" ht="20.25">
      <c r="A7" s="39" t="s">
        <v>40</v>
      </c>
      <c r="B7" s="64"/>
      <c r="D7" s="64"/>
      <c r="F7" s="64"/>
      <c r="H7" s="64"/>
      <c r="I7" s="64"/>
      <c r="J7" s="64"/>
      <c r="L7" s="64"/>
      <c r="N7" s="64"/>
      <c r="O7" s="64"/>
      <c r="P7" s="64"/>
    </row>
    <row r="8" spans="1:21">
      <c r="A8" s="27"/>
      <c r="B8" s="64"/>
      <c r="D8" s="64"/>
      <c r="F8" s="64"/>
      <c r="H8" s="64"/>
      <c r="I8" s="64"/>
      <c r="J8" s="64"/>
      <c r="L8" s="64"/>
      <c r="N8" s="64"/>
      <c r="O8" s="64"/>
      <c r="P8" s="64"/>
    </row>
    <row r="9" spans="1:21" s="2" customFormat="1" ht="15">
      <c r="A9" s="2" t="s">
        <v>38</v>
      </c>
      <c r="B9" s="128">
        <v>57</v>
      </c>
      <c r="C9" s="66"/>
      <c r="D9" s="66">
        <v>460</v>
      </c>
      <c r="E9" s="66"/>
      <c r="F9" s="66">
        <v>1969</v>
      </c>
      <c r="G9" s="69"/>
      <c r="H9" s="66">
        <v>366</v>
      </c>
      <c r="I9" s="66"/>
      <c r="J9" s="66">
        <v>5103</v>
      </c>
      <c r="K9" s="66"/>
      <c r="L9" s="66">
        <v>23269</v>
      </c>
      <c r="N9" s="126"/>
      <c r="O9" s="126"/>
      <c r="P9" s="126"/>
    </row>
    <row r="10" spans="1:21" s="2" customFormat="1" ht="15">
      <c r="A10" s="2" t="s">
        <v>37</v>
      </c>
      <c r="B10" s="128">
        <v>9</v>
      </c>
      <c r="C10" s="66"/>
      <c r="D10" s="66">
        <v>167</v>
      </c>
      <c r="E10" s="66"/>
      <c r="F10" s="66">
        <v>901</v>
      </c>
      <c r="G10" s="69"/>
      <c r="H10" s="66">
        <v>109</v>
      </c>
      <c r="I10" s="66"/>
      <c r="J10" s="66">
        <v>3055</v>
      </c>
      <c r="K10" s="66"/>
      <c r="L10" s="66">
        <v>18193</v>
      </c>
      <c r="N10" s="126"/>
      <c r="O10" s="126"/>
      <c r="P10" s="126"/>
    </row>
    <row r="11" spans="1:21" s="2" customFormat="1" ht="15">
      <c r="A11" s="2" t="s">
        <v>36</v>
      </c>
      <c r="B11" s="128">
        <v>73</v>
      </c>
      <c r="C11" s="66"/>
      <c r="D11" s="66">
        <v>845</v>
      </c>
      <c r="E11" s="66"/>
      <c r="F11" s="66">
        <v>7647</v>
      </c>
      <c r="G11" s="69"/>
      <c r="H11" s="66">
        <v>729</v>
      </c>
      <c r="I11" s="66"/>
      <c r="J11" s="66">
        <v>7366</v>
      </c>
      <c r="K11" s="66"/>
      <c r="L11" s="66">
        <v>111897</v>
      </c>
      <c r="N11" s="126"/>
      <c r="O11" s="126"/>
      <c r="P11" s="126"/>
    </row>
    <row r="12" spans="1:21" s="2" customFormat="1" ht="15">
      <c r="A12" s="2" t="s">
        <v>35</v>
      </c>
      <c r="B12" s="128">
        <v>1</v>
      </c>
      <c r="C12" s="66"/>
      <c r="D12" s="66">
        <v>43</v>
      </c>
      <c r="E12" s="66"/>
      <c r="F12" s="66">
        <v>439</v>
      </c>
      <c r="G12" s="69"/>
      <c r="H12" s="66">
        <v>10</v>
      </c>
      <c r="I12" s="66"/>
      <c r="J12" s="66">
        <v>269</v>
      </c>
      <c r="K12" s="66"/>
      <c r="L12" s="66">
        <v>4795</v>
      </c>
      <c r="N12" s="126"/>
      <c r="O12" s="126"/>
      <c r="P12" s="126"/>
    </row>
    <row r="13" spans="1:21" s="2" customFormat="1" ht="15.75">
      <c r="A13" s="2" t="s">
        <v>34</v>
      </c>
      <c r="B13" s="128">
        <v>34</v>
      </c>
      <c r="C13" s="66"/>
      <c r="D13" s="66">
        <v>459</v>
      </c>
      <c r="E13" s="66"/>
      <c r="F13" s="66">
        <v>1720</v>
      </c>
      <c r="G13" s="69"/>
      <c r="H13" s="66">
        <v>370</v>
      </c>
      <c r="I13" s="66"/>
      <c r="J13" s="66">
        <v>5287</v>
      </c>
      <c r="K13" s="66"/>
      <c r="L13" s="66">
        <v>24994</v>
      </c>
      <c r="N13" s="126"/>
      <c r="O13" s="126"/>
      <c r="P13" s="126"/>
      <c r="S13" s="22"/>
    </row>
    <row r="14" spans="1:21" s="10" customFormat="1" ht="15.75">
      <c r="A14" s="71" t="s">
        <v>6</v>
      </c>
      <c r="B14" s="124">
        <v>174</v>
      </c>
      <c r="C14" s="122"/>
      <c r="D14" s="122">
        <v>1974</v>
      </c>
      <c r="E14" s="122"/>
      <c r="F14" s="122">
        <v>12676</v>
      </c>
      <c r="G14" s="131"/>
      <c r="H14" s="122">
        <v>1584</v>
      </c>
      <c r="I14" s="122"/>
      <c r="J14" s="122">
        <v>21080</v>
      </c>
      <c r="K14" s="122"/>
      <c r="L14" s="122">
        <v>183148</v>
      </c>
      <c r="N14" s="121"/>
      <c r="O14" s="121"/>
      <c r="P14" s="121"/>
      <c r="S14" s="119"/>
      <c r="T14" s="120"/>
      <c r="U14" s="119"/>
    </row>
    <row r="15" spans="1:21">
      <c r="F15" s="99"/>
      <c r="G15" s="99"/>
      <c r="H15" s="130"/>
      <c r="I15" s="130"/>
      <c r="J15" s="130"/>
      <c r="K15" s="130"/>
      <c r="L15" s="130"/>
      <c r="N15" s="102"/>
      <c r="O15" s="102"/>
      <c r="P15" s="102"/>
      <c r="S15" s="62"/>
      <c r="T15" s="64"/>
      <c r="U15" s="62"/>
    </row>
    <row r="16" spans="1:21" ht="23.25">
      <c r="A16" s="39" t="s">
        <v>39</v>
      </c>
      <c r="H16" s="129"/>
      <c r="I16" s="129"/>
      <c r="J16" s="129"/>
      <c r="K16" s="129"/>
      <c r="L16" s="129"/>
      <c r="N16" s="102"/>
      <c r="O16" s="102"/>
      <c r="P16" s="102"/>
      <c r="S16" s="62"/>
      <c r="T16" s="64"/>
      <c r="U16" s="62"/>
    </row>
    <row r="17" spans="1:21">
      <c r="A17" s="27"/>
      <c r="H17" s="129"/>
      <c r="I17" s="129"/>
      <c r="J17" s="129"/>
      <c r="K17" s="129"/>
      <c r="L17" s="129"/>
      <c r="N17" s="102"/>
      <c r="O17" s="102"/>
      <c r="P17" s="102"/>
      <c r="S17" s="62"/>
      <c r="T17" s="64"/>
      <c r="U17" s="62"/>
    </row>
    <row r="18" spans="1:21" s="2" customFormat="1" ht="15.75">
      <c r="A18" s="2" t="s">
        <v>38</v>
      </c>
      <c r="B18" s="128">
        <v>1</v>
      </c>
      <c r="C18" s="128"/>
      <c r="D18" s="128">
        <v>132</v>
      </c>
      <c r="E18" s="128"/>
      <c r="F18" s="128">
        <v>519</v>
      </c>
      <c r="G18" s="127"/>
      <c r="H18" s="66">
        <v>19</v>
      </c>
      <c r="I18" s="66"/>
      <c r="J18" s="66">
        <v>1394</v>
      </c>
      <c r="K18" s="66"/>
      <c r="L18" s="66">
        <v>6483</v>
      </c>
      <c r="N18" s="126"/>
      <c r="O18" s="126"/>
      <c r="P18" s="126"/>
      <c r="S18" s="21"/>
      <c r="T18" s="20"/>
      <c r="U18" s="21"/>
    </row>
    <row r="19" spans="1:21" s="2" customFormat="1" ht="15.75">
      <c r="A19" s="2" t="s">
        <v>37</v>
      </c>
      <c r="B19" s="128">
        <v>1</v>
      </c>
      <c r="C19" s="128"/>
      <c r="D19" s="128">
        <v>21</v>
      </c>
      <c r="E19" s="128"/>
      <c r="F19" s="128">
        <v>121</v>
      </c>
      <c r="G19" s="127"/>
      <c r="H19" s="66">
        <v>12</v>
      </c>
      <c r="I19" s="66"/>
      <c r="J19" s="66">
        <v>290</v>
      </c>
      <c r="K19" s="66"/>
      <c r="L19" s="66">
        <v>2077</v>
      </c>
      <c r="N19" s="126"/>
      <c r="O19" s="126"/>
      <c r="P19" s="126"/>
      <c r="S19" s="21"/>
      <c r="T19" s="20"/>
      <c r="U19" s="21"/>
    </row>
    <row r="20" spans="1:21" s="2" customFormat="1" ht="15.75">
      <c r="A20" s="2" t="s">
        <v>36</v>
      </c>
      <c r="B20" s="128">
        <v>0</v>
      </c>
      <c r="C20" s="128"/>
      <c r="D20" s="128">
        <v>34</v>
      </c>
      <c r="E20" s="128"/>
      <c r="F20" s="128">
        <v>450</v>
      </c>
      <c r="G20" s="127"/>
      <c r="H20" s="66">
        <v>27</v>
      </c>
      <c r="I20" s="66"/>
      <c r="J20" s="66">
        <v>285</v>
      </c>
      <c r="K20" s="66"/>
      <c r="L20" s="66">
        <v>6693</v>
      </c>
      <c r="N20" s="126"/>
      <c r="O20" s="126"/>
      <c r="P20" s="126"/>
      <c r="S20" s="21"/>
      <c r="T20" s="20"/>
      <c r="U20" s="21"/>
    </row>
    <row r="21" spans="1:21" s="2" customFormat="1" ht="15.75">
      <c r="A21" s="2" t="s">
        <v>35</v>
      </c>
      <c r="B21" s="128">
        <v>0</v>
      </c>
      <c r="C21" s="128"/>
      <c r="D21" s="128">
        <v>1</v>
      </c>
      <c r="E21" s="128"/>
      <c r="F21" s="128">
        <v>43</v>
      </c>
      <c r="G21" s="127"/>
      <c r="H21" s="66">
        <v>0</v>
      </c>
      <c r="I21" s="66"/>
      <c r="J21" s="66">
        <v>11</v>
      </c>
      <c r="K21" s="66"/>
      <c r="L21" s="66">
        <v>625</v>
      </c>
      <c r="N21" s="126"/>
      <c r="O21" s="126"/>
      <c r="P21" s="126"/>
      <c r="S21" s="21"/>
      <c r="T21" s="20"/>
      <c r="U21" s="21"/>
    </row>
    <row r="22" spans="1:21" s="2" customFormat="1" ht="15.75">
      <c r="A22" s="2" t="s">
        <v>34</v>
      </c>
      <c r="B22" s="128">
        <v>0</v>
      </c>
      <c r="C22" s="128"/>
      <c r="D22" s="128">
        <v>6</v>
      </c>
      <c r="E22" s="128"/>
      <c r="F22" s="128">
        <v>31</v>
      </c>
      <c r="G22" s="127"/>
      <c r="H22" s="66">
        <v>1</v>
      </c>
      <c r="I22" s="66"/>
      <c r="J22" s="66">
        <v>39</v>
      </c>
      <c r="K22" s="66"/>
      <c r="L22" s="66">
        <v>216</v>
      </c>
      <c r="N22" s="126"/>
      <c r="O22" s="126"/>
      <c r="P22" s="126"/>
      <c r="S22" s="21"/>
      <c r="T22" s="20"/>
      <c r="U22" s="21"/>
    </row>
    <row r="23" spans="1:21" s="10" customFormat="1" ht="15.75">
      <c r="A23" s="71" t="s">
        <v>6</v>
      </c>
      <c r="B23" s="125">
        <v>2</v>
      </c>
      <c r="C23" s="125"/>
      <c r="D23" s="125">
        <v>194</v>
      </c>
      <c r="E23" s="124"/>
      <c r="F23" s="122">
        <v>1164</v>
      </c>
      <c r="G23" s="123"/>
      <c r="H23" s="122">
        <v>59</v>
      </c>
      <c r="I23" s="122"/>
      <c r="J23" s="122">
        <v>2019</v>
      </c>
      <c r="K23" s="122"/>
      <c r="L23" s="122">
        <v>16094</v>
      </c>
      <c r="N23" s="121"/>
      <c r="O23" s="121"/>
      <c r="P23" s="121"/>
      <c r="S23" s="119"/>
      <c r="T23" s="120"/>
      <c r="U23" s="119"/>
    </row>
    <row r="24" spans="1:21" ht="13.5" thickBot="1">
      <c r="A24" s="118"/>
      <c r="B24" s="5"/>
      <c r="C24" s="5"/>
      <c r="D24" s="5"/>
      <c r="E24" s="5"/>
      <c r="F24" s="117"/>
      <c r="G24" s="117"/>
      <c r="H24" s="117"/>
      <c r="I24" s="5"/>
      <c r="J24" s="5"/>
      <c r="K24" s="5"/>
      <c r="L24" s="5"/>
      <c r="N24" s="62"/>
      <c r="O24" s="62"/>
      <c r="P24" s="62"/>
      <c r="S24" s="62"/>
      <c r="T24" s="64"/>
      <c r="U24" s="62"/>
    </row>
    <row r="25" spans="1:21">
      <c r="A25" s="104"/>
      <c r="B25" s="62"/>
      <c r="C25" s="62"/>
      <c r="D25" s="62"/>
      <c r="E25" s="62"/>
      <c r="F25" s="62"/>
      <c r="G25" s="62"/>
      <c r="H25" s="62"/>
      <c r="I25" s="62"/>
      <c r="N25" s="62"/>
      <c r="O25" s="62"/>
      <c r="P25" s="62"/>
      <c r="S25" s="62"/>
      <c r="T25" s="64"/>
      <c r="U25" s="62"/>
    </row>
    <row r="26" spans="1:21">
      <c r="A26" s="104"/>
      <c r="B26" s="62"/>
      <c r="C26" s="62"/>
      <c r="D26" s="62"/>
      <c r="E26" s="62"/>
      <c r="F26" s="62"/>
      <c r="G26" s="62"/>
      <c r="H26" s="62"/>
      <c r="I26" s="62"/>
      <c r="N26" s="62"/>
      <c r="O26" s="62"/>
      <c r="P26" s="62"/>
      <c r="S26" s="62"/>
      <c r="T26" s="64"/>
      <c r="U26" s="62"/>
    </row>
    <row r="27" spans="1:21">
      <c r="A27" s="104"/>
      <c r="B27" s="62"/>
      <c r="C27" s="62"/>
      <c r="D27" s="62"/>
      <c r="E27" s="62"/>
      <c r="F27" s="62"/>
      <c r="G27" s="62"/>
      <c r="H27" s="62"/>
      <c r="I27" s="62"/>
      <c r="J27" s="62"/>
      <c r="K27" s="62"/>
      <c r="L27" s="62"/>
      <c r="S27" s="62"/>
      <c r="T27" s="64"/>
      <c r="U27" s="62"/>
    </row>
    <row r="28" spans="1:21" s="113" customFormat="1" ht="20.25">
      <c r="A28" s="39" t="s">
        <v>42</v>
      </c>
      <c r="B28" s="114"/>
      <c r="C28" s="114"/>
      <c r="D28" s="114"/>
      <c r="E28" s="114"/>
      <c r="F28" s="114"/>
      <c r="G28" s="114"/>
      <c r="H28" s="114"/>
      <c r="I28" s="114"/>
      <c r="J28" s="114"/>
      <c r="K28" s="114"/>
      <c r="L28" s="39"/>
      <c r="M28" s="114"/>
      <c r="S28" s="114"/>
      <c r="T28" s="115"/>
      <c r="U28" s="114"/>
    </row>
    <row r="29" spans="1:21" s="113" customFormat="1" ht="6.75" customHeight="1">
      <c r="A29" s="39"/>
      <c r="B29" s="116"/>
      <c r="C29" s="116"/>
      <c r="D29" s="116"/>
      <c r="E29" s="116"/>
      <c r="F29" s="116"/>
      <c r="G29" s="116"/>
      <c r="H29" s="116"/>
      <c r="I29" s="116"/>
      <c r="J29" s="116"/>
      <c r="K29" s="116"/>
      <c r="L29" s="116"/>
      <c r="S29" s="114"/>
      <c r="T29" s="115"/>
      <c r="U29" s="114"/>
    </row>
    <row r="30" spans="1:21" s="113" customFormat="1" ht="20.25">
      <c r="A30" s="86" t="s">
        <v>41</v>
      </c>
      <c r="B30" s="116"/>
      <c r="C30" s="116"/>
      <c r="D30" s="116"/>
      <c r="E30" s="116"/>
      <c r="F30" s="116"/>
      <c r="G30" s="116"/>
      <c r="H30" s="116"/>
      <c r="I30" s="116"/>
      <c r="J30" s="116"/>
      <c r="K30" s="116"/>
      <c r="L30" s="116"/>
      <c r="S30" s="114"/>
      <c r="T30" s="115"/>
      <c r="U30" s="114"/>
    </row>
    <row r="31" spans="1:21" ht="13.5" thickBot="1">
      <c r="A31" s="5"/>
      <c r="B31" s="5"/>
      <c r="C31" s="5"/>
      <c r="D31" s="5"/>
      <c r="E31" s="5"/>
      <c r="F31" s="5"/>
      <c r="G31" s="5"/>
      <c r="H31" s="5"/>
      <c r="I31" s="5"/>
      <c r="J31" s="5"/>
      <c r="K31" s="5"/>
      <c r="L31" s="5"/>
      <c r="M31" s="62"/>
      <c r="N31" s="62"/>
      <c r="O31" s="62"/>
      <c r="P31" s="62"/>
      <c r="S31" s="62"/>
      <c r="T31" s="64"/>
      <c r="U31" s="62"/>
    </row>
    <row r="32" spans="1:21" s="2" customFormat="1" ht="15.75">
      <c r="B32" s="55"/>
      <c r="C32" s="55" t="s">
        <v>25</v>
      </c>
      <c r="D32" s="55"/>
      <c r="E32" s="22"/>
      <c r="F32" s="55" t="s">
        <v>29</v>
      </c>
      <c r="G32" s="55"/>
      <c r="H32" s="55"/>
      <c r="I32" s="22"/>
      <c r="J32" s="112"/>
      <c r="K32" s="55"/>
      <c r="L32" s="54" t="s">
        <v>23</v>
      </c>
      <c r="M32" s="21"/>
      <c r="N32" s="20"/>
      <c r="O32" s="82"/>
      <c r="P32" s="20"/>
      <c r="U32" s="21"/>
    </row>
    <row r="33" spans="1:21" s="2" customFormat="1" ht="15.75">
      <c r="B33" s="109"/>
      <c r="C33" s="110"/>
      <c r="D33" s="111" t="s">
        <v>22</v>
      </c>
      <c r="E33" s="110"/>
      <c r="F33" s="109"/>
      <c r="G33" s="110"/>
      <c r="H33" s="111" t="s">
        <v>22</v>
      </c>
      <c r="I33" s="110"/>
      <c r="J33" s="109"/>
      <c r="K33" s="108"/>
      <c r="L33" s="107" t="s">
        <v>22</v>
      </c>
      <c r="M33" s="52"/>
      <c r="N33" s="53"/>
      <c r="O33" s="53"/>
      <c r="P33" s="53"/>
      <c r="U33" s="21"/>
    </row>
    <row r="34" spans="1:21" s="2" customFormat="1" ht="16.5" thickBot="1">
      <c r="A34" s="41"/>
      <c r="B34" s="47" t="s">
        <v>21</v>
      </c>
      <c r="C34" s="106" t="s">
        <v>20</v>
      </c>
      <c r="D34" s="106" t="s">
        <v>19</v>
      </c>
      <c r="E34" s="106"/>
      <c r="F34" s="47" t="s">
        <v>21</v>
      </c>
      <c r="G34" s="106" t="s">
        <v>20</v>
      </c>
      <c r="H34" s="106" t="s">
        <v>19</v>
      </c>
      <c r="I34" s="106"/>
      <c r="J34" s="47" t="s">
        <v>21</v>
      </c>
      <c r="K34" s="106" t="s">
        <v>20</v>
      </c>
      <c r="L34" s="106" t="s">
        <v>19</v>
      </c>
      <c r="M34" s="52"/>
      <c r="N34" s="52"/>
      <c r="O34" s="53"/>
      <c r="P34" s="53"/>
      <c r="U34" s="21"/>
    </row>
    <row r="35" spans="1:21">
      <c r="A35" s="62"/>
      <c r="B35" s="62"/>
      <c r="C35" s="105"/>
      <c r="D35" s="105"/>
      <c r="E35" s="105"/>
      <c r="F35" s="62"/>
      <c r="G35" s="105"/>
      <c r="H35" s="105"/>
      <c r="I35" s="105"/>
      <c r="M35" s="104"/>
      <c r="N35" s="104"/>
      <c r="O35" s="103"/>
      <c r="P35" s="103"/>
      <c r="U35" s="62"/>
    </row>
    <row r="36" spans="1:21" ht="20.25">
      <c r="A36" s="39" t="s">
        <v>40</v>
      </c>
      <c r="B36" s="64"/>
      <c r="C36" s="64"/>
      <c r="D36" s="64"/>
      <c r="E36" s="64"/>
      <c r="F36" s="64"/>
      <c r="G36" s="64"/>
      <c r="H36" s="64"/>
      <c r="I36" s="64"/>
      <c r="L36" s="45" t="s">
        <v>16</v>
      </c>
      <c r="M36" s="62"/>
      <c r="N36" s="64"/>
      <c r="O36" s="64"/>
      <c r="P36" s="64"/>
      <c r="U36" s="62"/>
    </row>
    <row r="37" spans="1:21">
      <c r="B37" s="99"/>
      <c r="C37" s="99"/>
      <c r="D37" s="99"/>
      <c r="E37" s="99"/>
      <c r="F37" s="99"/>
      <c r="G37" s="99"/>
      <c r="H37" s="99"/>
      <c r="I37" s="99"/>
      <c r="M37" s="62"/>
      <c r="N37" s="102"/>
      <c r="O37" s="102"/>
      <c r="P37" s="102"/>
      <c r="U37" s="62"/>
    </row>
    <row r="38" spans="1:21" s="2" customFormat="1" ht="15">
      <c r="A38" s="2" t="s">
        <v>38</v>
      </c>
      <c r="B38" s="35">
        <f>IF(ISERR((B9/$C$60)*1000),"n/a",IF(((B9/$C$60)*1000)=0,"-",((B9/$C$60)*1000)))</f>
        <v>1.0727190605239386E-2</v>
      </c>
      <c r="C38" s="35">
        <f>IF(ISERR((D9/$C$60)*1000),"n/a",IF(((D9/$C$60)*1000)=0,"-",((D9/$C$60)*1000)))</f>
        <v>8.6570310147545917E-2</v>
      </c>
      <c r="D38" s="35">
        <f>IF(ISERR((F9/$C$60)*1000),"n/a",IF(((F9/$C$60)*1000)=0,"-",((F9/$C$60)*1000)))</f>
        <v>0.37055856669677811</v>
      </c>
      <c r="E38" s="35"/>
      <c r="F38" s="35">
        <f>IF(ISERR((H9/$G$60)*1000),"n/a",IF(((H9/$G$60)*1000)=0,"-",((H9/$G$60)*1000)))</f>
        <v>6.4701119718284959E-3</v>
      </c>
      <c r="G38" s="35">
        <f>IF(ISERR((J9/$G$60)*1000),"n/a",IF(((J9/$G$60)*1000)=0,"-",((J9/$G$60)*1000)))</f>
        <v>9.0210331672789121E-2</v>
      </c>
      <c r="H38" s="35">
        <f>IF(ISERR((L9/$G$60)*1000),"n/a",IF(((L9/$G$60)*1000)=0,"-",((L9/$G$60)*1000)))</f>
        <v>0.41134709145485593</v>
      </c>
      <c r="I38" s="34"/>
      <c r="J38" s="95">
        <f>IF(ISERR((B38/F38)*100),"n/a",IF(((B38/F38)*100)=0,"-",((B38/F38)*100)))</f>
        <v>165.79605811996188</v>
      </c>
      <c r="K38" s="95">
        <f>IF(ISERR((C38/G38)*100),"n/a",IF(((C38/G38)*100)=0,"-",((C38/G38)*100)))</f>
        <v>95.964961598360716</v>
      </c>
      <c r="L38" s="95">
        <f>IF(ISERR((D38/H38)*100),"n/a",IF(((D38/H38)*100)=0,"-",((D38/H38)*100)))</f>
        <v>90.084158705530996</v>
      </c>
      <c r="M38" s="21"/>
      <c r="N38" s="74"/>
      <c r="O38" s="74"/>
      <c r="P38" s="74"/>
    </row>
    <row r="39" spans="1:21" s="2" customFormat="1" ht="15">
      <c r="A39" s="2" t="s">
        <v>37</v>
      </c>
      <c r="B39" s="35">
        <f>IF(ISERR((B10/$C$60)*1000),"n/a",IF(((B10/$C$60)*1000)=0,"-",((B10/$C$60)*1000)))</f>
        <v>1.6937669376693768E-3</v>
      </c>
      <c r="C39" s="35">
        <f>IF(ISERR((D10/$C$60)*1000),"n/a",IF(((D10/$C$60)*1000)=0,"-",((D10/$C$60)*1000)))</f>
        <v>3.142878651008732E-2</v>
      </c>
      <c r="D39" s="35">
        <f>IF(ISERR((F10/$C$60)*1000),"n/a",IF(((F10/$C$60)*1000)=0,"-",((F10/$C$60)*1000)))</f>
        <v>0.16956489009334538</v>
      </c>
      <c r="E39" s="98"/>
      <c r="F39" s="35">
        <f>IF(ISERR((H10/$G$60)*1000),"n/a",IF(((H10/$G$60)*1000)=0,"-",((H10/$G$60)*1000)))</f>
        <v>1.9268912702986502E-3</v>
      </c>
      <c r="G39" s="35">
        <f>IF(ISERR((J10/$G$60)*1000),"n/a",IF(((J10/$G$60)*1000)=0,"-",((J10/$G$60)*1000)))</f>
        <v>5.400598927304933E-2</v>
      </c>
      <c r="H39" s="35">
        <f>IF(ISERR((L10/$G$60)*1000),"n/a",IF(((L10/$G$60)*1000)=0,"-",((L10/$G$60)*1000)))</f>
        <v>0.32161406312425089</v>
      </c>
      <c r="I39" s="34"/>
      <c r="J39" s="95">
        <f>IF(ISERR((B39/F39)*100),"n/a",IF(((B39/F39)*100)=0,"-",((B39/F39)*100)))</f>
        <v>87.901531538251177</v>
      </c>
      <c r="K39" s="95">
        <f>IF(ISERR((C39/G39)*100),"n/a",IF(((C39/G39)*100)=0,"-",((C39/G39)*100)))</f>
        <v>58.195001949110228</v>
      </c>
      <c r="L39" s="95">
        <f>IF(ISERR((D39/H39)*100),"n/a",IF(((D39/H39)*100)=0,"-",((D39/H39)*100)))</f>
        <v>52.723095640204164</v>
      </c>
      <c r="M39" s="21"/>
      <c r="N39" s="74"/>
      <c r="O39" s="74"/>
      <c r="P39" s="74"/>
    </row>
    <row r="40" spans="1:21" s="2" customFormat="1" ht="15">
      <c r="A40" s="2" t="s">
        <v>36</v>
      </c>
      <c r="B40" s="35">
        <f>IF(ISERR((B11/$C$60)*1000),"n/a",IF(((B11/$C$60)*1000)=0,"-",((B11/$C$60)*1000)))</f>
        <v>1.3738331827762722E-2</v>
      </c>
      <c r="C40" s="35">
        <f>IF(ISERR((D11/$C$60)*1000),"n/a",IF(((D11/$C$60)*1000)=0,"-",((D11/$C$60)*1000)))</f>
        <v>0.15902589581451368</v>
      </c>
      <c r="D40" s="35">
        <f>IF(ISERR((F11/$C$60)*1000),"n/a",IF(((F11/$C$60)*1000)=0,"-",((F11/$C$60)*1000)))</f>
        <v>1.4391373080397469</v>
      </c>
      <c r="E40" s="98"/>
      <c r="F40" s="35">
        <f>IF(ISERR((H11/$G$60)*1000),"n/a",IF(((H11/$G$60)*1000)=0,"-",((H11/$G$60)*1000)))</f>
        <v>1.2887190238969873E-2</v>
      </c>
      <c r="G40" s="35">
        <f>IF(ISERR((J11/$G$60)*1000),"n/a",IF(((J11/$G$60)*1000)=0,"-",((J11/$G$60)*1000)))</f>
        <v>0.13021542290843907</v>
      </c>
      <c r="H40" s="35">
        <f>IF(ISERR((L11/$G$60)*1000),"n/a",IF(((L11/$G$60)*1000)=0,"-",((L11/$G$60)*1000)))</f>
        <v>1.9781041511248449</v>
      </c>
      <c r="I40" s="34"/>
      <c r="J40" s="95">
        <f>IF(ISERR((B40/F40)*100),"n/a",IF(((B40/F40)*100)=0,"-",((B40/F40)*100)))</f>
        <v>106.60455516687463</v>
      </c>
      <c r="K40" s="95">
        <f>IF(ISERR((C40/G40)*100),"n/a",IF(((C40/G40)*100)=0,"-",((C40/G40)*100)))</f>
        <v>122.1252385182765</v>
      </c>
      <c r="L40" s="95">
        <f>IF(ISERR((D40/H40)*100),"n/a",IF(((D40/H40)*100)=0,"-",((D40/H40)*100)))</f>
        <v>72.753363730690552</v>
      </c>
      <c r="M40" s="21"/>
      <c r="N40" s="74"/>
      <c r="O40" s="74"/>
      <c r="P40" s="74"/>
    </row>
    <row r="41" spans="1:21" s="2" customFormat="1" ht="15">
      <c r="A41" s="2" t="s">
        <v>35</v>
      </c>
      <c r="B41" s="97">
        <f>IF(ISERR((B12/$C$60)*1000),"n/a",IF(((B12/$C$60)*1000)=0,"-",((B12/$C$60)*1000)))</f>
        <v>1.8819632640770852E-4</v>
      </c>
      <c r="C41" s="35">
        <f>IF(ISERR((D12/$C$60)*1000),"n/a",IF(((D12/$C$60)*1000)=0,"-",((D12/$C$60)*1000)))</f>
        <v>8.092442035531465E-3</v>
      </c>
      <c r="D41" s="35">
        <f>IF(ISERR((F12/$C$60)*1000),"n/a",IF(((F12/$C$60)*1000)=0,"-",((F12/$C$60)*1000)))</f>
        <v>8.2618187292984049E-2</v>
      </c>
      <c r="E41" s="98"/>
      <c r="F41" s="35">
        <f>IF(ISERR((H12/$G$60)*1000),"n/a",IF(((H12/$G$60)*1000)=0,"-",((H12/$G$60)*1000)))</f>
        <v>1.7677901562372942E-4</v>
      </c>
      <c r="G41" s="35">
        <f>IF(ISERR((J12/$G$60)*1000),"n/a",IF(((J12/$G$60)*1000)=0,"-",((J12/$G$60)*1000)))</f>
        <v>4.7553555202783215E-3</v>
      </c>
      <c r="H41" s="35">
        <f>IF(ISERR((L12/$G$60)*1000),"n/a",IF(((L12/$G$60)*1000)=0,"-",((L12/$G$60)*1000)))</f>
        <v>8.4765537991578252E-2</v>
      </c>
      <c r="I41" s="34"/>
      <c r="J41" s="96">
        <f>IF(ISERR((B41/F41)*100),"n/a",IF(((B41/F41)*100)=0,"-",((B41/F41)*100)))</f>
        <v>106.45852152965973</v>
      </c>
      <c r="K41" s="95">
        <f>IF(ISERR((C41/G41)*100),"n/a",IF(((C41/G41)*100)=0,"-",((C41/G41)*100)))</f>
        <v>170.1753318132107</v>
      </c>
      <c r="L41" s="95">
        <f>IF(ISERR((D41/H41)*100),"n/a",IF(((D41/H41)*100)=0,"-",((D41/H41)*100)))</f>
        <v>97.46671731286888</v>
      </c>
      <c r="M41" s="21"/>
      <c r="N41" s="74"/>
      <c r="O41" s="74"/>
      <c r="P41" s="74"/>
    </row>
    <row r="42" spans="1:21" s="2" customFormat="1" ht="15">
      <c r="A42" s="2" t="s">
        <v>34</v>
      </c>
      <c r="B42" s="35">
        <f>IF(ISERR((B13/$C$60)*1000),"n/a",IF(((B13/$C$60)*1000)=0,"-",((B13/$C$60)*1000)))</f>
        <v>6.3986750978620895E-3</v>
      </c>
      <c r="C42" s="35">
        <f>IF(ISERR((D13/$C$60)*1000),"n/a",IF(((D13/$C$60)*1000)=0,"-",((D13/$C$60)*1000)))</f>
        <v>8.6382113821138209E-2</v>
      </c>
      <c r="D42" s="35">
        <f>IF(ISERR((F13/$C$60)*1000),"n/a",IF(((F13/$C$60)*1000)=0,"-",((F13/$C$60)*1000)))</f>
        <v>0.32369768142125865</v>
      </c>
      <c r="E42" s="98"/>
      <c r="F42" s="35">
        <f>IF(ISERR((H13/$G$60)*1000),"n/a",IF(((H13/$G$60)*1000)=0,"-",((H13/$G$60)*1000)))</f>
        <v>6.5408235780779877E-3</v>
      </c>
      <c r="G42" s="35">
        <f>IF(ISERR((J13/$G$60)*1000),"n/a",IF(((J13/$G$60)*1000)=0,"-",((J13/$G$60)*1000)))</f>
        <v>9.3463065560265735E-2</v>
      </c>
      <c r="H42" s="35">
        <f>IF(ISERR((L13/$G$60)*1000),"n/a",IF(((L13/$G$60)*1000)=0,"-",((L13/$G$60)*1000)))</f>
        <v>0.44184147164994925</v>
      </c>
      <c r="I42" s="34"/>
      <c r="J42" s="95">
        <f>IF(ISERR((B42/F42)*100),"n/a",IF(((B42/F42)*100)=0,"-",((B42/F42)*100)))</f>
        <v>97.82674951374139</v>
      </c>
      <c r="K42" s="95">
        <f>IF(ISERR((C42/G42)*100),"n/a",IF(((C42/G42)*100)=0,"-",((C42/G42)*100)))</f>
        <v>92.423796826392703</v>
      </c>
      <c r="L42" s="95">
        <f>IF(ISERR((D42/H42)*100),"n/a",IF(((D42/H42)*100)=0,"-",((D42/H42)*100)))</f>
        <v>73.261045463317103</v>
      </c>
      <c r="M42" s="21"/>
      <c r="N42" s="74"/>
      <c r="O42" s="74"/>
      <c r="P42" s="74"/>
    </row>
    <row r="43" spans="1:21" s="2" customFormat="1" ht="15.75">
      <c r="A43" s="22" t="s">
        <v>6</v>
      </c>
      <c r="B43" s="30">
        <f>IF(ISERR((B14/$C$60)*1000),"n/a",IF(((B14/$C$60)*1000)=0,"-",((B14/$C$60)*1000)))</f>
        <v>3.2746160794941283E-2</v>
      </c>
      <c r="C43" s="30">
        <f>IF(ISERR((D14/$C$60)*1000),"n/a",IF(((D14/$C$60)*1000)=0,"-",((D14/$C$60)*1000)))</f>
        <v>0.3714995483288166</v>
      </c>
      <c r="D43" s="30">
        <f>IF(ISERR((F14/$C$60)*1000),"n/a",IF(((F14/$C$60)*1000)=0,"-",((F14/$C$60)*1000)))</f>
        <v>2.3855766335441135</v>
      </c>
      <c r="E43" s="31"/>
      <c r="F43" s="30">
        <f>IF(ISERR((H14/$G$60)*1000),"n/a",IF(((H14/$G$60)*1000)=0,"-",((H14/$G$60)*1000)))</f>
        <v>2.8001796074798739E-2</v>
      </c>
      <c r="G43" s="30">
        <f>IF(ISERR((J14/$G$60)*1000),"n/a",IF(((J14/$G$60)*1000)=0,"-",((J14/$G$60)*1000)))</f>
        <v>0.37265016493482156</v>
      </c>
      <c r="H43" s="30">
        <f>IF(ISERR((L14/$G$60)*1000),"n/a",IF(((L14/$G$60)*1000)=0,"-",((L14/$G$60)*1000)))</f>
        <v>3.2376723153454794</v>
      </c>
      <c r="I43" s="29"/>
      <c r="J43" s="93">
        <f>IF(ISERR((B43/F43)*100),"n/a",IF(((B43/F43)*100)=0,"-",((B43/F43)*100)))</f>
        <v>116.94307289242924</v>
      </c>
      <c r="K43" s="93">
        <f>IF(ISERR((C43/G43)*100),"n/a",IF(((C43/G43)*100)=0,"-",((C43/G43)*100)))</f>
        <v>99.691234107945121</v>
      </c>
      <c r="L43" s="93">
        <f>IF(ISERR((D43/H43)*100),"n/a",IF(((D43/H43)*100)=0,"-",((D43/H43)*100)))</f>
        <v>73.681843040053224</v>
      </c>
      <c r="M43" s="21"/>
      <c r="N43" s="74"/>
      <c r="O43" s="74"/>
      <c r="P43" s="74"/>
    </row>
    <row r="44" spans="1:21" ht="15">
      <c r="A44" s="101"/>
      <c r="B44" s="100"/>
      <c r="C44" s="100"/>
      <c r="D44" s="100"/>
      <c r="E44" s="100"/>
      <c r="F44" s="100"/>
      <c r="G44" s="100"/>
      <c r="H44" s="100"/>
      <c r="J44" s="99"/>
      <c r="K44" s="99"/>
      <c r="L44" s="99"/>
      <c r="M44" s="62"/>
      <c r="N44" s="62"/>
      <c r="O44" s="62"/>
      <c r="P44" s="62"/>
    </row>
    <row r="45" spans="1:21" ht="23.25">
      <c r="A45" s="39" t="s">
        <v>39</v>
      </c>
      <c r="B45" s="100"/>
      <c r="C45" s="100"/>
      <c r="D45" s="100"/>
      <c r="E45" s="100"/>
      <c r="F45" s="100"/>
      <c r="G45" s="100"/>
      <c r="H45" s="100"/>
      <c r="J45" s="99"/>
      <c r="K45" s="99"/>
      <c r="L45" s="99"/>
      <c r="M45" s="62"/>
      <c r="N45" s="62"/>
      <c r="O45" s="62"/>
      <c r="P45" s="62"/>
    </row>
    <row r="46" spans="1:21" ht="15">
      <c r="B46" s="100"/>
      <c r="C46" s="100"/>
      <c r="D46" s="100"/>
      <c r="E46" s="100"/>
      <c r="F46" s="100"/>
      <c r="G46" s="100"/>
      <c r="H46" s="100"/>
      <c r="J46" s="99"/>
      <c r="K46" s="99"/>
      <c r="L46" s="99"/>
      <c r="M46" s="62"/>
      <c r="N46" s="62"/>
      <c r="O46" s="62"/>
      <c r="P46" s="62"/>
    </row>
    <row r="47" spans="1:21" s="2" customFormat="1" ht="15">
      <c r="A47" s="2" t="s">
        <v>38</v>
      </c>
      <c r="B47" s="35">
        <f>IF(ISERR((B18/$B$60)*1000),"n/a",IF(((B18/$B$60)*1000)=0,"-",((B18/$B$60)*1000)))</f>
        <v>1.0932892810639016E-3</v>
      </c>
      <c r="C47" s="35">
        <f>IF(ISERR((D18/$B$60)*1000),"n/a",IF(((D18/$B$60)*1000)=0,"-",((D18/$B$60)*1000)))</f>
        <v>0.14431418510043503</v>
      </c>
      <c r="D47" s="35">
        <f>IF(ISERR((F18/$B$60)*1000),"n/a",IF(((F18/$B$60)*1000)=0,"-",((F18/$B$60)*1000)))</f>
        <v>0.56741713687216488</v>
      </c>
      <c r="E47" s="98"/>
      <c r="F47" s="35">
        <f>IF(ISERR((H18/$F$60)*1000),"n/a",IF(((H18/$F$60)*1000)=0,"-",((H18/$F$60)*1000)))</f>
        <v>1.7779108611638765E-3</v>
      </c>
      <c r="G47" s="35">
        <f>IF(ISERR((J18/$F$60)*1000),"n/a",IF(((J18/$F$60)*1000)=0,"-",((J18/$F$60)*1000)))</f>
        <v>0.13044251265591811</v>
      </c>
      <c r="H47" s="35">
        <f>IF(ISERR((L18/$F$60)*1000),"n/a",IF(((L18/$F$60)*1000)=0,"-",((L18/$F$60)*1000)))</f>
        <v>0.60664190068028478</v>
      </c>
      <c r="I47" s="34"/>
      <c r="J47" s="95">
        <f>IF(ISERR((B47/F47)*100),"n/a",IF(((B47/F47)*100)=0,"-",((B47/F47)*100)))</f>
        <v>61.492918736555779</v>
      </c>
      <c r="K47" s="95">
        <f>IF(ISERR((C47/G47)*100),"n/a",IF(((C47/G47)*100)=0,"-",((C47/G47)*100)))</f>
        <v>110.63431864510898</v>
      </c>
      <c r="L47" s="95">
        <f>IF(ISERR((D47/H47)*100),"n/a",IF(((D47/H47)*100)=0,"-",((D47/H47)*100)))</f>
        <v>93.534115634918479</v>
      </c>
      <c r="M47" s="21"/>
      <c r="N47" s="74"/>
      <c r="O47" s="74"/>
      <c r="P47" s="74"/>
    </row>
    <row r="48" spans="1:21" s="2" customFormat="1" ht="15">
      <c r="A48" s="2" t="s">
        <v>37</v>
      </c>
      <c r="B48" s="97">
        <f>IF(ISERR((B19/$B$60)*1000),"n/a",IF(((B19/$B$60)*1000)=0,"-",((B19/$B$60)*1000)))</f>
        <v>1.0932892810639016E-3</v>
      </c>
      <c r="C48" s="35">
        <f>IF(ISERR((D19/$B$60)*1000),"n/a",IF(((D19/$B$60)*1000)=0,"-",((D19/$B$60)*1000)))</f>
        <v>2.2959074902341937E-2</v>
      </c>
      <c r="D48" s="35">
        <f>IF(ISERR((F19/$B$60)*1000),"n/a",IF(((F19/$B$60)*1000)=0,"-",((F19/$B$60)*1000)))</f>
        <v>0.13228800300873209</v>
      </c>
      <c r="E48" s="98"/>
      <c r="F48" s="35">
        <f>IF(ISERR((H19/$F$60)*1000),"n/a",IF(((H19/$F$60)*1000)=0,"-",((H19/$F$60)*1000)))</f>
        <v>1.1228910702087641E-3</v>
      </c>
      <c r="G48" s="35">
        <f>IF(ISERR((J19/$F$60)*1000),"n/a",IF(((J19/$F$60)*1000)=0,"-",((J19/$F$60)*1000)))</f>
        <v>2.71365341967118E-2</v>
      </c>
      <c r="H48" s="35">
        <f>IF(ISERR((L19/$F$60)*1000),"n/a",IF(((L19/$F$60)*1000)=0,"-",((L19/$F$60)*1000)))</f>
        <v>0.19435372940196693</v>
      </c>
      <c r="I48" s="34"/>
      <c r="J48" s="96">
        <f>IF(ISERR((B48/F48)*100),"n/a",IF(((B48/F48)*100)=0,"-",((B48/F48)*100)))</f>
        <v>97.363787999546645</v>
      </c>
      <c r="K48" s="95">
        <f>IF(ISERR((C48/G48)*100),"n/a",IF(((C48/G48)*100)=0,"-",((C48/G48)*100)))</f>
        <v>84.605774399606062</v>
      </c>
      <c r="L48" s="95">
        <f>IF(ISERR((D48/H48)*100),"n/a",IF(((D48/H48)*100)=0,"-",((D48/H48)*100)))</f>
        <v>68.065585062754792</v>
      </c>
      <c r="M48" s="21"/>
      <c r="N48" s="74"/>
      <c r="O48" s="74"/>
      <c r="P48" s="74"/>
    </row>
    <row r="49" spans="1:16" s="2" customFormat="1" ht="15">
      <c r="A49" s="2" t="s">
        <v>36</v>
      </c>
      <c r="B49" s="35" t="str">
        <f>IF(ISERR((B20/$B$60)*1000),"n/a",IF(((B20/$B$60)*1000)=0,"-",((B20/$B$60)*1000)))</f>
        <v>-</v>
      </c>
      <c r="C49" s="35">
        <f>IF(ISERR((D20/$B$60)*1000),"n/a",IF(((D20/$B$60)*1000)=0,"-",((D20/$B$60)*1000)))</f>
        <v>3.7171835556172657E-2</v>
      </c>
      <c r="D49" s="35">
        <f>IF(ISERR((F20/$B$60)*1000),"n/a",IF(((F20/$B$60)*1000)=0,"-",((F20/$B$60)*1000)))</f>
        <v>0.49198017647875569</v>
      </c>
      <c r="E49" s="98"/>
      <c r="F49" s="35">
        <f>IF(ISERR((H20/$F$60)*1000),"n/a",IF(((H20/$F$60)*1000)=0,"-",((H20/$F$60)*1000)))</f>
        <v>2.5265049079697191E-3</v>
      </c>
      <c r="G49" s="35">
        <f>IF(ISERR((J20/$F$60)*1000),"n/a",IF(((J20/$F$60)*1000)=0,"-",((J20/$F$60)*1000)))</f>
        <v>2.666866291745815E-2</v>
      </c>
      <c r="H49" s="35">
        <f>IF(ISERR((L20/$F$60)*1000),"n/a",IF(((L20/$F$60)*1000)=0,"-",((L20/$F$60)*1000)))</f>
        <v>0.62629249440893819</v>
      </c>
      <c r="I49" s="34"/>
      <c r="J49" s="96" t="str">
        <f>IF(ISERR((B49/F49)*100),"n/a",IF(((B49/F49)*100)=0,"-",((B49/F49)*100)))</f>
        <v>n/a</v>
      </c>
      <c r="K49" s="95">
        <f>IF(ISERR((C49/G49)*100),"n/a",IF(((C49/G49)*100)=0,"-",((C49/G49)*100)))</f>
        <v>139.38394913619311</v>
      </c>
      <c r="L49" s="95">
        <f>IF(ISERR((D49/H49)*100),"n/a",IF(((D49/H49)*100)=0,"-",((D49/H49)*100)))</f>
        <v>78.554378484618539</v>
      </c>
      <c r="M49" s="21"/>
      <c r="N49" s="74"/>
      <c r="O49" s="74"/>
      <c r="P49" s="74"/>
    </row>
    <row r="50" spans="1:16" s="2" customFormat="1" ht="15">
      <c r="A50" s="2" t="s">
        <v>35</v>
      </c>
      <c r="B50" s="97" t="str">
        <f>IF(ISERR((B21/$B$60)*1000),"n/a",IF(((B21/$B$60)*1000)=0,"-",((B21/$B$60)*1000)))</f>
        <v>-</v>
      </c>
      <c r="C50" s="35">
        <f>IF(ISERR((D21/$B$60)*1000),"n/a",IF(((D21/$B$60)*1000)=0,"-",((D21/$B$60)*1000)))</f>
        <v>1.0932892810639016E-3</v>
      </c>
      <c r="D50" s="35">
        <f>IF(ISERR((F21/$B$60)*1000),"n/a",IF(((F21/$B$60)*1000)=0,"-",((F21/$B$60)*1000)))</f>
        <v>4.7011439085747772E-2</v>
      </c>
      <c r="E50" s="98"/>
      <c r="F50" s="97" t="str">
        <f>IF(ISERR((H21/$F$60)*1000),"n/a",IF(((H21/$F$60)*1000)=0,"-",((H21/$F$60)*1000)))</f>
        <v>-</v>
      </c>
      <c r="G50" s="35">
        <f>IF(ISERR((J21/$F$60)*1000),"n/a",IF(((J21/$F$60)*1000)=0,"-",((J21/$F$60)*1000)))</f>
        <v>1.0293168143580339E-3</v>
      </c>
      <c r="H50" s="35">
        <f>IF(ISERR((L21/$F$60)*1000),"n/a",IF(((L21/$F$60)*1000)=0,"-",((L21/$F$60)*1000)))</f>
        <v>5.8483909906706467E-2</v>
      </c>
      <c r="I50" s="34"/>
      <c r="J50" s="96" t="str">
        <f>IF(ISERR((B50/F50)*100),"n/a",IF(((B50/F50)*100)=0,"-",((B50/F50)*100)))</f>
        <v>n/a</v>
      </c>
      <c r="K50" s="95">
        <f>IF(ISERR((C50/G50)*100),"n/a",IF(((C50/G50)*100)=0,"-",((C50/G50)*100)))</f>
        <v>106.21504145405088</v>
      </c>
      <c r="L50" s="95">
        <f>IF(ISERR((D50/H50)*100),"n/a",IF(((D50/H50)*100)=0,"-",((D50/H50)*100)))</f>
        <v>80.38354337242572</v>
      </c>
      <c r="M50" s="21"/>
      <c r="N50" s="74"/>
      <c r="O50" s="74"/>
      <c r="P50" s="74"/>
    </row>
    <row r="51" spans="1:16" s="2" customFormat="1" ht="15">
      <c r="A51" s="2" t="s">
        <v>34</v>
      </c>
      <c r="B51" s="97" t="str">
        <f>IF(ISERR((B22/$B$60)*1000),"n/a",IF(((B22/$B$60)*1000)=0,"-",((B22/$B$60)*1000)))</f>
        <v>-</v>
      </c>
      <c r="C51" s="35">
        <f>IF(ISERR((D22/$B$60)*1000),"n/a",IF(((D22/$B$60)*1000)=0,"-",((D22/$B$60)*1000)))</f>
        <v>6.5597356863834099E-3</v>
      </c>
      <c r="D51" s="35">
        <f>IF(ISERR((F22/$B$60)*1000),"n/a",IF(((F22/$B$60)*1000)=0,"-",((F22/$B$60)*1000)))</f>
        <v>3.3891967712980954E-2</v>
      </c>
      <c r="E51" s="98"/>
      <c r="F51" s="97">
        <f>IF(ISERR((H22/$F$60)*1000),"n/a",IF(((H22/$F$60)*1000)=0,"-",((H22/$F$60)*1000)))</f>
        <v>9.3574255850730354E-5</v>
      </c>
      <c r="G51" s="35">
        <f>IF(ISERR((J22/$F$60)*1000),"n/a",IF(((J22/$F$60)*1000)=0,"-",((J22/$F$60)*1000)))</f>
        <v>3.6493959781784837E-3</v>
      </c>
      <c r="H51" s="35">
        <f>IF(ISERR((L22/$F$60)*1000),"n/a",IF(((L22/$F$60)*1000)=0,"-",((L22/$F$60)*1000)))</f>
        <v>2.0212039263757753E-2</v>
      </c>
      <c r="I51" s="34"/>
      <c r="J51" s="96" t="str">
        <f>IF(ISERR((B51/F51)*100),"n/a",IF(((B51/F51)*100)=0,"-",((B51/F51)*100)))</f>
        <v>n/a</v>
      </c>
      <c r="K51" s="95">
        <f>IF(ISERR((C51/G51)*100),"n/a",IF(((C51/G51)*100)=0,"-",((C51/G51)*100)))</f>
        <v>179.74853169147073</v>
      </c>
      <c r="L51" s="95">
        <f>IF(ISERR((D51/H51)*100),"n/a",IF(((D51/H51)*100)=0,"-",((D51/H51)*100)))</f>
        <v>167.6820793325526</v>
      </c>
      <c r="M51" s="21"/>
      <c r="N51" s="74"/>
      <c r="O51" s="74"/>
      <c r="P51" s="74"/>
    </row>
    <row r="52" spans="1:16" s="2" customFormat="1" ht="15.75">
      <c r="A52" s="20" t="s">
        <v>6</v>
      </c>
      <c r="B52" s="30">
        <f>IF(ISERR((B23/$B$60)*1000),"n/a",IF(((B23/$B$60)*1000)=0,"-",((B23/$B$60)*1000)))</f>
        <v>2.1865785621278033E-3</v>
      </c>
      <c r="C52" s="30">
        <f>IF(ISERR((D23/$B$60)*1000),"n/a",IF(((D23/$B$60)*1000)=0,"-",((D23/$B$60)*1000)))</f>
        <v>0.21209812052639693</v>
      </c>
      <c r="D52" s="30">
        <f>IF(ISERR((F23/$B$60)*1000),"n/a",IF(((F23/$B$60)*1000)=0,"-",((F23/$B$60)*1000)))</f>
        <v>1.2725887231583815</v>
      </c>
      <c r="E52" s="31"/>
      <c r="F52" s="30">
        <f>IF(ISERR((H23/$F$60)*1000),"n/a",IF(((H23/$F$60)*1000)=0,"-",((H23/$F$60)*1000)))</f>
        <v>5.5208810951930904E-3</v>
      </c>
      <c r="G52" s="30">
        <f>IF(ISERR((J23/$F$60)*1000),"n/a",IF(((J23/$F$60)*1000)=0,"-",((J23/$F$60)*1000)))</f>
        <v>0.18892642256262457</v>
      </c>
      <c r="H52" s="30">
        <f>IF(ISERR((L23/$F$60)*1000),"n/a",IF(((L23/$F$60)*1000)=0,"-",((L23/$F$60)*1000)))</f>
        <v>1.5059840736616541</v>
      </c>
      <c r="I52" s="94"/>
      <c r="J52" s="93">
        <f>IF(ISERR((B52/F52)*100),"n/a",IF(((B52/F52)*100)=0,"-",((B52/F52)*100)))</f>
        <v>39.605608677781689</v>
      </c>
      <c r="K52" s="93">
        <f>IF(ISERR((C52/G52)*100),"n/a",IF(((C52/G52)*100)=0,"-",((C52/G52)*100)))</f>
        <v>112.26493237392006</v>
      </c>
      <c r="L52" s="93">
        <f>IF(ISERR((D52/H52)*100),"n/a",IF(((D52/H52)*100)=0,"-",((D52/H52)*100)))</f>
        <v>84.502136869495942</v>
      </c>
      <c r="M52" s="21"/>
      <c r="N52" s="74"/>
      <c r="O52" s="74"/>
      <c r="P52" s="74"/>
    </row>
    <row r="53" spans="1:16" ht="13.5" thickBot="1">
      <c r="A53" s="5"/>
      <c r="B53" s="5"/>
      <c r="C53" s="5"/>
      <c r="D53" s="5"/>
      <c r="E53" s="5"/>
      <c r="F53" s="5"/>
      <c r="G53" s="5"/>
      <c r="H53" s="5"/>
      <c r="I53" s="5"/>
      <c r="J53" s="5"/>
      <c r="K53" s="5"/>
      <c r="L53" s="5"/>
      <c r="M53" s="62"/>
      <c r="N53" s="62"/>
      <c r="O53" s="62"/>
      <c r="P53" s="62"/>
    </row>
    <row r="54" spans="1:16" ht="14.25">
      <c r="A54" s="23" t="s">
        <v>11</v>
      </c>
    </row>
    <row r="55" spans="1:16" ht="14.25">
      <c r="A55" s="23"/>
    </row>
    <row r="57" spans="1:16">
      <c r="A57" s="1" t="s">
        <v>33</v>
      </c>
    </row>
    <row r="58" spans="1:16">
      <c r="B58" s="92" t="s">
        <v>25</v>
      </c>
      <c r="C58" s="92"/>
      <c r="D58" s="92"/>
      <c r="E58" s="92"/>
      <c r="F58" s="92" t="s">
        <v>24</v>
      </c>
      <c r="G58" s="92"/>
      <c r="H58" s="92"/>
      <c r="I58" s="92"/>
      <c r="J58" s="92" t="s">
        <v>32</v>
      </c>
    </row>
    <row r="59" spans="1:16">
      <c r="B59" s="92" t="s">
        <v>7</v>
      </c>
      <c r="C59" s="92" t="s">
        <v>6</v>
      </c>
      <c r="D59" s="92"/>
      <c r="F59" s="92" t="s">
        <v>7</v>
      </c>
      <c r="G59" s="92" t="s">
        <v>6</v>
      </c>
      <c r="H59" s="92"/>
      <c r="J59" s="92" t="s">
        <v>7</v>
      </c>
      <c r="K59" s="92" t="s">
        <v>6</v>
      </c>
    </row>
    <row r="60" spans="1:16">
      <c r="B60" s="91">
        <f>'Table C-D'!C100</f>
        <v>914671</v>
      </c>
      <c r="C60" s="91">
        <f>'Table C-D'!D100</f>
        <v>5313600</v>
      </c>
      <c r="F60" s="90">
        <f>'Table C-D'!G100</f>
        <v>10686700</v>
      </c>
      <c r="G60" s="90">
        <f>'Table C-D'!H100</f>
        <v>56567800</v>
      </c>
      <c r="J60" s="89">
        <f>B60+F60</f>
        <v>11601371</v>
      </c>
      <c r="K60" s="89">
        <f>C60+G60</f>
        <v>61881400</v>
      </c>
    </row>
    <row r="62" spans="1:16">
      <c r="B62" s="14"/>
      <c r="C62" s="88"/>
      <c r="F62" s="15"/>
      <c r="G62" s="11"/>
    </row>
    <row r="63" spans="1:16">
      <c r="B63" s="11"/>
      <c r="I63" s="87"/>
    </row>
    <row r="64" spans="1:16">
      <c r="B64" s="11"/>
      <c r="C64" s="11"/>
      <c r="D64" s="11"/>
      <c r="E64" s="11"/>
      <c r="F64" s="11"/>
      <c r="G64" s="11"/>
    </row>
    <row r="65" spans="2:2">
      <c r="B65" s="11"/>
    </row>
    <row r="66" spans="2:2">
      <c r="B66" s="11"/>
    </row>
    <row r="67" spans="2:2">
      <c r="B67" s="11"/>
    </row>
    <row r="68" spans="2:2">
      <c r="B68" s="11"/>
    </row>
    <row r="69" spans="2:2">
      <c r="B69" s="11"/>
    </row>
    <row r="70" spans="2:2">
      <c r="B70" s="11"/>
    </row>
    <row r="71" spans="2:2">
      <c r="B71" s="11"/>
    </row>
    <row r="72" spans="2:2">
      <c r="B72" s="11"/>
    </row>
    <row r="73" spans="2:2">
      <c r="B73" s="11"/>
    </row>
    <row r="74" spans="2:2">
      <c r="B74" s="11"/>
    </row>
    <row r="75" spans="2:2">
      <c r="B75" s="11"/>
    </row>
    <row r="76" spans="2:2">
      <c r="B76" s="11"/>
    </row>
    <row r="77" spans="2:2">
      <c r="B77" s="11"/>
    </row>
    <row r="78" spans="2:2">
      <c r="B78" s="11"/>
    </row>
    <row r="79" spans="2:2">
      <c r="B79" s="17"/>
    </row>
  </sheetData>
  <mergeCells count="2">
    <mergeCell ref="H3:L3"/>
    <mergeCell ref="B3:F3"/>
  </mergeCells>
  <pageMargins left="0.62992125984251968" right="0.35433070866141736" top="0.59055118110236227" bottom="0.94488188976377963" header="0.31496062992125984" footer="0.6692913385826772"/>
  <pageSetup paperSize="9" scale="68" orientation="portrait" horizontalDpi="4294967292" verticalDpi="300" r:id="rId1"/>
  <headerFooter alignWithMargins="0"/>
  <rowBreaks count="1" manualBreakCount="1">
    <brk id="59" max="655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abColor indexed="10"/>
    <pageSetUpPr fitToPage="1"/>
  </sheetPr>
  <dimension ref="A1:V53"/>
  <sheetViews>
    <sheetView topLeftCell="A4" zoomScale="75" zoomScaleNormal="75" workbookViewId="0">
      <selection activeCell="K21" sqref="K21"/>
    </sheetView>
  </sheetViews>
  <sheetFormatPr defaultColWidth="16.28515625" defaultRowHeight="18"/>
  <cols>
    <col min="1" max="1" width="20.28515625" style="136" customWidth="1"/>
    <col min="2" max="2" width="9.140625" style="138" customWidth="1"/>
    <col min="3" max="3" width="12.85546875" style="136" customWidth="1"/>
    <col min="4" max="4" width="11.5703125" style="136" customWidth="1"/>
    <col min="5" max="5" width="3" style="136" customWidth="1"/>
    <col min="6" max="6" width="13.42578125" style="136" customWidth="1"/>
    <col min="7" max="7" width="7" style="136" customWidth="1"/>
    <col min="8" max="8" width="23.42578125" style="136" customWidth="1"/>
    <col min="9" max="9" width="9" style="138" customWidth="1"/>
    <col min="10" max="10" width="11" style="136" customWidth="1"/>
    <col min="11" max="11" width="12.28515625" style="136" customWidth="1"/>
    <col min="12" max="12" width="3" style="136" customWidth="1"/>
    <col min="13" max="13" width="12.28515625" style="136" customWidth="1"/>
    <col min="14" max="14" width="3" style="138" customWidth="1"/>
    <col min="15" max="15" width="7" style="136" customWidth="1"/>
    <col min="16" max="16" width="16.85546875" style="137" customWidth="1"/>
    <col min="17" max="17" width="15.5703125" style="136" customWidth="1"/>
    <col min="18" max="18" width="4.5703125" style="136" customWidth="1"/>
    <col min="19" max="16384" width="16.28515625" style="136"/>
  </cols>
  <sheetData>
    <row r="1" spans="1:22" s="227" customFormat="1" ht="20.25" customHeight="1">
      <c r="A1" s="233" t="s">
        <v>94</v>
      </c>
      <c r="B1" s="238"/>
      <c r="C1" s="237"/>
      <c r="D1" s="237"/>
      <c r="E1" s="237"/>
      <c r="F1" s="237"/>
      <c r="G1" s="237"/>
      <c r="H1" s="239"/>
      <c r="I1" s="238"/>
      <c r="J1" s="237"/>
      <c r="K1" s="237"/>
      <c r="L1" s="237"/>
      <c r="M1" s="237"/>
      <c r="N1" s="238"/>
      <c r="O1" s="237"/>
      <c r="P1" s="236"/>
    </row>
    <row r="2" spans="1:22" s="227" customFormat="1" ht="22.5" customHeight="1">
      <c r="A2" s="240" t="s">
        <v>93</v>
      </c>
      <c r="B2" s="238"/>
      <c r="C2" s="237"/>
      <c r="D2" s="237"/>
      <c r="E2" s="237"/>
      <c r="F2" s="237"/>
      <c r="G2" s="237"/>
      <c r="H2" s="239"/>
      <c r="I2" s="238"/>
      <c r="J2" s="237"/>
      <c r="K2" s="237"/>
      <c r="L2" s="237"/>
      <c r="M2" s="237"/>
      <c r="N2" s="238"/>
      <c r="O2" s="237"/>
      <c r="P2" s="236"/>
    </row>
    <row r="3" spans="1:22" s="227" customFormat="1" ht="22.5" customHeight="1">
      <c r="A3" s="233"/>
      <c r="B3" s="238"/>
      <c r="C3" s="237"/>
      <c r="D3" s="237"/>
      <c r="E3" s="237"/>
      <c r="F3" s="237"/>
      <c r="G3" s="237"/>
      <c r="H3" s="239"/>
      <c r="I3" s="238"/>
      <c r="J3" s="237"/>
      <c r="K3" s="237"/>
      <c r="L3" s="237"/>
      <c r="M3" s="237"/>
      <c r="N3" s="238"/>
      <c r="O3" s="237"/>
      <c r="P3" s="236"/>
    </row>
    <row r="4" spans="1:22" ht="4.5" customHeight="1">
      <c r="A4" s="235"/>
      <c r="H4" s="231"/>
      <c r="J4" s="234"/>
    </row>
    <row r="5" spans="1:22" s="227" customFormat="1" ht="29.25" customHeight="1" thickBot="1">
      <c r="A5" s="233" t="s">
        <v>92</v>
      </c>
      <c r="B5" s="232"/>
      <c r="C5" s="231"/>
      <c r="D5" s="230"/>
      <c r="E5" s="229"/>
      <c r="F5" s="229"/>
      <c r="H5" s="233" t="s">
        <v>91</v>
      </c>
      <c r="I5" s="232"/>
      <c r="J5" s="231"/>
      <c r="K5" s="230"/>
      <c r="L5" s="229"/>
      <c r="M5" s="229"/>
      <c r="N5" s="171"/>
      <c r="P5" s="228"/>
    </row>
    <row r="6" spans="1:22" ht="19.5" customHeight="1">
      <c r="A6" s="225"/>
      <c r="B6" s="226"/>
      <c r="C6" s="223"/>
      <c r="D6" s="222" t="s">
        <v>90</v>
      </c>
      <c r="E6" s="221"/>
      <c r="F6" s="221"/>
      <c r="G6" s="220"/>
      <c r="H6" s="225"/>
      <c r="I6" s="224"/>
      <c r="J6" s="223"/>
      <c r="K6" s="222" t="s">
        <v>90</v>
      </c>
      <c r="L6" s="221"/>
      <c r="M6" s="221"/>
      <c r="N6" s="220"/>
    </row>
    <row r="7" spans="1:22" ht="36" customHeight="1" thickBot="1">
      <c r="A7" s="218"/>
      <c r="B7" s="219"/>
      <c r="C7" s="216" t="s">
        <v>89</v>
      </c>
      <c r="D7" s="214" t="s">
        <v>88</v>
      </c>
      <c r="E7" s="215"/>
      <c r="F7" s="214" t="s">
        <v>87</v>
      </c>
      <c r="H7" s="218"/>
      <c r="I7" s="217"/>
      <c r="J7" s="216" t="s">
        <v>89</v>
      </c>
      <c r="K7" s="214" t="s">
        <v>88</v>
      </c>
      <c r="L7" s="215"/>
      <c r="M7" s="214" t="s">
        <v>87</v>
      </c>
      <c r="P7" s="213"/>
      <c r="Q7" s="212"/>
    </row>
    <row r="8" spans="1:22" s="140" customFormat="1" ht="12.75" customHeight="1">
      <c r="B8" s="211"/>
      <c r="I8" s="211"/>
      <c r="N8" s="211"/>
      <c r="P8" s="210"/>
    </row>
    <row r="9" spans="1:22" s="140" customFormat="1">
      <c r="A9" s="202" t="s">
        <v>75</v>
      </c>
      <c r="B9" s="167"/>
      <c r="C9" s="166">
        <v>9</v>
      </c>
      <c r="D9" s="165">
        <v>21.555853611803027</v>
      </c>
      <c r="E9" s="157"/>
      <c r="F9" s="157">
        <v>67.375990442162674</v>
      </c>
      <c r="G9" s="164"/>
      <c r="H9" s="156" t="s">
        <v>86</v>
      </c>
      <c r="I9" s="155"/>
      <c r="J9" s="76">
        <v>1594</v>
      </c>
      <c r="K9" s="154">
        <v>30.068405055596745</v>
      </c>
      <c r="L9" s="153"/>
      <c r="M9" s="152">
        <v>85.604474374528053</v>
      </c>
      <c r="N9" s="180"/>
      <c r="O9" s="179"/>
      <c r="P9" s="150"/>
      <c r="Q9" s="163"/>
      <c r="U9" s="149"/>
      <c r="V9" s="149"/>
    </row>
    <row r="10" spans="1:22" s="140" customFormat="1">
      <c r="A10" s="177" t="s">
        <v>85</v>
      </c>
      <c r="B10" s="177"/>
      <c r="C10" s="166">
        <v>48</v>
      </c>
      <c r="D10" s="157">
        <v>26.321071004379171</v>
      </c>
      <c r="E10" s="157"/>
      <c r="F10" s="157">
        <v>82.270378169923035</v>
      </c>
      <c r="G10" s="164"/>
      <c r="H10" s="156" t="s">
        <v>83</v>
      </c>
      <c r="I10" s="155"/>
      <c r="J10" s="76">
        <v>1901</v>
      </c>
      <c r="K10" s="154">
        <v>30.975383206307377</v>
      </c>
      <c r="L10" s="153"/>
      <c r="M10" s="152">
        <v>88.186632880015964</v>
      </c>
      <c r="N10" s="180"/>
      <c r="O10" s="179"/>
      <c r="P10" s="150"/>
      <c r="U10" s="149"/>
      <c r="V10" s="149"/>
    </row>
    <row r="11" spans="1:22" s="140" customFormat="1">
      <c r="A11" s="177" t="s">
        <v>86</v>
      </c>
      <c r="B11" s="177"/>
      <c r="C11" s="166">
        <v>1491</v>
      </c>
      <c r="D11" s="157">
        <v>27.872425943609205</v>
      </c>
      <c r="E11" s="157"/>
      <c r="F11" s="157">
        <v>87.119366172918731</v>
      </c>
      <c r="G11" s="164"/>
      <c r="H11" s="164" t="s">
        <v>84</v>
      </c>
      <c r="I11" s="155"/>
      <c r="J11" s="76">
        <v>1960</v>
      </c>
      <c r="K11" s="154">
        <v>31.021406068021271</v>
      </c>
      <c r="L11" s="153"/>
      <c r="M11" s="152">
        <v>88.317659546676367</v>
      </c>
      <c r="N11" s="180"/>
      <c r="O11" s="179"/>
      <c r="P11" s="150"/>
      <c r="U11" s="149"/>
      <c r="V11" s="149"/>
    </row>
    <row r="12" spans="1:22" s="140" customFormat="1">
      <c r="A12" s="177" t="s">
        <v>81</v>
      </c>
      <c r="B12" s="177"/>
      <c r="C12" s="166">
        <v>9</v>
      </c>
      <c r="D12" s="157">
        <v>28.162403191739028</v>
      </c>
      <c r="E12" s="157"/>
      <c r="F12" s="157">
        <v>88.025732705661468</v>
      </c>
      <c r="G12" s="164"/>
      <c r="H12" s="164" t="s">
        <v>85</v>
      </c>
      <c r="I12" s="155"/>
      <c r="J12" s="76">
        <v>59</v>
      </c>
      <c r="K12" s="154">
        <v>32.581150534303255</v>
      </c>
      <c r="L12" s="153"/>
      <c r="M12" s="152">
        <v>92.758237786452185</v>
      </c>
      <c r="N12" s="180"/>
      <c r="O12" s="179"/>
      <c r="P12" s="150"/>
      <c r="U12" s="149"/>
      <c r="V12" s="149"/>
    </row>
    <row r="13" spans="1:22" s="140" customFormat="1">
      <c r="A13" s="177" t="s">
        <v>84</v>
      </c>
      <c r="B13" s="177"/>
      <c r="C13" s="166">
        <v>1802</v>
      </c>
      <c r="D13" s="157">
        <v>28.286620381467525</v>
      </c>
      <c r="E13" s="157"/>
      <c r="F13" s="157">
        <v>88.413991799391667</v>
      </c>
      <c r="G13" s="164"/>
      <c r="H13" s="195" t="s">
        <v>80</v>
      </c>
      <c r="I13" s="188"/>
      <c r="J13" s="187">
        <v>319</v>
      </c>
      <c r="K13" s="186">
        <v>33.880051871527691</v>
      </c>
      <c r="L13" s="185"/>
      <c r="M13" s="184">
        <v>96.456198021851264</v>
      </c>
      <c r="N13" s="180"/>
      <c r="O13" s="179"/>
      <c r="P13" s="150"/>
      <c r="Q13" s="163"/>
      <c r="U13" s="149"/>
      <c r="V13" s="149"/>
    </row>
    <row r="14" spans="1:22" s="140" customFormat="1">
      <c r="A14" s="177" t="s">
        <v>83</v>
      </c>
      <c r="B14" s="177"/>
      <c r="C14" s="166">
        <v>1754</v>
      </c>
      <c r="D14" s="157">
        <v>28.344544780470045</v>
      </c>
      <c r="E14" s="157"/>
      <c r="F14" s="157">
        <v>88.59504302676801</v>
      </c>
      <c r="G14" s="164"/>
      <c r="H14" s="164" t="s">
        <v>82</v>
      </c>
      <c r="I14" s="155"/>
      <c r="J14" s="76">
        <v>168</v>
      </c>
      <c r="K14" s="154">
        <v>34.144224799072411</v>
      </c>
      <c r="L14" s="153"/>
      <c r="M14" s="152">
        <v>97.208295932087324</v>
      </c>
      <c r="N14" s="180"/>
      <c r="O14" s="179"/>
      <c r="P14" s="150"/>
      <c r="Q14" s="163"/>
      <c r="S14" s="163"/>
      <c r="T14" s="163"/>
      <c r="U14" s="149"/>
      <c r="V14" s="149"/>
    </row>
    <row r="15" spans="1:22" s="140" customFormat="1" ht="19.5" thickBot="1">
      <c r="A15" s="174" t="s">
        <v>82</v>
      </c>
      <c r="B15" s="174"/>
      <c r="C15" s="183">
        <v>148</v>
      </c>
      <c r="D15" s="182">
        <v>29.68388666371165</v>
      </c>
      <c r="E15" s="182"/>
      <c r="F15" s="182">
        <v>92.7813530448813</v>
      </c>
      <c r="G15" s="164"/>
      <c r="H15" s="209" t="s">
        <v>25</v>
      </c>
      <c r="I15" s="208"/>
      <c r="J15" s="207">
        <v>186</v>
      </c>
      <c r="K15" s="206">
        <v>35.124805420852766</v>
      </c>
      <c r="L15" s="205"/>
      <c r="M15" s="204">
        <v>100</v>
      </c>
      <c r="N15" s="180"/>
      <c r="O15" s="203"/>
      <c r="P15" s="150"/>
      <c r="U15" s="149"/>
      <c r="V15" s="149"/>
    </row>
    <row r="16" spans="1:22" s="140" customFormat="1">
      <c r="A16" s="177" t="s">
        <v>78</v>
      </c>
      <c r="B16" s="177"/>
      <c r="C16" s="166">
        <v>167</v>
      </c>
      <c r="D16" s="157">
        <v>29.925548103437031</v>
      </c>
      <c r="E16" s="157"/>
      <c r="F16" s="157">
        <v>93.536701413189988</v>
      </c>
      <c r="G16" s="164"/>
      <c r="H16" s="156" t="s">
        <v>81</v>
      </c>
      <c r="I16" s="155"/>
      <c r="J16" s="76">
        <v>12</v>
      </c>
      <c r="K16" s="154">
        <v>37.68228806853152</v>
      </c>
      <c r="L16" s="153"/>
      <c r="M16" s="152">
        <v>107.28112972309999</v>
      </c>
      <c r="N16" s="180"/>
      <c r="O16" s="179"/>
      <c r="P16" s="150"/>
      <c r="S16" s="163"/>
      <c r="T16" s="163"/>
      <c r="U16" s="149"/>
      <c r="V16" s="149"/>
    </row>
    <row r="17" spans="1:22" s="140" customFormat="1">
      <c r="A17" s="202" t="s">
        <v>80</v>
      </c>
      <c r="B17" s="201"/>
      <c r="C17" s="166">
        <v>286</v>
      </c>
      <c r="D17" s="165">
        <v>30.159693467842754</v>
      </c>
      <c r="E17" s="157"/>
      <c r="F17" s="157">
        <v>94.268557182781905</v>
      </c>
      <c r="G17" s="164"/>
      <c r="H17" s="156" t="s">
        <v>79</v>
      </c>
      <c r="I17" s="155"/>
      <c r="J17" s="76">
        <v>121</v>
      </c>
      <c r="K17" s="154">
        <v>39.497874296219699</v>
      </c>
      <c r="L17" s="153"/>
      <c r="M17" s="152">
        <v>112.45008711926059</v>
      </c>
      <c r="N17" s="180"/>
      <c r="O17" s="179"/>
      <c r="P17" s="150"/>
      <c r="U17" s="149"/>
      <c r="V17" s="149"/>
    </row>
    <row r="18" spans="1:22" s="140" customFormat="1">
      <c r="A18" s="177" t="s">
        <v>79</v>
      </c>
      <c r="B18" s="177"/>
      <c r="C18" s="166">
        <v>93</v>
      </c>
      <c r="D18" s="157">
        <v>30.2530816667301</v>
      </c>
      <c r="E18" s="157"/>
      <c r="F18" s="157">
        <v>94.560455731962961</v>
      </c>
      <c r="G18" s="164"/>
      <c r="H18" s="195" t="s">
        <v>78</v>
      </c>
      <c r="I18" s="200"/>
      <c r="J18" s="187">
        <v>220</v>
      </c>
      <c r="K18" s="186">
        <v>39.563876598110859</v>
      </c>
      <c r="L18" s="199"/>
      <c r="M18" s="184">
        <v>112.63799506949788</v>
      </c>
      <c r="N18" s="180"/>
      <c r="O18" s="179"/>
      <c r="P18" s="150"/>
      <c r="U18" s="149"/>
      <c r="V18" s="149"/>
    </row>
    <row r="19" spans="1:22" s="140" customFormat="1" ht="19.5" thickBot="1">
      <c r="A19" s="198" t="s">
        <v>25</v>
      </c>
      <c r="B19" s="198"/>
      <c r="C19" s="197">
        <v>170</v>
      </c>
      <c r="D19" s="196">
        <v>31.993375489310452</v>
      </c>
      <c r="E19" s="196"/>
      <c r="F19" s="196">
        <v>100</v>
      </c>
      <c r="G19" s="164"/>
      <c r="H19" s="195" t="s">
        <v>74</v>
      </c>
      <c r="I19" s="188"/>
      <c r="J19" s="187">
        <v>661</v>
      </c>
      <c r="K19" s="186">
        <v>39.685877573330465</v>
      </c>
      <c r="L19" s="185"/>
      <c r="M19" s="184">
        <v>112.98533073088541</v>
      </c>
      <c r="N19" s="180"/>
      <c r="O19" s="179"/>
      <c r="P19" s="150"/>
      <c r="U19" s="149"/>
      <c r="V19" s="149"/>
    </row>
    <row r="20" spans="1:22" s="140" customFormat="1">
      <c r="A20" s="177" t="s">
        <v>73</v>
      </c>
      <c r="B20" s="177"/>
      <c r="C20" s="166">
        <v>263</v>
      </c>
      <c r="D20" s="157">
        <v>32.824122609954571</v>
      </c>
      <c r="E20" s="157"/>
      <c r="F20" s="157">
        <v>102.59662229426741</v>
      </c>
      <c r="G20" s="164"/>
      <c r="H20" s="156" t="s">
        <v>76</v>
      </c>
      <c r="I20" s="155"/>
      <c r="J20" s="76">
        <v>320</v>
      </c>
      <c r="K20" s="154">
        <v>40.660044670141573</v>
      </c>
      <c r="L20" s="153"/>
      <c r="M20" s="152">
        <v>115.75877555182888</v>
      </c>
      <c r="N20" s="180"/>
      <c r="O20" s="179"/>
      <c r="P20" s="150"/>
      <c r="S20" s="163"/>
      <c r="T20" s="163"/>
      <c r="U20" s="149"/>
      <c r="V20" s="149"/>
    </row>
    <row r="21" spans="1:22" s="140" customFormat="1">
      <c r="A21" s="177" t="s">
        <v>77</v>
      </c>
      <c r="B21" s="177"/>
      <c r="C21" s="166">
        <v>162</v>
      </c>
      <c r="D21" s="157">
        <v>35.349807070790604</v>
      </c>
      <c r="E21" s="157"/>
      <c r="F21" s="157">
        <v>110.49102050079584</v>
      </c>
      <c r="G21" s="164"/>
      <c r="H21" s="156" t="s">
        <v>77</v>
      </c>
      <c r="I21" s="155"/>
      <c r="J21" s="76">
        <v>186</v>
      </c>
      <c r="K21" s="154">
        <v>40.693745218211461</v>
      </c>
      <c r="L21" s="153"/>
      <c r="M21" s="152">
        <v>115.85472070416807</v>
      </c>
      <c r="N21" s="180"/>
      <c r="O21" s="179"/>
      <c r="P21" s="150"/>
      <c r="U21" s="149"/>
      <c r="V21" s="149"/>
    </row>
    <row r="22" spans="1:22" s="140" customFormat="1">
      <c r="A22" s="177" t="s">
        <v>76</v>
      </c>
      <c r="B22" s="177"/>
      <c r="C22" s="166">
        <v>286</v>
      </c>
      <c r="D22" s="157">
        <v>35.953758940354724</v>
      </c>
      <c r="E22" s="157"/>
      <c r="F22" s="157">
        <v>112.3787608855699</v>
      </c>
      <c r="G22" s="164"/>
      <c r="H22" s="164" t="s">
        <v>75</v>
      </c>
      <c r="I22" s="155"/>
      <c r="J22" s="76">
        <v>17</v>
      </c>
      <c r="K22" s="154">
        <v>40.881894611285325</v>
      </c>
      <c r="L22" s="153"/>
      <c r="M22" s="152">
        <v>116.39038030660438</v>
      </c>
      <c r="N22" s="180"/>
      <c r="O22" s="179"/>
      <c r="P22" s="150"/>
      <c r="U22" s="149"/>
      <c r="V22" s="149"/>
    </row>
    <row r="23" spans="1:22" s="140" customFormat="1">
      <c r="A23" s="194" t="s">
        <v>74</v>
      </c>
      <c r="B23" s="193"/>
      <c r="C23" s="183">
        <v>650</v>
      </c>
      <c r="D23" s="190">
        <v>38.851552878637079</v>
      </c>
      <c r="E23" s="182"/>
      <c r="F23" s="182">
        <v>121.43624198583881</v>
      </c>
      <c r="G23" s="164"/>
      <c r="H23" s="156" t="s">
        <v>72</v>
      </c>
      <c r="I23" s="155"/>
      <c r="J23" s="76">
        <v>5507</v>
      </c>
      <c r="K23" s="154">
        <v>43.091103999248823</v>
      </c>
      <c r="L23" s="153"/>
      <c r="M23" s="152">
        <v>122.67997924243774</v>
      </c>
      <c r="N23" s="180"/>
      <c r="O23" s="179"/>
      <c r="P23" s="150"/>
      <c r="S23" s="163"/>
      <c r="T23" s="163"/>
      <c r="U23" s="149"/>
      <c r="V23" s="149"/>
    </row>
    <row r="24" spans="1:22" s="140" customFormat="1">
      <c r="A24" s="177" t="s">
        <v>71</v>
      </c>
      <c r="B24" s="177"/>
      <c r="C24" s="166">
        <v>1834</v>
      </c>
      <c r="D24" s="157">
        <v>39.700169771260356</v>
      </c>
      <c r="E24" s="157"/>
      <c r="F24" s="157">
        <v>124.08871888033471</v>
      </c>
      <c r="G24" s="164"/>
      <c r="H24" s="156" t="s">
        <v>73</v>
      </c>
      <c r="I24" s="155"/>
      <c r="J24" s="76">
        <v>341</v>
      </c>
      <c r="K24" s="154">
        <v>43.90934844192634</v>
      </c>
      <c r="L24" s="153"/>
      <c r="M24" s="152">
        <v>125.0095136921624</v>
      </c>
      <c r="N24" s="180"/>
      <c r="O24" s="179"/>
      <c r="P24" s="150"/>
      <c r="S24" s="163"/>
      <c r="T24" s="163"/>
      <c r="U24" s="149"/>
      <c r="V24" s="149"/>
    </row>
    <row r="25" spans="1:22" s="140" customFormat="1">
      <c r="A25" s="177" t="s">
        <v>72</v>
      </c>
      <c r="B25" s="177"/>
      <c r="C25" s="166">
        <v>5237</v>
      </c>
      <c r="D25" s="157">
        <v>41.117049664748052</v>
      </c>
      <c r="E25" s="157"/>
      <c r="F25" s="157">
        <v>128.51738535212073</v>
      </c>
      <c r="G25" s="164"/>
      <c r="H25" s="176" t="s">
        <v>71</v>
      </c>
      <c r="I25" s="155"/>
      <c r="J25" s="76">
        <v>2060</v>
      </c>
      <c r="K25" s="154">
        <v>44.63422319096302</v>
      </c>
      <c r="L25" s="153"/>
      <c r="M25" s="152">
        <v>127.07322547747052</v>
      </c>
      <c r="N25" s="180"/>
      <c r="O25" s="179"/>
      <c r="P25" s="181"/>
      <c r="U25" s="149"/>
      <c r="V25" s="149"/>
    </row>
    <row r="26" spans="1:22" s="140" customFormat="1">
      <c r="A26" s="177" t="s">
        <v>70</v>
      </c>
      <c r="B26" s="177"/>
      <c r="C26" s="166">
        <v>3601</v>
      </c>
      <c r="D26" s="157">
        <v>43.99847646264174</v>
      </c>
      <c r="E26" s="157"/>
      <c r="F26" s="157">
        <v>137.52370854817241</v>
      </c>
      <c r="G26" s="164"/>
      <c r="H26" s="156" t="s">
        <v>70</v>
      </c>
      <c r="I26" s="155"/>
      <c r="J26" s="76">
        <v>4009</v>
      </c>
      <c r="K26" s="154">
        <v>49.038794371271159</v>
      </c>
      <c r="L26" s="153"/>
      <c r="M26" s="152">
        <v>139.61299937097442</v>
      </c>
      <c r="N26" s="180"/>
      <c r="O26" s="179"/>
      <c r="P26" s="150"/>
      <c r="Q26" s="163"/>
      <c r="U26" s="149"/>
      <c r="V26" s="149"/>
    </row>
    <row r="27" spans="1:22" s="140" customFormat="1">
      <c r="A27" s="192" t="s">
        <v>69</v>
      </c>
      <c r="B27" s="191"/>
      <c r="C27" s="183">
        <v>255</v>
      </c>
      <c r="D27" s="190">
        <v>47.211145088735663</v>
      </c>
      <c r="E27" s="182"/>
      <c r="F27" s="182">
        <v>147.56537679029753</v>
      </c>
      <c r="G27" s="164"/>
      <c r="H27" s="156" t="s">
        <v>69</v>
      </c>
      <c r="I27" s="155"/>
      <c r="J27" s="76">
        <v>292</v>
      </c>
      <c r="K27" s="154">
        <v>54.322791983146537</v>
      </c>
      <c r="L27" s="153"/>
      <c r="M27" s="152">
        <v>154.65649227738177</v>
      </c>
      <c r="N27" s="180"/>
      <c r="O27" s="179"/>
      <c r="P27" s="150"/>
      <c r="U27" s="149"/>
      <c r="V27" s="149"/>
    </row>
    <row r="28" spans="1:22" s="140" customFormat="1">
      <c r="A28" s="174" t="s">
        <v>68</v>
      </c>
      <c r="B28" s="174"/>
      <c r="C28" s="183">
        <v>295</v>
      </c>
      <c r="D28" s="182">
        <v>54.5859406600865</v>
      </c>
      <c r="E28" s="182"/>
      <c r="F28" s="182">
        <v>170.61638487731506</v>
      </c>
      <c r="G28" s="164"/>
      <c r="H28" s="189" t="s">
        <v>66</v>
      </c>
      <c r="I28" s="188"/>
      <c r="J28" s="187">
        <v>1275</v>
      </c>
      <c r="K28" s="186">
        <v>56.363555987798946</v>
      </c>
      <c r="L28" s="185"/>
      <c r="M28" s="184">
        <v>160.46652874648305</v>
      </c>
      <c r="N28" s="180"/>
      <c r="O28" s="179"/>
      <c r="P28" s="150"/>
      <c r="Q28" s="163"/>
      <c r="S28" s="163"/>
      <c r="T28" s="163"/>
      <c r="U28" s="149"/>
      <c r="V28" s="149"/>
    </row>
    <row r="29" spans="1:22" s="140" customFormat="1">
      <c r="A29" s="177" t="s">
        <v>67</v>
      </c>
      <c r="B29" s="177"/>
      <c r="C29" s="166">
        <v>3653</v>
      </c>
      <c r="D29" s="157">
        <v>55.918066271526619</v>
      </c>
      <c r="E29" s="157"/>
      <c r="F29" s="157">
        <v>174.78013937669635</v>
      </c>
      <c r="G29" s="164"/>
      <c r="H29" s="176" t="s">
        <v>68</v>
      </c>
      <c r="I29" s="155"/>
      <c r="J29" s="76">
        <v>324</v>
      </c>
      <c r="K29" s="154">
        <v>60.084050911219137</v>
      </c>
      <c r="L29" s="153"/>
      <c r="M29" s="152">
        <v>171.05874378893685</v>
      </c>
      <c r="N29" s="180"/>
      <c r="O29" s="179"/>
      <c r="P29" s="150"/>
      <c r="U29" s="149"/>
      <c r="V29" s="149"/>
    </row>
    <row r="30" spans="1:22" s="140" customFormat="1">
      <c r="A30" s="174" t="s">
        <v>55</v>
      </c>
      <c r="B30" s="174"/>
      <c r="C30" s="183">
        <v>51</v>
      </c>
      <c r="D30" s="182">
        <v>59.163978185893214</v>
      </c>
      <c r="E30" s="182"/>
      <c r="F30" s="182">
        <v>184.92571440503656</v>
      </c>
      <c r="G30" s="164"/>
      <c r="H30" s="176" t="s">
        <v>67</v>
      </c>
      <c r="I30" s="155"/>
      <c r="J30" s="76">
        <v>3963</v>
      </c>
      <c r="K30" s="154">
        <v>60.974008317297852</v>
      </c>
      <c r="L30" s="153"/>
      <c r="M30" s="152">
        <v>173.59244439002367</v>
      </c>
      <c r="N30" s="180"/>
      <c r="O30" s="179"/>
      <c r="P30" s="150"/>
      <c r="Q30" s="163"/>
      <c r="U30" s="149"/>
      <c r="V30" s="149"/>
    </row>
    <row r="31" spans="1:22" s="140" customFormat="1">
      <c r="A31" s="177" t="s">
        <v>66</v>
      </c>
      <c r="B31" s="177"/>
      <c r="C31" s="166">
        <v>1310</v>
      </c>
      <c r="D31" s="157">
        <v>59.503326190511665</v>
      </c>
      <c r="E31" s="157"/>
      <c r="F31" s="157">
        <v>185.98639649758985</v>
      </c>
      <c r="G31" s="164"/>
      <c r="H31" s="176" t="s">
        <v>63</v>
      </c>
      <c r="I31" s="155"/>
      <c r="J31" s="76">
        <v>523</v>
      </c>
      <c r="K31" s="154">
        <v>62.230404323906512</v>
      </c>
      <c r="L31" s="153"/>
      <c r="M31" s="152">
        <v>177.16939233764921</v>
      </c>
      <c r="N31" s="180"/>
      <c r="O31" s="179"/>
      <c r="P31" s="150"/>
      <c r="U31" s="149"/>
      <c r="V31" s="149"/>
    </row>
    <row r="32" spans="1:22" s="140" customFormat="1">
      <c r="A32" s="177" t="s">
        <v>65</v>
      </c>
      <c r="B32" s="177"/>
      <c r="C32" s="166">
        <v>3650</v>
      </c>
      <c r="D32" s="157">
        <v>60.012466808995413</v>
      </c>
      <c r="E32" s="157"/>
      <c r="F32" s="157">
        <v>187.57779037428116</v>
      </c>
      <c r="G32" s="164"/>
      <c r="H32" s="164" t="s">
        <v>65</v>
      </c>
      <c r="I32" s="155"/>
      <c r="J32" s="76">
        <v>3860</v>
      </c>
      <c r="K32" s="154">
        <v>63.668588699300543</v>
      </c>
      <c r="L32" s="153"/>
      <c r="M32" s="152">
        <v>181.2638901097001</v>
      </c>
      <c r="N32" s="180"/>
      <c r="O32" s="179"/>
      <c r="P32" s="150"/>
      <c r="U32" s="149"/>
      <c r="V32" s="149"/>
    </row>
    <row r="33" spans="1:22" s="140" customFormat="1">
      <c r="A33" s="168" t="s">
        <v>64</v>
      </c>
      <c r="B33" s="167"/>
      <c r="C33" s="166">
        <v>605</v>
      </c>
      <c r="D33" s="165">
        <v>60.756812972754538</v>
      </c>
      <c r="E33" s="157"/>
      <c r="F33" s="157">
        <v>189.90435377178144</v>
      </c>
      <c r="G33" s="164"/>
      <c r="H33" s="176" t="s">
        <v>64</v>
      </c>
      <c r="I33" s="155"/>
      <c r="J33" s="76">
        <v>638</v>
      </c>
      <c r="K33" s="154">
        <v>63.891223889469387</v>
      </c>
      <c r="L33" s="153"/>
      <c r="M33" s="152">
        <v>181.89773046127306</v>
      </c>
      <c r="N33" s="180"/>
      <c r="O33" s="179"/>
      <c r="P33" s="150"/>
      <c r="U33" s="149"/>
      <c r="V33" s="149"/>
    </row>
    <row r="34" spans="1:22" s="140" customFormat="1">
      <c r="A34" s="177" t="s">
        <v>63</v>
      </c>
      <c r="B34" s="177"/>
      <c r="C34" s="166">
        <v>522</v>
      </c>
      <c r="D34" s="157">
        <v>61.826233226081001</v>
      </c>
      <c r="E34" s="157"/>
      <c r="F34" s="157">
        <v>193.24698404123762</v>
      </c>
      <c r="G34" s="164"/>
      <c r="H34" s="156" t="s">
        <v>56</v>
      </c>
      <c r="I34" s="155"/>
      <c r="J34" s="76">
        <v>284</v>
      </c>
      <c r="K34" s="154">
        <v>64.472190692395003</v>
      </c>
      <c r="L34" s="153"/>
      <c r="M34" s="152">
        <v>183.55173763929062</v>
      </c>
      <c r="N34" s="180"/>
      <c r="O34" s="179"/>
      <c r="P34" s="150"/>
      <c r="S34" s="163"/>
      <c r="T34" s="163"/>
      <c r="U34" s="149"/>
      <c r="V34" s="149"/>
    </row>
    <row r="35" spans="1:22" s="140" customFormat="1">
      <c r="A35" s="168" t="s">
        <v>61</v>
      </c>
      <c r="B35" s="167"/>
      <c r="C35" s="166">
        <v>130</v>
      </c>
      <c r="D35" s="165">
        <v>63.245075641110461</v>
      </c>
      <c r="E35" s="157"/>
      <c r="F35" s="157">
        <v>197.68178466270854</v>
      </c>
      <c r="G35" s="164"/>
      <c r="H35" s="156" t="s">
        <v>62</v>
      </c>
      <c r="I35" s="155"/>
      <c r="J35" s="76">
        <v>33</v>
      </c>
      <c r="K35" s="154">
        <v>64.473272897780561</v>
      </c>
      <c r="L35" s="153"/>
      <c r="M35" s="152">
        <v>183.55481866813219</v>
      </c>
      <c r="N35" s="180"/>
      <c r="O35" s="179"/>
      <c r="P35" s="150"/>
      <c r="U35" s="149"/>
      <c r="V35" s="149"/>
    </row>
    <row r="36" spans="1:22" s="140" customFormat="1">
      <c r="A36" s="177" t="s">
        <v>62</v>
      </c>
      <c r="B36" s="177"/>
      <c r="C36" s="166">
        <v>34</v>
      </c>
      <c r="D36" s="157">
        <v>64.780043173993477</v>
      </c>
      <c r="E36" s="157"/>
      <c r="F36" s="157">
        <v>202.47955141725393</v>
      </c>
      <c r="G36" s="164"/>
      <c r="H36" s="156" t="s">
        <v>61</v>
      </c>
      <c r="I36" s="155"/>
      <c r="J36" s="76">
        <v>141</v>
      </c>
      <c r="K36" s="154">
        <v>68.774147163993177</v>
      </c>
      <c r="L36" s="153"/>
      <c r="M36" s="152">
        <v>195.79936839497364</v>
      </c>
      <c r="N36" s="138"/>
      <c r="O36" s="179"/>
      <c r="P36" s="181"/>
      <c r="Q36" s="163"/>
      <c r="R36" s="163"/>
      <c r="U36" s="149"/>
      <c r="V36" s="149"/>
    </row>
    <row r="37" spans="1:22" s="140" customFormat="1">
      <c r="A37" s="177" t="s">
        <v>60</v>
      </c>
      <c r="B37" s="177"/>
      <c r="C37" s="166">
        <v>87</v>
      </c>
      <c r="D37" s="157">
        <v>64.941753964806054</v>
      </c>
      <c r="E37" s="157"/>
      <c r="F37" s="157">
        <v>202.98500227493733</v>
      </c>
      <c r="G37" s="164"/>
      <c r="H37" s="156" t="s">
        <v>59</v>
      </c>
      <c r="I37" s="155"/>
      <c r="J37" s="76">
        <v>773</v>
      </c>
      <c r="K37" s="154">
        <v>73.712198777674374</v>
      </c>
      <c r="L37" s="153"/>
      <c r="M37" s="152">
        <v>209.85795620639419</v>
      </c>
      <c r="N37" s="180"/>
      <c r="O37" s="179"/>
      <c r="P37" s="150"/>
      <c r="R37" s="163"/>
      <c r="U37" s="149"/>
      <c r="V37" s="149"/>
    </row>
    <row r="38" spans="1:22" s="140" customFormat="1">
      <c r="A38" s="177" t="s">
        <v>58</v>
      </c>
      <c r="B38" s="177"/>
      <c r="C38" s="166">
        <v>767</v>
      </c>
      <c r="D38" s="157">
        <v>69.13117347237683</v>
      </c>
      <c r="E38" s="157"/>
      <c r="F38" s="157">
        <v>216.07964903695381</v>
      </c>
      <c r="G38" s="164"/>
      <c r="H38" s="156" t="s">
        <v>60</v>
      </c>
      <c r="I38" s="155"/>
      <c r="J38" s="76">
        <v>101</v>
      </c>
      <c r="K38" s="154">
        <v>75.36222367806451</v>
      </c>
      <c r="L38" s="153"/>
      <c r="M38" s="152">
        <v>214.55556201693216</v>
      </c>
      <c r="N38" s="175"/>
      <c r="O38" s="179"/>
      <c r="P38" s="150"/>
      <c r="Q38" s="163"/>
      <c r="R38" s="163"/>
      <c r="U38" s="149"/>
      <c r="V38" s="149"/>
    </row>
    <row r="39" spans="1:22" s="140" customFormat="1">
      <c r="A39" s="177" t="s">
        <v>59</v>
      </c>
      <c r="B39" s="177"/>
      <c r="C39" s="166">
        <v>738</v>
      </c>
      <c r="D39" s="157">
        <v>70.249285013628651</v>
      </c>
      <c r="E39" s="157"/>
      <c r="F39" s="157">
        <v>219.5744710873042</v>
      </c>
      <c r="G39" s="164"/>
      <c r="H39" s="164" t="s">
        <v>58</v>
      </c>
      <c r="I39" s="155"/>
      <c r="J39" s="76">
        <v>858</v>
      </c>
      <c r="K39" s="154">
        <v>77.995476262376783</v>
      </c>
      <c r="L39" s="153"/>
      <c r="M39" s="152">
        <v>222.05240805710687</v>
      </c>
      <c r="N39" s="175"/>
      <c r="O39" s="170"/>
      <c r="P39" s="150"/>
      <c r="U39" s="149"/>
      <c r="V39" s="149"/>
    </row>
    <row r="40" spans="1:22" s="140" customFormat="1">
      <c r="A40" s="177" t="s">
        <v>57</v>
      </c>
      <c r="B40" s="177"/>
      <c r="C40" s="166">
        <v>743</v>
      </c>
      <c r="D40" s="157">
        <v>70.481054540763282</v>
      </c>
      <c r="E40" s="157"/>
      <c r="F40" s="157">
        <v>220.2989008281175</v>
      </c>
      <c r="G40" s="164"/>
      <c r="H40" s="156" t="s">
        <v>57</v>
      </c>
      <c r="I40" s="155"/>
      <c r="J40" s="76">
        <v>891</v>
      </c>
      <c r="K40" s="154">
        <v>84.277976575641091</v>
      </c>
      <c r="L40" s="153"/>
      <c r="M40" s="152">
        <v>239.93862902826856</v>
      </c>
      <c r="N40" s="175"/>
      <c r="O40" s="170"/>
      <c r="P40" s="150"/>
      <c r="U40" s="149"/>
      <c r="V40" s="149"/>
    </row>
    <row r="41" spans="1:22" s="140" customFormat="1">
      <c r="A41" s="177" t="s">
        <v>56</v>
      </c>
      <c r="B41" s="177"/>
      <c r="C41" s="166">
        <v>308</v>
      </c>
      <c r="D41" s="157">
        <v>71.165430976001531</v>
      </c>
      <c r="E41" s="157"/>
      <c r="F41" s="157">
        <v>222.43802002004807</v>
      </c>
      <c r="G41" s="164"/>
      <c r="H41" s="156" t="s">
        <v>55</v>
      </c>
      <c r="I41" s="155"/>
      <c r="J41" s="76">
        <v>71</v>
      </c>
      <c r="K41" s="154">
        <v>84.548872225219142</v>
      </c>
      <c r="L41" s="153"/>
      <c r="M41" s="152">
        <v>240.70986646668931</v>
      </c>
      <c r="N41" s="175"/>
      <c r="O41" s="170"/>
      <c r="P41" s="150"/>
      <c r="R41" s="163"/>
      <c r="U41" s="149"/>
      <c r="V41" s="149"/>
    </row>
    <row r="42" spans="1:22" s="140" customFormat="1">
      <c r="A42" s="177" t="s">
        <v>53</v>
      </c>
      <c r="B42" s="177"/>
      <c r="C42" s="166">
        <v>605</v>
      </c>
      <c r="D42" s="157">
        <v>82.568787306079358</v>
      </c>
      <c r="E42" s="157"/>
      <c r="F42" s="157">
        <v>258.08088719387251</v>
      </c>
      <c r="G42" s="164"/>
      <c r="H42" s="156" t="s">
        <v>54</v>
      </c>
      <c r="I42" s="155"/>
      <c r="J42" s="76">
        <v>179</v>
      </c>
      <c r="K42" s="154">
        <v>86.281484909175489</v>
      </c>
      <c r="L42" s="153"/>
      <c r="M42" s="152">
        <v>245.64259894220569</v>
      </c>
      <c r="N42" s="175"/>
      <c r="O42" s="170"/>
      <c r="P42" s="150"/>
      <c r="R42" s="163"/>
      <c r="U42" s="149"/>
      <c r="V42" s="149"/>
    </row>
    <row r="43" spans="1:22" s="140" customFormat="1">
      <c r="A43" s="168" t="s">
        <v>54</v>
      </c>
      <c r="B43" s="167"/>
      <c r="C43" s="166">
        <v>177</v>
      </c>
      <c r="D43" s="165">
        <v>86.689787208407637</v>
      </c>
      <c r="E43" s="157"/>
      <c r="F43" s="157">
        <v>270.96167841799695</v>
      </c>
      <c r="G43" s="164"/>
      <c r="H43" s="156" t="s">
        <v>53</v>
      </c>
      <c r="I43" s="155"/>
      <c r="J43" s="76">
        <v>658</v>
      </c>
      <c r="K43" s="154">
        <v>89.287761836700824</v>
      </c>
      <c r="L43" s="153"/>
      <c r="M43" s="152">
        <v>254.20144187814572</v>
      </c>
      <c r="N43" s="175"/>
      <c r="O43" s="170"/>
      <c r="P43" s="178"/>
      <c r="R43" s="163"/>
      <c r="U43" s="149"/>
      <c r="V43" s="149"/>
    </row>
    <row r="44" spans="1:22" s="140" customFormat="1">
      <c r="A44" s="177" t="s">
        <v>52</v>
      </c>
      <c r="B44" s="177"/>
      <c r="C44" s="166">
        <v>393</v>
      </c>
      <c r="D44" s="157">
        <v>89.355751850209757</v>
      </c>
      <c r="E44" s="157"/>
      <c r="F44" s="157">
        <v>279.29454295957322</v>
      </c>
      <c r="G44" s="164"/>
      <c r="H44" s="164" t="s">
        <v>51</v>
      </c>
      <c r="I44" s="155"/>
      <c r="J44" s="76">
        <v>2018</v>
      </c>
      <c r="K44" s="154">
        <v>94.238228919041276</v>
      </c>
      <c r="L44" s="153"/>
      <c r="M44" s="152">
        <v>268.29537641536444</v>
      </c>
      <c r="N44" s="175"/>
      <c r="O44" s="170"/>
      <c r="P44" s="150"/>
      <c r="R44" s="163"/>
      <c r="U44" s="149"/>
      <c r="V44" s="149"/>
    </row>
    <row r="45" spans="1:22" s="140" customFormat="1">
      <c r="A45" s="177" t="s">
        <v>50</v>
      </c>
      <c r="B45" s="177"/>
      <c r="C45" s="166">
        <v>1027</v>
      </c>
      <c r="D45" s="157">
        <v>90.964916328663065</v>
      </c>
      <c r="E45" s="157"/>
      <c r="F45" s="157">
        <v>284.32422317881412</v>
      </c>
      <c r="G45" s="164"/>
      <c r="H45" s="176" t="s">
        <v>52</v>
      </c>
      <c r="I45" s="155"/>
      <c r="J45" s="76">
        <v>418</v>
      </c>
      <c r="K45" s="154">
        <v>94.738671985933337</v>
      </c>
      <c r="L45" s="153"/>
      <c r="M45" s="152">
        <v>269.72013325286417</v>
      </c>
      <c r="N45" s="175"/>
      <c r="O45" s="170"/>
      <c r="P45" s="150"/>
      <c r="R45" s="163"/>
      <c r="S45" s="163"/>
      <c r="T45" s="163"/>
      <c r="U45" s="149"/>
      <c r="V45" s="149"/>
    </row>
    <row r="46" spans="1:22" s="140" customFormat="1" ht="21">
      <c r="A46" s="174" t="s">
        <v>46</v>
      </c>
      <c r="B46" s="174"/>
      <c r="C46" s="166">
        <v>3571</v>
      </c>
      <c r="D46" s="173">
        <v>92.660713598552647</v>
      </c>
      <c r="E46" s="172"/>
      <c r="F46" s="172">
        <v>289.62468692780544</v>
      </c>
      <c r="G46" s="164"/>
      <c r="H46" s="156" t="s">
        <v>49</v>
      </c>
      <c r="I46" s="155"/>
      <c r="J46" s="76">
        <v>297</v>
      </c>
      <c r="K46" s="154">
        <v>97.294492411029594</v>
      </c>
      <c r="L46" s="153"/>
      <c r="M46" s="152">
        <v>276.99653064346415</v>
      </c>
      <c r="N46" s="171"/>
      <c r="O46" s="170"/>
      <c r="P46" s="150"/>
      <c r="R46" s="163"/>
      <c r="U46" s="149"/>
      <c r="V46" s="149"/>
    </row>
    <row r="47" spans="1:22" s="140" customFormat="1">
      <c r="A47" s="168" t="s">
        <v>51</v>
      </c>
      <c r="B47" s="167"/>
      <c r="C47" s="166">
        <v>2042</v>
      </c>
      <c r="D47" s="157">
        <v>95.617832847572586</v>
      </c>
      <c r="E47" s="165"/>
      <c r="F47" s="165">
        <v>298.86759801109508</v>
      </c>
      <c r="G47" s="164"/>
      <c r="H47" s="156" t="s">
        <v>50</v>
      </c>
      <c r="I47" s="155"/>
      <c r="J47" s="76">
        <v>1141</v>
      </c>
      <c r="K47" s="154">
        <v>100.88519909795723</v>
      </c>
      <c r="L47" s="153"/>
      <c r="M47" s="152">
        <v>287.21923976286018</v>
      </c>
      <c r="N47" s="138"/>
      <c r="O47" s="136"/>
      <c r="P47" s="150"/>
      <c r="R47" s="163"/>
      <c r="U47" s="149"/>
      <c r="V47" s="149"/>
    </row>
    <row r="48" spans="1:22" s="140" customFormat="1">
      <c r="A48" s="168" t="s">
        <v>49</v>
      </c>
      <c r="B48" s="167"/>
      <c r="C48" s="166">
        <v>301</v>
      </c>
      <c r="D48" s="157">
        <v>100.07454057141565</v>
      </c>
      <c r="E48" s="165"/>
      <c r="F48" s="165">
        <v>312.79769340016128</v>
      </c>
      <c r="G48" s="164"/>
      <c r="H48" s="156" t="s">
        <v>48</v>
      </c>
      <c r="I48" s="155"/>
      <c r="J48" s="76">
        <v>32367</v>
      </c>
      <c r="K48" s="154">
        <v>103.87622275283061</v>
      </c>
      <c r="L48" s="153"/>
      <c r="M48" s="152">
        <v>295.73465677097175</v>
      </c>
      <c r="N48" s="138"/>
      <c r="O48" s="136"/>
      <c r="P48" s="150"/>
      <c r="Q48" s="163"/>
      <c r="R48" s="163"/>
      <c r="S48" s="136"/>
      <c r="T48" s="136"/>
      <c r="U48" s="169"/>
      <c r="V48" s="149"/>
    </row>
    <row r="49" spans="1:22" s="140" customFormat="1">
      <c r="A49" s="168" t="s">
        <v>48</v>
      </c>
      <c r="B49" s="167"/>
      <c r="C49" s="166">
        <v>33780</v>
      </c>
      <c r="D49" s="157">
        <v>107.60225063135414</v>
      </c>
      <c r="E49" s="165"/>
      <c r="F49" s="165">
        <v>336.32665820868431</v>
      </c>
      <c r="G49" s="164"/>
      <c r="H49" s="156" t="s">
        <v>47</v>
      </c>
      <c r="I49" s="155"/>
      <c r="J49" s="76">
        <v>5229</v>
      </c>
      <c r="K49" s="154">
        <v>105.04429578738022</v>
      </c>
      <c r="L49" s="153"/>
      <c r="M49" s="152">
        <v>299.06015002439818</v>
      </c>
      <c r="N49" s="138"/>
      <c r="O49" s="136"/>
      <c r="P49" s="150"/>
      <c r="R49" s="163"/>
      <c r="U49" s="149"/>
      <c r="V49" s="149"/>
    </row>
    <row r="50" spans="1:22" s="140" customFormat="1" ht="16.5" customHeight="1">
      <c r="A50" s="162" t="s">
        <v>47</v>
      </c>
      <c r="B50" s="161"/>
      <c r="C50" s="160">
        <v>5392</v>
      </c>
      <c r="D50" s="159">
        <v>110.3549902272797</v>
      </c>
      <c r="E50" s="158"/>
      <c r="F50" s="157">
        <v>344.93075063039612</v>
      </c>
      <c r="G50" s="2"/>
      <c r="H50" s="156" t="s">
        <v>46</v>
      </c>
      <c r="I50" s="155"/>
      <c r="J50" s="76">
        <v>4189</v>
      </c>
      <c r="K50" s="154">
        <v>108.72085566038564</v>
      </c>
      <c r="L50" s="153"/>
      <c r="M50" s="152">
        <v>309.52728237987799</v>
      </c>
      <c r="N50" s="151"/>
      <c r="O50" s="151"/>
      <c r="P50" s="150"/>
      <c r="Q50" s="136"/>
      <c r="U50" s="149"/>
      <c r="V50" s="149"/>
    </row>
    <row r="51" spans="1:22" ht="18" customHeight="1">
      <c r="A51" s="146"/>
      <c r="B51" s="145"/>
      <c r="C51" s="144"/>
      <c r="D51" s="148"/>
      <c r="E51" s="145"/>
      <c r="F51" s="141"/>
      <c r="G51" s="147"/>
      <c r="H51" s="146"/>
      <c r="I51" s="145"/>
      <c r="J51" s="144"/>
      <c r="K51" s="143"/>
      <c r="L51" s="142"/>
      <c r="M51" s="141"/>
      <c r="Q51" s="140"/>
    </row>
    <row r="52" spans="1:22" ht="81.75" customHeight="1">
      <c r="A52" s="139" t="s">
        <v>45</v>
      </c>
      <c r="B52" s="139"/>
      <c r="C52" s="139"/>
      <c r="D52" s="139"/>
      <c r="E52" s="139"/>
      <c r="F52" s="139"/>
      <c r="G52" s="139"/>
      <c r="H52" s="139"/>
      <c r="I52" s="139"/>
      <c r="J52" s="139"/>
      <c r="K52" s="139"/>
      <c r="L52" s="139"/>
      <c r="M52" s="139"/>
    </row>
    <row r="53" spans="1:22" ht="15.75" customHeight="1">
      <c r="A53" s="139" t="s">
        <v>44</v>
      </c>
      <c r="B53" s="139"/>
      <c r="C53" s="139"/>
      <c r="D53" s="139"/>
      <c r="E53" s="139"/>
      <c r="F53" s="139"/>
      <c r="G53" s="139"/>
      <c r="H53" s="139"/>
      <c r="I53" s="139"/>
      <c r="J53" s="139"/>
      <c r="K53" s="139"/>
      <c r="L53" s="139"/>
      <c r="M53" s="139"/>
    </row>
  </sheetData>
  <mergeCells count="4">
    <mergeCell ref="D6:F6"/>
    <mergeCell ref="K6:M6"/>
    <mergeCell ref="A52:M52"/>
    <mergeCell ref="A53:M53"/>
  </mergeCells>
  <pageMargins left="0.55118110236220474" right="0.55118110236220474" top="0.59055118110236227" bottom="0.39370078740157483" header="0.31496062992125984" footer="0.31496062992125984"/>
  <pageSetup paperSize="9" scale="63" orientation="portrait" horizontalDpi="300" verticalDpi="300" r:id="rId1"/>
  <headerFooter alignWithMargins="0">
    <oddFooter xml:space="preserve">&amp;C&amp;"Times New Roman,Regular"&amp;13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R48"/>
  <sheetViews>
    <sheetView topLeftCell="A5" zoomScale="75" zoomScaleNormal="75" workbookViewId="0">
      <selection activeCell="K21" sqref="K21"/>
    </sheetView>
  </sheetViews>
  <sheetFormatPr defaultColWidth="16.28515625" defaultRowHeight="18"/>
  <cols>
    <col min="1" max="1" width="21.85546875" style="136" customWidth="1"/>
    <col min="2" max="2" width="5" style="138" customWidth="1"/>
    <col min="3" max="3" width="12.7109375" style="136" customWidth="1"/>
    <col min="4" max="4" width="7.5703125" style="136" customWidth="1"/>
    <col min="5" max="5" width="3" style="136" customWidth="1"/>
    <col min="6" max="6" width="7.28515625" style="136" customWidth="1"/>
    <col min="7" max="7" width="3.28515625" style="136" customWidth="1"/>
    <col min="8" max="8" width="14.85546875" style="136" customWidth="1"/>
    <col min="9" max="9" width="12.28515625" style="138" customWidth="1"/>
    <col min="10" max="10" width="12.5703125" style="136" customWidth="1"/>
    <col min="11" max="11" width="6.42578125" style="136" customWidth="1"/>
    <col min="12" max="12" width="3" style="136" customWidth="1"/>
    <col min="13" max="13" width="6.42578125" style="136" customWidth="1"/>
    <col min="14" max="16384" width="16.28515625" style="136"/>
  </cols>
  <sheetData>
    <row r="1" spans="1:18" s="227" customFormat="1" ht="22.5" customHeight="1">
      <c r="A1" s="233" t="s">
        <v>104</v>
      </c>
      <c r="B1" s="238"/>
      <c r="C1" s="237"/>
      <c r="D1" s="237"/>
      <c r="E1" s="237"/>
      <c r="F1" s="237"/>
      <c r="G1" s="237"/>
      <c r="H1" s="239"/>
      <c r="I1" s="238"/>
      <c r="J1" s="237"/>
      <c r="K1" s="237"/>
      <c r="L1" s="237"/>
      <c r="M1" s="237"/>
    </row>
    <row r="2" spans="1:18" ht="4.5" customHeight="1">
      <c r="A2" s="235"/>
      <c r="H2" s="231"/>
      <c r="J2" s="234"/>
    </row>
    <row r="3" spans="1:18" ht="24.75" customHeight="1" thickBot="1">
      <c r="A3" s="267" t="s">
        <v>103</v>
      </c>
      <c r="B3" s="266"/>
      <c r="C3" s="268"/>
      <c r="D3" s="257"/>
      <c r="E3" s="264"/>
      <c r="F3" s="257"/>
      <c r="H3" s="267" t="s">
        <v>102</v>
      </c>
      <c r="I3" s="266"/>
      <c r="J3" s="265"/>
      <c r="K3" s="257"/>
      <c r="L3" s="264"/>
      <c r="M3" s="257"/>
      <c r="N3" s="256"/>
      <c r="O3" s="212"/>
      <c r="P3" s="255"/>
      <c r="Q3" s="212"/>
      <c r="R3" s="254"/>
    </row>
    <row r="4" spans="1:18" ht="17.25" customHeight="1">
      <c r="B4" s="224"/>
      <c r="C4" s="223"/>
      <c r="D4" s="222" t="s">
        <v>101</v>
      </c>
      <c r="E4" s="221"/>
      <c r="F4" s="221"/>
      <c r="G4" s="263"/>
      <c r="H4" s="261"/>
      <c r="I4" s="224"/>
      <c r="J4" s="262"/>
      <c r="K4" s="222" t="s">
        <v>101</v>
      </c>
      <c r="L4" s="222"/>
      <c r="M4" s="222"/>
      <c r="N4" s="256"/>
      <c r="O4" s="212"/>
      <c r="P4" s="255"/>
      <c r="Q4" s="212"/>
      <c r="R4" s="254"/>
    </row>
    <row r="5" spans="1:18" ht="18.75" customHeight="1">
      <c r="B5" s="175"/>
      <c r="C5" s="212"/>
      <c r="D5" s="261" t="s">
        <v>100</v>
      </c>
      <c r="E5" s="194"/>
      <c r="F5" s="261"/>
      <c r="G5" s="261"/>
      <c r="H5" s="261"/>
      <c r="I5" s="175"/>
      <c r="J5" s="261"/>
      <c r="K5" s="260" t="s">
        <v>99</v>
      </c>
      <c r="L5" s="260"/>
      <c r="M5" s="260"/>
      <c r="N5" s="256"/>
      <c r="O5" s="212"/>
      <c r="P5" s="255"/>
      <c r="Q5" s="212"/>
      <c r="R5" s="254"/>
    </row>
    <row r="6" spans="1:18" ht="33.75" customHeight="1" thickBot="1">
      <c r="A6" s="259"/>
      <c r="B6" s="217"/>
      <c r="C6" s="216" t="s">
        <v>98</v>
      </c>
      <c r="D6" s="215" t="s">
        <v>88</v>
      </c>
      <c r="E6" s="258"/>
      <c r="F6" s="257" t="s">
        <v>87</v>
      </c>
      <c r="H6" s="259"/>
      <c r="I6" s="217"/>
      <c r="J6" s="216" t="s">
        <v>98</v>
      </c>
      <c r="K6" s="215" t="s">
        <v>88</v>
      </c>
      <c r="L6" s="258"/>
      <c r="M6" s="257" t="s">
        <v>87</v>
      </c>
      <c r="N6" s="256"/>
      <c r="O6" s="212"/>
      <c r="P6" s="255"/>
      <c r="Q6" s="212"/>
      <c r="R6" s="254"/>
    </row>
    <row r="7" spans="1:18" s="140" customFormat="1" ht="12.75" customHeight="1">
      <c r="B7" s="211"/>
      <c r="D7" s="253"/>
      <c r="E7" s="252"/>
      <c r="I7" s="211"/>
      <c r="L7" s="246"/>
    </row>
    <row r="8" spans="1:18" s="227" customFormat="1" ht="18.75">
      <c r="A8" s="202" t="s">
        <v>82</v>
      </c>
      <c r="B8" s="167"/>
      <c r="C8" s="160">
        <v>17</v>
      </c>
      <c r="D8" s="165">
        <v>3.4550703665728038</v>
      </c>
      <c r="E8" s="157"/>
      <c r="F8" s="157">
        <v>42.548813917117968</v>
      </c>
      <c r="G8" s="164"/>
      <c r="H8" s="177" t="s">
        <v>72</v>
      </c>
      <c r="I8" s="177"/>
      <c r="J8" s="160">
        <v>1070</v>
      </c>
      <c r="K8" s="251">
        <v>8.3725224767016968</v>
      </c>
      <c r="L8" s="157"/>
      <c r="M8" s="157">
        <v>49.262089600770665</v>
      </c>
    </row>
    <row r="9" spans="1:18" s="227" customFormat="1" ht="18.75">
      <c r="A9" s="177" t="s">
        <v>74</v>
      </c>
      <c r="B9" s="177"/>
      <c r="C9" s="160">
        <v>65</v>
      </c>
      <c r="D9" s="157">
        <v>3.9025446932927079</v>
      </c>
      <c r="E9" s="157"/>
      <c r="F9" s="157">
        <v>48.059411340689032</v>
      </c>
      <c r="G9" s="164"/>
      <c r="H9" s="168" t="s">
        <v>74</v>
      </c>
      <c r="I9" s="167"/>
      <c r="J9" s="160">
        <v>209</v>
      </c>
      <c r="K9" s="165">
        <v>12.548182167664246</v>
      </c>
      <c r="L9" s="165"/>
      <c r="M9" s="157">
        <v>73.830757216884166</v>
      </c>
    </row>
    <row r="10" spans="1:18" s="227" customFormat="1">
      <c r="A10" s="177" t="s">
        <v>80</v>
      </c>
      <c r="B10" s="177"/>
      <c r="C10" s="160">
        <v>53</v>
      </c>
      <c r="D10" s="157">
        <v>5.6289741353948832</v>
      </c>
      <c r="E10" s="157"/>
      <c r="F10" s="157">
        <v>69.320201217424355</v>
      </c>
      <c r="G10" s="164"/>
      <c r="H10" s="177" t="s">
        <v>86</v>
      </c>
      <c r="I10" s="177"/>
      <c r="J10" s="160">
        <v>736</v>
      </c>
      <c r="K10" s="165">
        <v>13.883529561429864</v>
      </c>
      <c r="L10" s="157"/>
      <c r="M10" s="157">
        <v>81.687648989093759</v>
      </c>
    </row>
    <row r="11" spans="1:18" s="227" customFormat="1">
      <c r="A11" s="177" t="s">
        <v>78</v>
      </c>
      <c r="B11" s="177"/>
      <c r="C11" s="160">
        <v>33</v>
      </c>
      <c r="D11" s="157">
        <v>5.9345814897166287</v>
      </c>
      <c r="E11" s="157"/>
      <c r="F11" s="157">
        <v>73.083722382302113</v>
      </c>
      <c r="G11" s="164"/>
      <c r="H11" s="177" t="s">
        <v>83</v>
      </c>
      <c r="I11" s="177"/>
      <c r="J11" s="160">
        <v>883</v>
      </c>
      <c r="K11" s="165">
        <v>14.387829232598325</v>
      </c>
      <c r="L11" s="157"/>
      <c r="M11" s="157">
        <v>84.654837868654297</v>
      </c>
    </row>
    <row r="12" spans="1:18" s="227" customFormat="1">
      <c r="A12" s="177" t="s">
        <v>56</v>
      </c>
      <c r="B12" s="177"/>
      <c r="C12" s="160">
        <v>31</v>
      </c>
      <c r="D12" s="157">
        <v>7.0374574347332572</v>
      </c>
      <c r="E12" s="157"/>
      <c r="F12" s="157">
        <v>86.665519098276263</v>
      </c>
      <c r="G12" s="164"/>
      <c r="H12" s="177" t="s">
        <v>84</v>
      </c>
      <c r="I12" s="177"/>
      <c r="J12" s="160">
        <v>916</v>
      </c>
      <c r="K12" s="165">
        <v>14.497759162401778</v>
      </c>
      <c r="L12" s="157"/>
      <c r="M12" s="157">
        <v>85.301641513177628</v>
      </c>
    </row>
    <row r="13" spans="1:18" s="227" customFormat="1">
      <c r="A13" s="174" t="s">
        <v>85</v>
      </c>
      <c r="B13" s="174"/>
      <c r="C13" s="160">
        <v>13</v>
      </c>
      <c r="D13" s="182">
        <v>7.1788975753549549</v>
      </c>
      <c r="E13" s="182"/>
      <c r="F13" s="182">
        <v>88.407338970296166</v>
      </c>
      <c r="G13" s="164"/>
      <c r="H13" s="177" t="s">
        <v>76</v>
      </c>
      <c r="I13" s="177"/>
      <c r="J13" s="160">
        <v>119</v>
      </c>
      <c r="K13" s="165">
        <v>15.120454111708899</v>
      </c>
      <c r="L13" s="157"/>
      <c r="M13" s="157">
        <v>88.965442293895165</v>
      </c>
    </row>
    <row r="14" spans="1:18" s="227" customFormat="1">
      <c r="A14" s="174" t="s">
        <v>86</v>
      </c>
      <c r="B14" s="174"/>
      <c r="C14" s="248">
        <v>386</v>
      </c>
      <c r="D14" s="182">
        <v>7.2813076232499023</v>
      </c>
      <c r="E14" s="182"/>
      <c r="F14" s="182">
        <v>89.66850751646605</v>
      </c>
      <c r="G14" s="195"/>
      <c r="H14" s="177" t="s">
        <v>80</v>
      </c>
      <c r="I14" s="177"/>
      <c r="J14" s="160">
        <v>159</v>
      </c>
      <c r="K14" s="165">
        <v>16.886922406184652</v>
      </c>
      <c r="L14" s="157"/>
      <c r="M14" s="157">
        <v>99.35895507830827</v>
      </c>
    </row>
    <row r="15" spans="1:18" s="227" customFormat="1" ht="18.75" thickBot="1">
      <c r="A15" s="174" t="s">
        <v>84</v>
      </c>
      <c r="B15" s="174"/>
      <c r="C15" s="160">
        <v>466</v>
      </c>
      <c r="D15" s="182">
        <v>7.3754975651519965</v>
      </c>
      <c r="E15" s="182"/>
      <c r="F15" s="182">
        <v>90.828446355810641</v>
      </c>
      <c r="G15" s="164"/>
      <c r="H15" s="198" t="s">
        <v>25</v>
      </c>
      <c r="I15" s="198"/>
      <c r="J15" s="249">
        <v>90</v>
      </c>
      <c r="K15" s="250">
        <v>16.995873590735208</v>
      </c>
      <c r="L15" s="196"/>
      <c r="M15" s="196">
        <v>100</v>
      </c>
    </row>
    <row r="16" spans="1:18" s="227" customFormat="1">
      <c r="A16" s="202" t="s">
        <v>83</v>
      </c>
      <c r="B16" s="201"/>
      <c r="C16" s="160">
        <v>453</v>
      </c>
      <c r="D16" s="165">
        <v>7.3812985757271132</v>
      </c>
      <c r="E16" s="157"/>
      <c r="F16" s="157">
        <v>90.89988516697926</v>
      </c>
      <c r="G16" s="164"/>
      <c r="H16" s="174" t="s">
        <v>85</v>
      </c>
      <c r="I16" s="174"/>
      <c r="J16" s="248">
        <v>33</v>
      </c>
      <c r="K16" s="190">
        <v>18.223355383593347</v>
      </c>
      <c r="L16" s="182"/>
      <c r="M16" s="182">
        <v>107.22223418705153</v>
      </c>
    </row>
    <row r="17" spans="1:13" s="227" customFormat="1" ht="18.75">
      <c r="A17" s="177" t="s">
        <v>70</v>
      </c>
      <c r="B17" s="177"/>
      <c r="C17" s="160">
        <v>614</v>
      </c>
      <c r="D17" s="157">
        <v>7.5105561845748294</v>
      </c>
      <c r="E17" s="157"/>
      <c r="F17" s="157">
        <v>92.491678491781641</v>
      </c>
      <c r="G17" s="164"/>
      <c r="H17" s="168" t="s">
        <v>79</v>
      </c>
      <c r="I17" s="167"/>
      <c r="J17" s="160">
        <v>57</v>
      </c>
      <c r="K17" s="165">
        <v>18.606436651938203</v>
      </c>
      <c r="L17" s="165"/>
      <c r="M17" s="157">
        <v>109.47620051775948</v>
      </c>
    </row>
    <row r="18" spans="1:13" s="227" customFormat="1">
      <c r="A18" s="177" t="s">
        <v>69</v>
      </c>
      <c r="B18" s="177"/>
      <c r="C18" s="160">
        <v>41</v>
      </c>
      <c r="D18" s="157">
        <v>7.6275153127020827</v>
      </c>
      <c r="E18" s="157"/>
      <c r="F18" s="157">
        <v>93.932017370764072</v>
      </c>
      <c r="G18" s="164"/>
      <c r="H18" s="174" t="s">
        <v>75</v>
      </c>
      <c r="I18" s="174"/>
      <c r="J18" s="248">
        <v>8</v>
      </c>
      <c r="K18" s="190">
        <v>19.238538640604862</v>
      </c>
      <c r="L18" s="182"/>
      <c r="M18" s="182">
        <v>113.19535025897214</v>
      </c>
    </row>
    <row r="19" spans="1:13" s="227" customFormat="1">
      <c r="A19" s="177" t="s">
        <v>79</v>
      </c>
      <c r="B19" s="177"/>
      <c r="C19" s="160">
        <v>24</v>
      </c>
      <c r="D19" s="157">
        <v>7.8342891166055599</v>
      </c>
      <c r="E19" s="157"/>
      <c r="F19" s="157">
        <v>96.47841416497775</v>
      </c>
      <c r="G19" s="164"/>
      <c r="H19" s="174" t="s">
        <v>78</v>
      </c>
      <c r="I19" s="174"/>
      <c r="J19" s="248">
        <v>110</v>
      </c>
      <c r="K19" s="190">
        <v>19.78193829905543</v>
      </c>
      <c r="L19" s="182"/>
      <c r="M19" s="182">
        <v>116.39259490514782</v>
      </c>
    </row>
    <row r="20" spans="1:13" s="227" customFormat="1">
      <c r="A20" s="177" t="s">
        <v>67</v>
      </c>
      <c r="B20" s="177"/>
      <c r="C20" s="160">
        <v>519</v>
      </c>
      <c r="D20" s="157">
        <v>7.9852410589648199</v>
      </c>
      <c r="E20" s="157"/>
      <c r="F20" s="157">
        <v>98.33737083573368</v>
      </c>
      <c r="G20" s="164"/>
      <c r="H20" s="177" t="s">
        <v>82</v>
      </c>
      <c r="I20" s="177"/>
      <c r="J20" s="160">
        <v>100</v>
      </c>
      <c r="K20" s="165">
        <v>20.323943332781202</v>
      </c>
      <c r="L20" s="157"/>
      <c r="M20" s="157">
        <v>119.58163388471066</v>
      </c>
    </row>
    <row r="21" spans="1:13" s="227" customFormat="1" ht="18.75" thickBot="1">
      <c r="A21" s="198" t="s">
        <v>25</v>
      </c>
      <c r="B21" s="198"/>
      <c r="C21" s="249">
        <v>43</v>
      </c>
      <c r="D21" s="196">
        <v>8.1202507155734889</v>
      </c>
      <c r="E21" s="196"/>
      <c r="F21" s="196">
        <v>100</v>
      </c>
      <c r="G21" s="164"/>
      <c r="H21" s="177" t="s">
        <v>96</v>
      </c>
      <c r="I21" s="177"/>
      <c r="J21" s="160">
        <v>95</v>
      </c>
      <c r="K21" s="165">
        <v>20.78443976198972</v>
      </c>
      <c r="L21" s="157"/>
      <c r="M21" s="157">
        <v>122.29109407662185</v>
      </c>
    </row>
    <row r="22" spans="1:13" s="227" customFormat="1" ht="18.75">
      <c r="A22" s="194" t="s">
        <v>66</v>
      </c>
      <c r="B22" s="193"/>
      <c r="C22" s="248">
        <v>185</v>
      </c>
      <c r="D22" s="190">
        <v>8.178241457053181</v>
      </c>
      <c r="E22" s="182"/>
      <c r="F22" s="182">
        <v>100.7141496427995</v>
      </c>
      <c r="G22" s="164"/>
      <c r="H22" s="202" t="s">
        <v>71</v>
      </c>
      <c r="I22" s="167"/>
      <c r="J22" s="160">
        <v>977</v>
      </c>
      <c r="K22" s="165">
        <v>21.168755367752848</v>
      </c>
      <c r="L22" s="165"/>
      <c r="M22" s="157">
        <v>124.55232297851614</v>
      </c>
    </row>
    <row r="23" spans="1:13" s="227" customFormat="1">
      <c r="A23" s="174" t="s">
        <v>71</v>
      </c>
      <c r="B23" s="174"/>
      <c r="C23" s="160">
        <v>380</v>
      </c>
      <c r="D23" s="160">
        <v>8.2334974818281292</v>
      </c>
      <c r="E23" s="160"/>
      <c r="F23" s="160">
        <v>101.39462154829097</v>
      </c>
      <c r="G23" s="164"/>
      <c r="H23" s="177" t="s">
        <v>73</v>
      </c>
      <c r="I23" s="177"/>
      <c r="J23" s="160">
        <v>165</v>
      </c>
      <c r="K23" s="165">
        <v>21.246458923512748</v>
      </c>
      <c r="L23" s="157"/>
      <c r="M23" s="157">
        <v>125.00951369216241</v>
      </c>
    </row>
    <row r="24" spans="1:13" s="227" customFormat="1">
      <c r="A24" s="174" t="s">
        <v>97</v>
      </c>
      <c r="B24" s="174"/>
      <c r="C24" s="160">
        <v>294</v>
      </c>
      <c r="D24" s="160">
        <v>8.6217008797653953</v>
      </c>
      <c r="E24" s="160"/>
      <c r="F24" s="160">
        <v>106.17530396235422</v>
      </c>
      <c r="G24" s="164"/>
      <c r="H24" s="177" t="s">
        <v>81</v>
      </c>
      <c r="I24" s="177"/>
      <c r="J24" s="160">
        <v>7</v>
      </c>
      <c r="K24" s="165">
        <v>21.981334706643388</v>
      </c>
      <c r="L24" s="157"/>
      <c r="M24" s="157">
        <v>129.33336194395949</v>
      </c>
    </row>
    <row r="25" spans="1:13" s="227" customFormat="1">
      <c r="A25" s="177" t="s">
        <v>76</v>
      </c>
      <c r="B25" s="177"/>
      <c r="C25" s="160">
        <v>69</v>
      </c>
      <c r="D25" s="160">
        <v>8.7673221319992773</v>
      </c>
      <c r="E25" s="160"/>
      <c r="F25" s="160">
        <v>107.96861376687295</v>
      </c>
      <c r="G25" s="164"/>
      <c r="H25" s="177" t="s">
        <v>61</v>
      </c>
      <c r="I25" s="177"/>
      <c r="J25" s="160">
        <v>46</v>
      </c>
      <c r="K25" s="165">
        <v>22.436955812366566</v>
      </c>
      <c r="L25" s="157"/>
      <c r="M25" s="157">
        <v>132.01413679963707</v>
      </c>
    </row>
    <row r="26" spans="1:13" s="227" customFormat="1">
      <c r="A26" s="202" t="s">
        <v>65</v>
      </c>
      <c r="B26" s="201"/>
      <c r="C26" s="160">
        <v>589</v>
      </c>
      <c r="D26" s="160">
        <v>9.7152328352041515</v>
      </c>
      <c r="E26" s="160"/>
      <c r="F26" s="160">
        <v>119.64203046799666</v>
      </c>
      <c r="G26" s="164"/>
      <c r="H26" s="177" t="s">
        <v>47</v>
      </c>
      <c r="I26" s="177"/>
      <c r="J26" s="160">
        <v>1176</v>
      </c>
      <c r="K26" s="165">
        <v>23.62441993611764</v>
      </c>
      <c r="L26" s="157"/>
      <c r="M26" s="157">
        <v>139.00091578108575</v>
      </c>
    </row>
    <row r="27" spans="1:13" s="227" customFormat="1">
      <c r="A27" s="174" t="s">
        <v>96</v>
      </c>
      <c r="B27" s="174"/>
      <c r="C27" s="160">
        <v>45</v>
      </c>
      <c r="D27" s="160">
        <v>9.8452609398898687</v>
      </c>
      <c r="E27" s="160"/>
      <c r="F27" s="160">
        <v>121.24331236482703</v>
      </c>
      <c r="G27" s="164"/>
      <c r="H27" s="177" t="s">
        <v>70</v>
      </c>
      <c r="I27" s="177"/>
      <c r="J27" s="160">
        <v>1986</v>
      </c>
      <c r="K27" s="165">
        <v>24.293101926002624</v>
      </c>
      <c r="L27" s="157"/>
      <c r="M27" s="157">
        <v>142.93529424251122</v>
      </c>
    </row>
    <row r="28" spans="1:13" s="227" customFormat="1">
      <c r="A28" s="177" t="s">
        <v>58</v>
      </c>
      <c r="B28" s="177"/>
      <c r="C28" s="160">
        <v>111</v>
      </c>
      <c r="D28" s="160">
        <v>10.090323852125668</v>
      </c>
      <c r="E28" s="160"/>
      <c r="F28" s="160">
        <v>124.26123534306468</v>
      </c>
      <c r="G28" s="164"/>
      <c r="H28" s="177" t="s">
        <v>64</v>
      </c>
      <c r="I28" s="177"/>
      <c r="J28" s="160">
        <v>268</v>
      </c>
      <c r="K28" s="165">
        <v>26.838319752943253</v>
      </c>
      <c r="L28" s="157"/>
      <c r="M28" s="157">
        <v>157.91079881632774</v>
      </c>
    </row>
    <row r="29" spans="1:13" s="227" customFormat="1">
      <c r="A29" s="174" t="s">
        <v>61</v>
      </c>
      <c r="B29" s="174"/>
      <c r="C29" s="160">
        <v>21</v>
      </c>
      <c r="D29" s="160">
        <v>10.242958088254303</v>
      </c>
      <c r="E29" s="160"/>
      <c r="F29" s="160">
        <v>126.14090927771187</v>
      </c>
      <c r="G29" s="164"/>
      <c r="H29" s="177" t="s">
        <v>65</v>
      </c>
      <c r="I29" s="177"/>
      <c r="J29" s="160">
        <v>1661</v>
      </c>
      <c r="K29" s="165">
        <v>27.397286484336323</v>
      </c>
      <c r="L29" s="157"/>
      <c r="M29" s="157">
        <v>161.1996367122378</v>
      </c>
    </row>
    <row r="30" spans="1:13" s="227" customFormat="1">
      <c r="A30" s="177" t="s">
        <v>63</v>
      </c>
      <c r="B30" s="177"/>
      <c r="C30" s="160">
        <v>87</v>
      </c>
      <c r="D30" s="160">
        <v>10.351902822523646</v>
      </c>
      <c r="E30" s="160"/>
      <c r="F30" s="160">
        <v>127.48255177232602</v>
      </c>
      <c r="G30" s="164"/>
      <c r="H30" s="177" t="s">
        <v>57</v>
      </c>
      <c r="I30" s="177"/>
      <c r="J30" s="160">
        <v>331</v>
      </c>
      <c r="K30" s="165">
        <v>31.308653475350397</v>
      </c>
      <c r="L30" s="157"/>
      <c r="M30" s="157">
        <v>184.21326393258991</v>
      </c>
    </row>
    <row r="31" spans="1:13" s="227" customFormat="1">
      <c r="A31" s="177" t="s">
        <v>64</v>
      </c>
      <c r="B31" s="177"/>
      <c r="C31" s="160">
        <v>124</v>
      </c>
      <c r="D31" s="160">
        <v>12.417730034943894</v>
      </c>
      <c r="E31" s="160"/>
      <c r="F31" s="160">
        <v>152.92298809356279</v>
      </c>
      <c r="G31" s="164"/>
      <c r="H31" s="177" t="s">
        <v>67</v>
      </c>
      <c r="I31" s="177"/>
      <c r="J31" s="160">
        <v>2062</v>
      </c>
      <c r="K31" s="165">
        <v>31.725562742939228</v>
      </c>
      <c r="L31" s="157"/>
      <c r="M31" s="157">
        <v>186.66626680627627</v>
      </c>
    </row>
    <row r="32" spans="1:13" s="227" customFormat="1" ht="18.75">
      <c r="A32" s="168" t="s">
        <v>81</v>
      </c>
      <c r="B32" s="167"/>
      <c r="C32" s="160">
        <v>4</v>
      </c>
      <c r="D32" s="160">
        <v>12.560762689510508</v>
      </c>
      <c r="E32" s="160"/>
      <c r="F32" s="160">
        <v>154.68441960074887</v>
      </c>
      <c r="G32" s="164"/>
      <c r="H32" s="202" t="s">
        <v>69</v>
      </c>
      <c r="I32" s="167"/>
      <c r="J32" s="160">
        <v>172</v>
      </c>
      <c r="K32" s="165">
        <v>31.998356921579472</v>
      </c>
      <c r="L32" s="165"/>
      <c r="M32" s="157">
        <v>188.27132804178081</v>
      </c>
    </row>
    <row r="33" spans="1:14" s="227" customFormat="1" ht="18.75">
      <c r="A33" s="177" t="s">
        <v>95</v>
      </c>
      <c r="B33" s="177"/>
      <c r="C33" s="160">
        <v>4432</v>
      </c>
      <c r="D33" s="160">
        <v>14.223728465429151</v>
      </c>
      <c r="E33" s="160"/>
      <c r="F33" s="160">
        <v>175.16366136516029</v>
      </c>
      <c r="G33" s="164"/>
      <c r="H33" s="168" t="s">
        <v>63</v>
      </c>
      <c r="I33" s="167"/>
      <c r="J33" s="160">
        <v>290</v>
      </c>
      <c r="K33" s="165">
        <v>34.506342741745485</v>
      </c>
      <c r="L33" s="165"/>
      <c r="M33" s="157">
        <v>203.02776763740812</v>
      </c>
    </row>
    <row r="34" spans="1:14" s="227" customFormat="1" ht="18.75">
      <c r="A34" s="194" t="s">
        <v>73</v>
      </c>
      <c r="B34" s="193"/>
      <c r="C34" s="160">
        <v>115</v>
      </c>
      <c r="D34" s="160">
        <v>14.808138037599795</v>
      </c>
      <c r="E34" s="160"/>
      <c r="F34" s="160">
        <v>182.36060136911644</v>
      </c>
      <c r="G34" s="164"/>
      <c r="H34" s="177" t="s">
        <v>51</v>
      </c>
      <c r="I34" s="177"/>
      <c r="J34" s="160">
        <v>780</v>
      </c>
      <c r="K34" s="165">
        <v>36.425083526685924</v>
      </c>
      <c r="L34" s="157"/>
      <c r="M34" s="157">
        <v>214.31721842495915</v>
      </c>
    </row>
    <row r="35" spans="1:14" s="227" customFormat="1">
      <c r="A35" s="177" t="s">
        <v>55</v>
      </c>
      <c r="B35" s="177"/>
      <c r="C35" s="160">
        <v>13</v>
      </c>
      <c r="D35" s="160">
        <v>15.480779421518999</v>
      </c>
      <c r="E35" s="160"/>
      <c r="F35" s="160">
        <v>190.6441064908139</v>
      </c>
      <c r="G35" s="164"/>
      <c r="H35" s="177" t="s">
        <v>55</v>
      </c>
      <c r="I35" s="177"/>
      <c r="J35" s="160">
        <v>31</v>
      </c>
      <c r="K35" s="165">
        <v>36.915704774391457</v>
      </c>
      <c r="L35" s="157"/>
      <c r="M35" s="157">
        <v>217.20392645491873</v>
      </c>
    </row>
    <row r="36" spans="1:14" s="227" customFormat="1">
      <c r="A36" s="177" t="s">
        <v>72</v>
      </c>
      <c r="B36" s="177"/>
      <c r="C36" s="160">
        <v>1987</v>
      </c>
      <c r="D36" s="160">
        <v>15.547852487108663</v>
      </c>
      <c r="E36" s="160"/>
      <c r="F36" s="160">
        <v>191.47010396230854</v>
      </c>
      <c r="G36" s="164"/>
      <c r="H36" s="177" t="s">
        <v>54</v>
      </c>
      <c r="I36" s="177"/>
      <c r="J36" s="160">
        <v>78</v>
      </c>
      <c r="K36" s="165">
        <v>37.597518563774791</v>
      </c>
      <c r="L36" s="157"/>
      <c r="M36" s="157">
        <v>221.2155695501875</v>
      </c>
    </row>
    <row r="37" spans="1:14" s="227" customFormat="1">
      <c r="A37" s="177" t="s">
        <v>52</v>
      </c>
      <c r="B37" s="177"/>
      <c r="C37" s="160">
        <v>71</v>
      </c>
      <c r="D37" s="160">
        <v>16.091975385170496</v>
      </c>
      <c r="E37" s="160"/>
      <c r="F37" s="160">
        <v>198.17091797804187</v>
      </c>
      <c r="G37" s="164"/>
      <c r="H37" s="177" t="s">
        <v>66</v>
      </c>
      <c r="I37" s="177"/>
      <c r="J37" s="160">
        <v>855</v>
      </c>
      <c r="K37" s="165">
        <v>37.796737544759296</v>
      </c>
      <c r="L37" s="157"/>
      <c r="M37" s="157">
        <v>222.38773042747891</v>
      </c>
    </row>
    <row r="38" spans="1:14" s="227" customFormat="1">
      <c r="A38" s="177" t="s">
        <v>59</v>
      </c>
      <c r="B38" s="177"/>
      <c r="C38" s="160">
        <v>176</v>
      </c>
      <c r="D38" s="160">
        <v>16.783113822601152</v>
      </c>
      <c r="E38" s="160"/>
      <c r="F38" s="160">
        <v>206.68221229196186</v>
      </c>
      <c r="G38" s="164"/>
      <c r="H38" s="177" t="s">
        <v>95</v>
      </c>
      <c r="I38" s="177"/>
      <c r="J38" s="160">
        <v>11981</v>
      </c>
      <c r="K38" s="165">
        <v>38.450923001874244</v>
      </c>
      <c r="L38" s="157"/>
      <c r="M38" s="157">
        <v>226.23681446321547</v>
      </c>
    </row>
    <row r="39" spans="1:14" s="140" customFormat="1">
      <c r="A39" s="174" t="s">
        <v>57</v>
      </c>
      <c r="B39" s="174"/>
      <c r="C39" s="160">
        <v>199</v>
      </c>
      <c r="D39" s="160">
        <v>18.823027315996157</v>
      </c>
      <c r="E39" s="160"/>
      <c r="F39" s="160">
        <v>231.80352399583256</v>
      </c>
      <c r="G39" s="164"/>
      <c r="H39" s="177" t="s">
        <v>59</v>
      </c>
      <c r="I39" s="177"/>
      <c r="J39" s="160">
        <v>404</v>
      </c>
      <c r="K39" s="160">
        <v>38.524874910970823</v>
      </c>
      <c r="L39" s="160"/>
      <c r="M39" s="160">
        <v>226.67193130908851</v>
      </c>
      <c r="N39" s="227"/>
    </row>
    <row r="40" spans="1:14" s="140" customFormat="1" ht="18.75">
      <c r="A40" s="174" t="s">
        <v>75</v>
      </c>
      <c r="B40" s="174"/>
      <c r="C40" s="160">
        <v>8</v>
      </c>
      <c r="D40" s="160">
        <v>19.238538640604862</v>
      </c>
      <c r="E40" s="160"/>
      <c r="F40" s="160">
        <v>236.92050054203469</v>
      </c>
      <c r="G40" s="195"/>
      <c r="H40" s="168" t="s">
        <v>62</v>
      </c>
      <c r="I40" s="167"/>
      <c r="J40" s="160">
        <v>21</v>
      </c>
      <c r="K40" s="160">
        <v>41.028446389496715</v>
      </c>
      <c r="L40" s="160"/>
      <c r="M40" s="160">
        <v>241.40239788475566</v>
      </c>
      <c r="N40" s="227"/>
    </row>
    <row r="41" spans="1:14">
      <c r="A41" s="174" t="s">
        <v>60</v>
      </c>
      <c r="B41" s="245"/>
      <c r="C41" s="160">
        <v>26</v>
      </c>
      <c r="D41" s="160">
        <v>19.400176392373044</v>
      </c>
      <c r="E41" s="160"/>
      <c r="F41" s="160">
        <v>238.91105178767765</v>
      </c>
      <c r="G41" s="164"/>
      <c r="H41" s="177" t="s">
        <v>58</v>
      </c>
      <c r="I41" s="177"/>
      <c r="J41" s="160">
        <v>456</v>
      </c>
      <c r="K41" s="160">
        <v>41.452141230354094</v>
      </c>
      <c r="L41" s="160"/>
      <c r="M41" s="160">
        <v>243.89532558626752</v>
      </c>
      <c r="N41" s="227"/>
    </row>
    <row r="42" spans="1:14">
      <c r="A42" s="174" t="s">
        <v>50</v>
      </c>
      <c r="B42" s="247"/>
      <c r="C42" s="160">
        <v>223</v>
      </c>
      <c r="D42" s="160">
        <v>19.717265029662105</v>
      </c>
      <c r="E42" s="160"/>
      <c r="F42" s="160">
        <v>242.81596369736698</v>
      </c>
      <c r="G42" s="246"/>
      <c r="H42" s="177" t="s">
        <v>60</v>
      </c>
      <c r="I42" s="177"/>
      <c r="J42" s="160">
        <v>56</v>
      </c>
      <c r="K42" s="160">
        <v>41.784995306649634</v>
      </c>
      <c r="L42" s="160"/>
      <c r="M42" s="160">
        <v>245.85376611313157</v>
      </c>
      <c r="N42" s="227"/>
    </row>
    <row r="43" spans="1:14">
      <c r="A43" s="174" t="s">
        <v>53</v>
      </c>
      <c r="B43" s="247"/>
      <c r="C43" s="160">
        <v>149</v>
      </c>
      <c r="D43" s="160">
        <v>20.218657315605505</v>
      </c>
      <c r="E43" s="160"/>
      <c r="F43" s="160">
        <v>248.99055489541709</v>
      </c>
      <c r="G43" s="246"/>
      <c r="H43" s="177" t="s">
        <v>50</v>
      </c>
      <c r="I43" s="177"/>
      <c r="J43" s="160">
        <v>474</v>
      </c>
      <c r="K43" s="160">
        <v>41.91024046663604</v>
      </c>
      <c r="L43" s="160"/>
      <c r="M43" s="160">
        <v>246.59068121971765</v>
      </c>
      <c r="N43" s="227"/>
    </row>
    <row r="44" spans="1:14">
      <c r="A44" s="174" t="s">
        <v>54</v>
      </c>
      <c r="B44" s="245"/>
      <c r="C44" s="160">
        <v>60</v>
      </c>
      <c r="D44" s="160">
        <v>28.921168125980611</v>
      </c>
      <c r="E44" s="160"/>
      <c r="F44" s="160">
        <v>356.1610243205165</v>
      </c>
      <c r="G44" s="244"/>
      <c r="H44" s="174" t="s">
        <v>49</v>
      </c>
      <c r="I44" s="174"/>
      <c r="J44" s="160">
        <v>134</v>
      </c>
      <c r="K44" s="160">
        <v>43.897178394201902</v>
      </c>
      <c r="L44" s="160"/>
      <c r="M44" s="160">
        <v>258.28138906687997</v>
      </c>
      <c r="N44" s="227"/>
    </row>
    <row r="45" spans="1:14">
      <c r="A45" s="220" t="s">
        <v>51</v>
      </c>
      <c r="C45" s="160">
        <v>747</v>
      </c>
      <c r="D45" s="160">
        <v>34.884022300556907</v>
      </c>
      <c r="E45" s="160"/>
      <c r="F45" s="160">
        <v>429.59292172659519</v>
      </c>
      <c r="H45" s="220" t="s">
        <v>56</v>
      </c>
      <c r="J45" s="160">
        <v>199</v>
      </c>
      <c r="K45" s="160">
        <v>45.17593643586833</v>
      </c>
      <c r="L45" s="160"/>
      <c r="M45" s="160">
        <v>265.80532147811834</v>
      </c>
    </row>
    <row r="46" spans="1:14">
      <c r="A46" s="220" t="s">
        <v>49</v>
      </c>
      <c r="C46" s="160">
        <v>110</v>
      </c>
      <c r="D46" s="160">
        <v>36.034997189270221</v>
      </c>
      <c r="E46" s="160"/>
      <c r="F46" s="160">
        <v>443.76705167686765</v>
      </c>
      <c r="H46" s="220" t="s">
        <v>52</v>
      </c>
      <c r="J46" s="160">
        <v>215</v>
      </c>
      <c r="K46" s="160">
        <v>48.7292212367839</v>
      </c>
      <c r="L46" s="160"/>
      <c r="M46" s="160">
        <v>286.71207147214358</v>
      </c>
    </row>
    <row r="47" spans="1:14">
      <c r="A47" s="220" t="s">
        <v>46</v>
      </c>
      <c r="C47" s="160">
        <v>1408</v>
      </c>
      <c r="D47" s="160">
        <v>36.543080632566955</v>
      </c>
      <c r="E47" s="160"/>
      <c r="F47" s="160">
        <v>450.02404374636501</v>
      </c>
      <c r="H47" s="220" t="s">
        <v>46</v>
      </c>
      <c r="J47" s="160">
        <v>1897</v>
      </c>
      <c r="K47" s="160">
        <v>49.234534062485451</v>
      </c>
      <c r="L47" s="160"/>
      <c r="M47" s="160">
        <v>289.68522153120853</v>
      </c>
    </row>
    <row r="48" spans="1:14">
      <c r="A48" s="243" t="s">
        <v>47</v>
      </c>
      <c r="B48" s="242"/>
      <c r="C48" s="241">
        <v>2044</v>
      </c>
      <c r="D48" s="241">
        <v>41.06149179372828</v>
      </c>
      <c r="E48" s="241"/>
      <c r="F48" s="241">
        <v>505.66778332321888</v>
      </c>
      <c r="H48" s="243" t="s">
        <v>53</v>
      </c>
      <c r="I48" s="242"/>
      <c r="J48" s="241">
        <v>399</v>
      </c>
      <c r="K48" s="241">
        <v>54.142578986084544</v>
      </c>
      <c r="L48" s="241"/>
      <c r="M48" s="241">
        <v>318.56308354516563</v>
      </c>
    </row>
  </sheetData>
  <mergeCells count="3">
    <mergeCell ref="D4:F4"/>
    <mergeCell ref="K4:M4"/>
    <mergeCell ref="K5:M5"/>
  </mergeCells>
  <pageMargins left="0.75" right="0.75"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CP85"/>
  <sheetViews>
    <sheetView zoomScale="75" zoomScaleNormal="75" workbookViewId="0">
      <selection activeCell="K21" sqref="K21"/>
    </sheetView>
  </sheetViews>
  <sheetFormatPr defaultRowHeight="15"/>
  <cols>
    <col min="1" max="1" width="32.42578125" style="2" customWidth="1"/>
    <col min="2" max="2" width="7.85546875" style="2" customWidth="1"/>
    <col min="3" max="3" width="10.7109375" style="2" customWidth="1"/>
    <col min="4" max="4" width="13.140625" style="2" customWidth="1"/>
    <col min="5" max="5" width="32.5703125" style="2" customWidth="1"/>
    <col min="6" max="6" width="9.140625" style="2"/>
    <col min="7" max="7" width="11.28515625" style="2" customWidth="1"/>
    <col min="8" max="8" width="8.5703125" style="2" customWidth="1"/>
    <col min="9" max="10" width="9.140625" style="2"/>
    <col min="11" max="11" width="10.140625" style="2" bestFit="1" customWidth="1"/>
    <col min="12" max="12" width="9.140625" style="2"/>
    <col min="13" max="13" width="10.140625" style="2" bestFit="1" customWidth="1"/>
    <col min="14" max="16384" width="9.140625" style="2"/>
  </cols>
  <sheetData>
    <row r="1" spans="1:13" s="113" customFormat="1" ht="19.5" customHeight="1">
      <c r="A1" s="39" t="s">
        <v>114</v>
      </c>
      <c r="B1" s="39"/>
      <c r="C1" s="39"/>
      <c r="D1" s="39"/>
      <c r="E1" s="86"/>
      <c r="F1" s="86"/>
      <c r="G1" s="86"/>
    </row>
    <row r="2" spans="1:13" ht="14.25" customHeight="1">
      <c r="A2" s="39" t="s">
        <v>113</v>
      </c>
      <c r="B2" s="39"/>
      <c r="C2" s="39"/>
      <c r="D2" s="39"/>
      <c r="E2" s="86"/>
      <c r="F2" s="86"/>
      <c r="G2" s="86"/>
    </row>
    <row r="3" spans="1:13" ht="15.75">
      <c r="A3" s="20"/>
      <c r="B3" s="21"/>
      <c r="C3" s="21"/>
      <c r="D3" s="21"/>
      <c r="E3" s="20"/>
      <c r="F3" s="21"/>
      <c r="G3" s="21"/>
    </row>
    <row r="4" spans="1:13" ht="15.75">
      <c r="B4" s="295" t="s">
        <v>112</v>
      </c>
      <c r="C4" s="295"/>
      <c r="D4" s="21"/>
      <c r="F4" s="295" t="s">
        <v>112</v>
      </c>
      <c r="G4" s="295"/>
    </row>
    <row r="5" spans="1:13" ht="16.5" thickBot="1">
      <c r="A5" s="294" t="s">
        <v>111</v>
      </c>
      <c r="B5" s="293" t="s">
        <v>109</v>
      </c>
      <c r="C5" s="292" t="s">
        <v>87</v>
      </c>
      <c r="E5" s="294" t="s">
        <v>110</v>
      </c>
      <c r="F5" s="293" t="s">
        <v>109</v>
      </c>
      <c r="G5" s="292" t="s">
        <v>87</v>
      </c>
    </row>
    <row r="6" spans="1:13" ht="15.75" thickTop="1">
      <c r="A6" s="174" t="s">
        <v>75</v>
      </c>
      <c r="B6" s="182">
        <v>0</v>
      </c>
      <c r="C6" s="172">
        <v>0</v>
      </c>
      <c r="D6" s="157"/>
      <c r="E6" s="174" t="s">
        <v>72</v>
      </c>
      <c r="F6" s="182">
        <v>42.744656917885266</v>
      </c>
      <c r="G6" s="281">
        <v>89.687486791423794</v>
      </c>
      <c r="I6" s="288"/>
      <c r="J6" s="15"/>
      <c r="M6" s="291"/>
    </row>
    <row r="7" spans="1:13" ht="16.5" thickBot="1">
      <c r="A7" s="174" t="s">
        <v>86</v>
      </c>
      <c r="B7" s="182">
        <v>4.1613271859505057</v>
      </c>
      <c r="C7" s="172">
        <v>59.233232785709788</v>
      </c>
      <c r="D7" s="182"/>
      <c r="E7" s="198" t="s">
        <v>25</v>
      </c>
      <c r="F7" s="196">
        <v>47.659554801988996</v>
      </c>
      <c r="G7" s="282">
        <v>100</v>
      </c>
      <c r="I7" s="288"/>
      <c r="J7" s="15"/>
      <c r="M7" s="25"/>
    </row>
    <row r="8" spans="1:13">
      <c r="A8" s="174" t="s">
        <v>83</v>
      </c>
      <c r="B8" s="182">
        <v>4.6532444141756057</v>
      </c>
      <c r="C8" s="172">
        <v>66.235289194331969</v>
      </c>
      <c r="D8" s="157"/>
      <c r="E8" s="174" t="s">
        <v>86</v>
      </c>
      <c r="F8" s="182">
        <v>49.562670841298157</v>
      </c>
      <c r="G8" s="281">
        <v>103.99314690877</v>
      </c>
      <c r="I8" s="288"/>
      <c r="J8" s="15"/>
      <c r="M8" s="25"/>
    </row>
    <row r="9" spans="1:13">
      <c r="A9" s="174" t="s">
        <v>84</v>
      </c>
      <c r="B9" s="182">
        <v>4.6847294217404238</v>
      </c>
      <c r="C9" s="172">
        <v>66.68345361376123</v>
      </c>
      <c r="D9" s="157"/>
      <c r="E9" s="174" t="s">
        <v>83</v>
      </c>
      <c r="F9" s="182">
        <v>49.86037847517489</v>
      </c>
      <c r="G9" s="281">
        <v>104.61780157689186</v>
      </c>
      <c r="I9" s="1"/>
      <c r="J9" s="1"/>
      <c r="M9" s="25"/>
    </row>
    <row r="10" spans="1:13">
      <c r="A10" s="174" t="s">
        <v>85</v>
      </c>
      <c r="B10" s="182">
        <v>5.6385201140108769</v>
      </c>
      <c r="C10" s="172">
        <v>80.259916982188855</v>
      </c>
      <c r="D10" s="157"/>
      <c r="E10" s="174" t="s">
        <v>84</v>
      </c>
      <c r="F10" s="182">
        <v>50.574712643678161</v>
      </c>
      <c r="G10" s="281">
        <v>106.11662835249041</v>
      </c>
      <c r="M10" s="25"/>
    </row>
    <row r="11" spans="1:13">
      <c r="A11" s="174" t="s">
        <v>71</v>
      </c>
      <c r="B11" s="182">
        <v>6.1115541987905235</v>
      </c>
      <c r="C11" s="172">
        <v>86.99318663566072</v>
      </c>
      <c r="D11" s="157"/>
      <c r="E11" s="174" t="s">
        <v>82</v>
      </c>
      <c r="F11" s="182">
        <v>51.32192846034215</v>
      </c>
      <c r="G11" s="172">
        <v>107.68444790046657</v>
      </c>
      <c r="I11" s="290"/>
      <c r="J11" s="290"/>
      <c r="M11" s="25"/>
    </row>
    <row r="12" spans="1:13">
      <c r="A12" s="174" t="s">
        <v>74</v>
      </c>
      <c r="B12" s="182">
        <v>6.1793855013077987</v>
      </c>
      <c r="C12" s="281">
        <v>87.958712092473817</v>
      </c>
      <c r="D12" s="157"/>
      <c r="E12" s="174" t="s">
        <v>74</v>
      </c>
      <c r="F12" s="182">
        <v>51.420176297747304</v>
      </c>
      <c r="G12" s="281">
        <v>107.89059300151365</v>
      </c>
      <c r="I12" s="1"/>
      <c r="J12" s="1"/>
      <c r="M12" s="25"/>
    </row>
    <row r="13" spans="1:13">
      <c r="A13" s="174" t="s">
        <v>80</v>
      </c>
      <c r="B13" s="172">
        <v>6.4539363203011151</v>
      </c>
      <c r="C13" s="281">
        <v>91.86672793603546</v>
      </c>
      <c r="D13" s="157"/>
      <c r="E13" s="174" t="s">
        <v>80</v>
      </c>
      <c r="F13" s="172">
        <v>52.757793764988008</v>
      </c>
      <c r="G13" s="281">
        <v>110.69720223820943</v>
      </c>
      <c r="I13" s="288"/>
      <c r="J13" s="15"/>
      <c r="M13" s="25"/>
    </row>
    <row r="14" spans="1:13">
      <c r="A14" s="174" t="s">
        <v>72</v>
      </c>
      <c r="B14" s="182">
        <v>6.6435240603303809</v>
      </c>
      <c r="C14" s="172">
        <v>94.56536090495571</v>
      </c>
      <c r="D14" s="157"/>
      <c r="E14" s="174" t="s">
        <v>76</v>
      </c>
      <c r="F14" s="182">
        <v>53.361792956243335</v>
      </c>
      <c r="G14" s="172">
        <v>111.96452249280424</v>
      </c>
      <c r="I14" s="288"/>
      <c r="M14" s="25"/>
    </row>
    <row r="15" spans="1:13" ht="16.5" thickBot="1">
      <c r="A15" s="198" t="s">
        <v>25</v>
      </c>
      <c r="B15" s="196">
        <v>7.0253251261924028</v>
      </c>
      <c r="C15" s="282">
        <v>100</v>
      </c>
      <c r="D15" s="157"/>
      <c r="E15" s="174" t="s">
        <v>79</v>
      </c>
      <c r="F15" s="182">
        <v>58.613784008205933</v>
      </c>
      <c r="G15" s="172">
        <v>122.98432969365416</v>
      </c>
      <c r="M15" s="25"/>
    </row>
    <row r="16" spans="1:13">
      <c r="A16" s="174" t="s">
        <v>55</v>
      </c>
      <c r="B16" s="182">
        <v>7.1003564378931818</v>
      </c>
      <c r="C16" s="281">
        <v>101.06801194753309</v>
      </c>
      <c r="D16" s="157"/>
      <c r="E16" s="174" t="s">
        <v>78</v>
      </c>
      <c r="F16" s="182">
        <v>61.959654178674349</v>
      </c>
      <c r="G16" s="281">
        <v>130.00468518033358</v>
      </c>
      <c r="M16" s="25"/>
    </row>
    <row r="17" spans="1:13" ht="15.75">
      <c r="A17" s="174" t="s">
        <v>65</v>
      </c>
      <c r="B17" s="182">
        <v>7.1951466494738048</v>
      </c>
      <c r="C17" s="281">
        <v>102.41727635705085</v>
      </c>
      <c r="D17" s="157"/>
      <c r="E17" s="174" t="s">
        <v>64</v>
      </c>
      <c r="F17" s="182">
        <v>65.746753246753244</v>
      </c>
      <c r="G17" s="281">
        <v>137.95083382526562</v>
      </c>
      <c r="I17" s="290"/>
      <c r="J17" s="26"/>
      <c r="M17" s="25"/>
    </row>
    <row r="18" spans="1:13">
      <c r="A18" s="174" t="s">
        <v>77</v>
      </c>
      <c r="B18" s="182">
        <v>7.3399728630717576</v>
      </c>
      <c r="C18" s="281">
        <v>104.47876406041705</v>
      </c>
      <c r="D18" s="157"/>
      <c r="E18" s="174" t="s">
        <v>85</v>
      </c>
      <c r="F18" s="182">
        <v>72.289156626506028</v>
      </c>
      <c r="G18" s="172">
        <v>151.67820372398685</v>
      </c>
      <c r="H18" s="21"/>
      <c r="M18" s="25"/>
    </row>
    <row r="19" spans="1:13">
      <c r="A19" s="174" t="s">
        <v>82</v>
      </c>
      <c r="B19" s="182">
        <v>7.6275572747827507</v>
      </c>
      <c r="C19" s="281">
        <v>108.57230288666722</v>
      </c>
      <c r="D19" s="182"/>
      <c r="E19" s="174" t="s">
        <v>73</v>
      </c>
      <c r="F19" s="182">
        <v>73.170731707317074</v>
      </c>
      <c r="G19" s="172">
        <v>153.52793791574277</v>
      </c>
      <c r="I19" s="288"/>
      <c r="J19" s="15"/>
      <c r="M19" s="25"/>
    </row>
    <row r="20" spans="1:13">
      <c r="A20" s="174" t="s">
        <v>70</v>
      </c>
      <c r="B20" s="182">
        <v>7.8021278761501112</v>
      </c>
      <c r="C20" s="281">
        <v>111.05717865016051</v>
      </c>
      <c r="D20" s="157"/>
      <c r="E20" s="174" t="s">
        <v>105</v>
      </c>
      <c r="F20" s="182">
        <v>73.843416370106766</v>
      </c>
      <c r="G20" s="172">
        <v>154.93937506739996</v>
      </c>
      <c r="M20" s="25"/>
    </row>
    <row r="21" spans="1:13">
      <c r="A21" s="174" t="s">
        <v>59</v>
      </c>
      <c r="B21" s="182">
        <v>8.0301397913501997</v>
      </c>
      <c r="C21" s="281">
        <v>114.3027496537002</v>
      </c>
      <c r="D21" s="157"/>
      <c r="E21" s="174" t="s">
        <v>81</v>
      </c>
      <c r="F21" s="182">
        <v>85.106382978723403</v>
      </c>
      <c r="G21" s="172">
        <v>178.57150225660862</v>
      </c>
      <c r="M21" s="25"/>
    </row>
    <row r="22" spans="1:13">
      <c r="A22" s="174" t="s">
        <v>64</v>
      </c>
      <c r="B22" s="182">
        <v>8.1253690271766512</v>
      </c>
      <c r="C22" s="281">
        <v>115.658263229455</v>
      </c>
      <c r="D22" s="157"/>
      <c r="E22" s="174" t="s">
        <v>66</v>
      </c>
      <c r="F22" s="182">
        <v>90.793650793650784</v>
      </c>
      <c r="G22" s="281">
        <v>190.50461375661371</v>
      </c>
      <c r="I22" s="290"/>
      <c r="J22" s="290"/>
      <c r="M22" s="25"/>
    </row>
    <row r="23" spans="1:13">
      <c r="A23" s="174" t="s">
        <v>76</v>
      </c>
      <c r="B23" s="182">
        <v>8.4658163036383538</v>
      </c>
      <c r="C23" s="281">
        <v>120.50426352618744</v>
      </c>
      <c r="D23" s="157"/>
      <c r="E23" s="174" t="s">
        <v>61</v>
      </c>
      <c r="F23" s="182">
        <v>91.304347826086953</v>
      </c>
      <c r="G23" s="281">
        <v>191.57616600790513</v>
      </c>
      <c r="I23" s="288"/>
      <c r="J23" s="15"/>
      <c r="M23" s="25"/>
    </row>
    <row r="24" spans="1:13">
      <c r="A24" s="174" t="s">
        <v>78</v>
      </c>
      <c r="B24" s="182">
        <v>8.9881536135373583</v>
      </c>
      <c r="C24" s="281">
        <v>127.93932596837369</v>
      </c>
      <c r="D24" s="157"/>
      <c r="E24" s="174" t="s">
        <v>96</v>
      </c>
      <c r="F24" s="182">
        <v>92.979127134724848</v>
      </c>
      <c r="G24" s="281">
        <v>195.09021332873323</v>
      </c>
      <c r="I24" s="290"/>
      <c r="J24" s="289"/>
      <c r="M24" s="25"/>
    </row>
    <row r="25" spans="1:13">
      <c r="A25" s="174" t="s">
        <v>69</v>
      </c>
      <c r="B25" s="182">
        <v>9.0057332749461629</v>
      </c>
      <c r="C25" s="281">
        <v>128.18955867779326</v>
      </c>
      <c r="D25" s="157"/>
      <c r="E25" s="174" t="s">
        <v>70</v>
      </c>
      <c r="F25" s="182">
        <v>93.356681624165475</v>
      </c>
      <c r="G25" s="281">
        <v>195.88240387900012</v>
      </c>
      <c r="M25" s="25"/>
    </row>
    <row r="26" spans="1:13">
      <c r="A26" s="195" t="s">
        <v>79</v>
      </c>
      <c r="B26" s="184">
        <v>9.6315359603026618</v>
      </c>
      <c r="C26" s="172">
        <v>137.09736969173949</v>
      </c>
      <c r="D26" s="157"/>
      <c r="E26" s="174" t="s">
        <v>63</v>
      </c>
      <c r="F26" s="184">
        <v>98.039215686274503</v>
      </c>
      <c r="G26" s="172">
        <v>205.70736779560303</v>
      </c>
      <c r="I26" s="21"/>
      <c r="M26" s="25"/>
    </row>
    <row r="27" spans="1:13">
      <c r="A27" s="174" t="s">
        <v>73</v>
      </c>
      <c r="B27" s="182">
        <v>10.082493125572869</v>
      </c>
      <c r="C27" s="172">
        <v>143.51639168958141</v>
      </c>
      <c r="D27" s="157"/>
      <c r="E27" s="174" t="s">
        <v>69</v>
      </c>
      <c r="F27" s="182">
        <v>98.484848484848484</v>
      </c>
      <c r="G27" s="172">
        <v>206.64240128558308</v>
      </c>
      <c r="M27" s="25"/>
    </row>
    <row r="28" spans="1:13">
      <c r="A28" s="174" t="s">
        <v>63</v>
      </c>
      <c r="B28" s="172">
        <v>10.442857487127169</v>
      </c>
      <c r="C28" s="281">
        <v>148.64589609089035</v>
      </c>
      <c r="D28" s="157"/>
      <c r="E28" s="174" t="s">
        <v>65</v>
      </c>
      <c r="F28" s="172">
        <v>99.027846432690723</v>
      </c>
      <c r="G28" s="281">
        <v>207.78172780698731</v>
      </c>
      <c r="I28" s="288"/>
      <c r="J28" s="15"/>
      <c r="M28" s="25"/>
    </row>
    <row r="29" spans="1:13">
      <c r="A29" s="174" t="s">
        <v>67</v>
      </c>
      <c r="B29" s="182">
        <v>10.660025470798359</v>
      </c>
      <c r="C29" s="172">
        <v>151.73711222352918</v>
      </c>
      <c r="D29" s="157"/>
      <c r="E29" s="174" t="s">
        <v>57</v>
      </c>
      <c r="F29" s="182">
        <v>99.742046431642308</v>
      </c>
      <c r="G29" s="172">
        <v>209.28027306599964</v>
      </c>
      <c r="M29" s="25"/>
    </row>
    <row r="30" spans="1:13">
      <c r="A30" s="174" t="s">
        <v>62</v>
      </c>
      <c r="B30" s="182">
        <v>11.22195912962485</v>
      </c>
      <c r="C30" s="172">
        <v>159.73579767555819</v>
      </c>
      <c r="D30" s="157"/>
      <c r="E30" s="174" t="s">
        <v>59</v>
      </c>
      <c r="F30" s="182">
        <v>113.63636363636363</v>
      </c>
      <c r="G30" s="281">
        <v>238.43353994490352</v>
      </c>
      <c r="M30" s="25"/>
    </row>
    <row r="31" spans="1:13">
      <c r="A31" s="174" t="s">
        <v>57</v>
      </c>
      <c r="B31" s="182">
        <v>11.752938389241235</v>
      </c>
      <c r="C31" s="281">
        <v>167.29387150244409</v>
      </c>
      <c r="D31" s="157"/>
      <c r="E31" s="174" t="s">
        <v>58</v>
      </c>
      <c r="F31" s="182">
        <v>117.15797430083144</v>
      </c>
      <c r="G31" s="281">
        <v>245.82263679882726</v>
      </c>
      <c r="M31" s="25"/>
    </row>
    <row r="32" spans="1:13">
      <c r="A32" s="174" t="s">
        <v>56</v>
      </c>
      <c r="B32" s="182">
        <v>12.304250559284117</v>
      </c>
      <c r="C32" s="281">
        <v>175.14136838180463</v>
      </c>
      <c r="D32" s="157"/>
      <c r="E32" s="174" t="s">
        <v>67</v>
      </c>
      <c r="F32" s="182">
        <v>118.61675756073377</v>
      </c>
      <c r="G32" s="281">
        <v>248.88347793753098</v>
      </c>
      <c r="I32" s="288"/>
      <c r="J32" s="15"/>
      <c r="M32" s="25"/>
    </row>
    <row r="33" spans="1:13" ht="16.5" customHeight="1">
      <c r="A33" s="174" t="s">
        <v>47</v>
      </c>
      <c r="B33" s="172">
        <v>12.997040277956504</v>
      </c>
      <c r="C33" s="281">
        <v>185.00268734182643</v>
      </c>
      <c r="D33" s="157"/>
      <c r="E33" s="174" t="s">
        <v>56</v>
      </c>
      <c r="F33" s="172">
        <v>127.52721617418352</v>
      </c>
      <c r="G33" s="281">
        <v>267.57953720721991</v>
      </c>
      <c r="I33" s="288"/>
      <c r="J33" s="15"/>
      <c r="M33" s="25"/>
    </row>
    <row r="34" spans="1:13" ht="16.5" customHeight="1">
      <c r="A34" s="174" t="s">
        <v>50</v>
      </c>
      <c r="B34" s="172">
        <v>13.548808659413126</v>
      </c>
      <c r="C34" s="281">
        <v>192.85667803329599</v>
      </c>
      <c r="D34" s="157"/>
      <c r="E34" s="174" t="s">
        <v>46</v>
      </c>
      <c r="F34" s="281">
        <v>156.00683241601823</v>
      </c>
      <c r="G34" s="281">
        <v>327.3358995151745</v>
      </c>
      <c r="M34" s="25"/>
    </row>
    <row r="35" spans="1:13" ht="16.5" customHeight="1">
      <c r="A35" s="174" t="s">
        <v>66</v>
      </c>
      <c r="B35" s="172">
        <v>14.315888289134005</v>
      </c>
      <c r="C35" s="281">
        <v>203.77545568332943</v>
      </c>
      <c r="D35" s="157"/>
      <c r="E35" s="174" t="s">
        <v>48</v>
      </c>
      <c r="F35" s="281">
        <v>157.38161559888582</v>
      </c>
      <c r="G35" s="281">
        <v>330.2204904195155</v>
      </c>
      <c r="M35" s="25"/>
    </row>
    <row r="36" spans="1:13" ht="16.5" customHeight="1">
      <c r="A36" s="174" t="s">
        <v>54</v>
      </c>
      <c r="B36" s="172">
        <v>16.173169358960259</v>
      </c>
      <c r="C36" s="172">
        <v>230.21239684213475</v>
      </c>
      <c r="D36" s="157"/>
      <c r="E36" s="174" t="s">
        <v>50</v>
      </c>
      <c r="F36" s="172">
        <v>163.10845431255339</v>
      </c>
      <c r="G36" s="172">
        <v>342.23663017881637</v>
      </c>
      <c r="M36" s="25"/>
    </row>
    <row r="37" spans="1:13" ht="18.75" customHeight="1" thickBot="1">
      <c r="A37" s="174" t="s">
        <v>46</v>
      </c>
      <c r="B37" s="172">
        <v>17.638584368721116</v>
      </c>
      <c r="C37" s="172">
        <v>251.07143159765624</v>
      </c>
      <c r="D37" s="182"/>
      <c r="E37" s="280" t="s">
        <v>106</v>
      </c>
      <c r="F37" s="278">
        <v>435.48387096774195</v>
      </c>
      <c r="G37" s="279">
        <v>913.73885630498535</v>
      </c>
      <c r="M37" s="25"/>
    </row>
    <row r="38" spans="1:13">
      <c r="A38" s="174" t="s">
        <v>58</v>
      </c>
      <c r="B38" s="172">
        <v>18.556581746654629</v>
      </c>
      <c r="C38" s="172">
        <v>264.1384051745938</v>
      </c>
      <c r="D38" s="174"/>
      <c r="E38" s="174"/>
      <c r="F38" s="172"/>
      <c r="G38" s="182"/>
    </row>
    <row r="39" spans="1:13">
      <c r="A39" s="174" t="s">
        <v>52</v>
      </c>
      <c r="B39" s="172">
        <v>20.785884602707508</v>
      </c>
      <c r="C39" s="172">
        <v>295.87078504326928</v>
      </c>
      <c r="D39" s="174"/>
      <c r="E39" s="174"/>
      <c r="F39" s="172"/>
      <c r="G39" s="182"/>
    </row>
    <row r="40" spans="1:13">
      <c r="A40" s="174" t="s">
        <v>61</v>
      </c>
      <c r="B40" s="172">
        <v>20.885910712731704</v>
      </c>
      <c r="C40" s="172">
        <v>297.29457836567747</v>
      </c>
      <c r="D40" s="174"/>
      <c r="E40" s="174"/>
      <c r="F40" s="172"/>
      <c r="G40" s="182"/>
    </row>
    <row r="41" spans="1:13">
      <c r="A41" s="174" t="s">
        <v>51</v>
      </c>
      <c r="B41" s="172">
        <v>25.521829158720564</v>
      </c>
      <c r="C41" s="172">
        <v>363.28324597487955</v>
      </c>
      <c r="D41" s="174"/>
      <c r="E41" s="174"/>
      <c r="F41" s="172"/>
      <c r="G41" s="182"/>
    </row>
    <row r="42" spans="1:13">
      <c r="A42" s="174" t="s">
        <v>81</v>
      </c>
      <c r="B42" s="172">
        <v>30.077901765572836</v>
      </c>
      <c r="C42" s="172">
        <v>428.13537060987966</v>
      </c>
      <c r="D42" s="174"/>
      <c r="E42" s="174"/>
      <c r="F42" s="172"/>
      <c r="G42" s="182"/>
    </row>
    <row r="43" spans="1:13" ht="15.75" thickBot="1">
      <c r="A43" s="280" t="s">
        <v>48</v>
      </c>
      <c r="B43" s="278">
        <v>57.074196455392013</v>
      </c>
      <c r="C43" s="278">
        <v>812.40647842194846</v>
      </c>
      <c r="D43" s="174"/>
      <c r="E43" s="174"/>
      <c r="F43" s="172"/>
      <c r="G43" s="182"/>
    </row>
    <row r="44" spans="1:13">
      <c r="A44" s="174"/>
      <c r="B44" s="172"/>
      <c r="C44" s="172"/>
      <c r="D44" s="174"/>
      <c r="E44" s="174"/>
      <c r="F44" s="172"/>
      <c r="G44" s="182"/>
    </row>
    <row r="45" spans="1:13" ht="15.75">
      <c r="A45" s="287"/>
      <c r="B45" s="286"/>
      <c r="C45" s="182"/>
      <c r="D45" s="174"/>
      <c r="E45" s="287"/>
      <c r="F45" s="286"/>
      <c r="G45" s="182"/>
    </row>
    <row r="46" spans="1:13" ht="16.5" thickBot="1">
      <c r="A46" s="285" t="s">
        <v>108</v>
      </c>
      <c r="B46" s="284"/>
      <c r="C46" s="283"/>
      <c r="D46" s="174"/>
      <c r="E46" s="285" t="s">
        <v>107</v>
      </c>
      <c r="F46" s="284"/>
      <c r="G46" s="283"/>
    </row>
    <row r="47" spans="1:13" ht="15.75" thickTop="1">
      <c r="A47" s="174" t="s">
        <v>81</v>
      </c>
      <c r="B47" s="182">
        <v>24.096385542168676</v>
      </c>
      <c r="C47" s="281">
        <v>64.932325528529205</v>
      </c>
      <c r="D47" s="174"/>
      <c r="E47" s="174" t="s">
        <v>86</v>
      </c>
      <c r="F47" s="182">
        <v>41.353238330855007</v>
      </c>
      <c r="G47" s="281">
        <v>90.408668593167121</v>
      </c>
    </row>
    <row r="48" spans="1:13">
      <c r="A48" s="174" t="s">
        <v>74</v>
      </c>
      <c r="B48" s="182">
        <v>25.790166812993853</v>
      </c>
      <c r="C48" s="281">
        <v>69.496543537860092</v>
      </c>
      <c r="D48" s="174"/>
      <c r="E48" s="174" t="s">
        <v>83</v>
      </c>
      <c r="F48" s="182">
        <v>41.912053396152338</v>
      </c>
      <c r="G48" s="281">
        <v>91.630380074118762</v>
      </c>
    </row>
    <row r="49" spans="1:7">
      <c r="A49" s="174" t="s">
        <v>85</v>
      </c>
      <c r="B49" s="182">
        <v>28.938906752411576</v>
      </c>
      <c r="C49" s="281">
        <v>77.981426318024631</v>
      </c>
      <c r="D49" s="174"/>
      <c r="E49" s="174" t="s">
        <v>84</v>
      </c>
      <c r="F49" s="182">
        <v>41.993495312798935</v>
      </c>
      <c r="G49" s="281">
        <v>91.808432762345618</v>
      </c>
    </row>
    <row r="50" spans="1:7">
      <c r="A50" s="174" t="s">
        <v>86</v>
      </c>
      <c r="B50" s="182">
        <v>30.316331143966984</v>
      </c>
      <c r="C50" s="281">
        <v>81.693160130836233</v>
      </c>
      <c r="D50" s="174"/>
      <c r="E50" s="174" t="s">
        <v>106</v>
      </c>
      <c r="F50" s="182">
        <v>42.25352112676056</v>
      </c>
      <c r="G50" s="281">
        <v>92.376915149433188</v>
      </c>
    </row>
    <row r="51" spans="1:7">
      <c r="A51" s="174" t="s">
        <v>72</v>
      </c>
      <c r="B51" s="182">
        <v>30.394960300756246</v>
      </c>
      <c r="C51" s="281">
        <v>81.905041452030204</v>
      </c>
      <c r="D51" s="174"/>
      <c r="E51" s="174" t="s">
        <v>79</v>
      </c>
      <c r="F51" s="182">
        <v>44.138963581823923</v>
      </c>
      <c r="G51" s="281">
        <v>96.498970614775658</v>
      </c>
    </row>
    <row r="52" spans="1:7">
      <c r="A52" s="174" t="s">
        <v>80</v>
      </c>
      <c r="B52" s="182">
        <v>31.256426074439645</v>
      </c>
      <c r="C52" s="281">
        <v>84.22642595804281</v>
      </c>
      <c r="D52" s="174"/>
      <c r="E52" s="174" t="s">
        <v>85</v>
      </c>
      <c r="F52" s="182">
        <v>45.112781954887218</v>
      </c>
      <c r="G52" s="281">
        <v>98.627984595635425</v>
      </c>
    </row>
    <row r="53" spans="1:7" ht="16.5" thickBot="1">
      <c r="A53" s="174" t="s">
        <v>84</v>
      </c>
      <c r="B53" s="182">
        <v>31.470834830518623</v>
      </c>
      <c r="C53" s="281">
        <v>84.804191412597135</v>
      </c>
      <c r="D53" s="174"/>
      <c r="E53" s="198" t="s">
        <v>25</v>
      </c>
      <c r="F53" s="196">
        <v>45.740346555640343</v>
      </c>
      <c r="G53" s="282">
        <v>100</v>
      </c>
    </row>
    <row r="54" spans="1:7">
      <c r="A54" s="174" t="s">
        <v>83</v>
      </c>
      <c r="B54" s="182">
        <v>31.543603487046795</v>
      </c>
      <c r="C54" s="281">
        <v>85.000280493496533</v>
      </c>
      <c r="D54" s="174"/>
      <c r="E54" s="174" t="s">
        <v>82</v>
      </c>
      <c r="F54" s="182">
        <v>48.517520215633425</v>
      </c>
      <c r="G54" s="172">
        <v>106.07160607455131</v>
      </c>
    </row>
    <row r="55" spans="1:7">
      <c r="A55" s="174" t="s">
        <v>76</v>
      </c>
      <c r="B55" s="182">
        <v>32.177656922728303</v>
      </c>
      <c r="C55" s="281">
        <v>86.708858903154919</v>
      </c>
      <c r="D55" s="174"/>
      <c r="E55" s="174" t="s">
        <v>81</v>
      </c>
      <c r="F55" s="182">
        <v>51.282051282051277</v>
      </c>
      <c r="G55" s="281">
        <v>112.11557223264539</v>
      </c>
    </row>
    <row r="56" spans="1:7">
      <c r="A56" s="174" t="s">
        <v>82</v>
      </c>
      <c r="B56" s="182">
        <v>34.812547819433817</v>
      </c>
      <c r="C56" s="281">
        <v>93.809077030792096</v>
      </c>
      <c r="D56" s="174"/>
      <c r="E56" s="174" t="s">
        <v>80</v>
      </c>
      <c r="F56" s="182">
        <v>52.389176741508351</v>
      </c>
      <c r="G56" s="281">
        <v>114.53602931884241</v>
      </c>
    </row>
    <row r="57" spans="1:7">
      <c r="A57" s="174" t="s">
        <v>78</v>
      </c>
      <c r="B57" s="182">
        <v>35.738597685500338</v>
      </c>
      <c r="C57" s="281">
        <v>96.304495742194021</v>
      </c>
      <c r="D57" s="174"/>
      <c r="E57" s="174" t="s">
        <v>70</v>
      </c>
      <c r="F57" s="182">
        <v>61.980527190691049</v>
      </c>
      <c r="G57" s="281">
        <v>135.50515432867459</v>
      </c>
    </row>
    <row r="58" spans="1:7" ht="16.5" thickBot="1">
      <c r="A58" s="198" t="s">
        <v>25</v>
      </c>
      <c r="B58" s="196">
        <v>37.109999289308504</v>
      </c>
      <c r="C58" s="282">
        <v>100</v>
      </c>
      <c r="D58" s="174"/>
      <c r="E58" s="174" t="s">
        <v>78</v>
      </c>
      <c r="F58" s="182">
        <v>67.451820128479653</v>
      </c>
      <c r="G58" s="281">
        <v>147.46678853084032</v>
      </c>
    </row>
    <row r="59" spans="1:7">
      <c r="A59" s="174" t="s">
        <v>96</v>
      </c>
      <c r="B59" s="182">
        <v>37.851037851037852</v>
      </c>
      <c r="C59" s="172">
        <v>101.99687032045523</v>
      </c>
      <c r="D59" s="174"/>
      <c r="E59" s="174" t="s">
        <v>61</v>
      </c>
      <c r="F59" s="182">
        <v>67.846607669616517</v>
      </c>
      <c r="G59" s="281">
        <v>148.32989423699544</v>
      </c>
    </row>
    <row r="60" spans="1:7">
      <c r="A60" s="174" t="s">
        <v>73</v>
      </c>
      <c r="B60" s="182">
        <v>42.647466075879258</v>
      </c>
      <c r="C60" s="281">
        <v>114.92176473354479</v>
      </c>
      <c r="D60" s="174"/>
      <c r="E60" s="174" t="s">
        <v>67</v>
      </c>
      <c r="F60" s="182">
        <v>69.560429476002568</v>
      </c>
      <c r="G60" s="281">
        <v>152.07674343128673</v>
      </c>
    </row>
    <row r="61" spans="1:7">
      <c r="A61" s="174" t="s">
        <v>79</v>
      </c>
      <c r="B61" s="182">
        <v>42.702113244729631</v>
      </c>
      <c r="C61" s="281">
        <v>115.06902199546047</v>
      </c>
      <c r="D61" s="174"/>
      <c r="E61" s="174" t="s">
        <v>96</v>
      </c>
      <c r="F61" s="182">
        <v>71.153846153846146</v>
      </c>
      <c r="G61" s="281">
        <v>155.56035647279546</v>
      </c>
    </row>
    <row r="62" spans="1:7">
      <c r="A62" s="174" t="s">
        <v>70</v>
      </c>
      <c r="B62" s="182">
        <v>45.170644657595361</v>
      </c>
      <c r="C62" s="281">
        <v>121.7209526344808</v>
      </c>
      <c r="D62" s="174"/>
      <c r="E62" s="174" t="s">
        <v>74</v>
      </c>
      <c r="F62" s="182">
        <v>72.447013487475914</v>
      </c>
      <c r="G62" s="281">
        <v>158.38754828704356</v>
      </c>
    </row>
    <row r="63" spans="1:7">
      <c r="A63" s="174" t="s">
        <v>69</v>
      </c>
      <c r="B63" s="182">
        <v>47.45410460685833</v>
      </c>
      <c r="C63" s="281">
        <v>127.87417277189222</v>
      </c>
      <c r="D63" s="174"/>
      <c r="E63" s="174" t="s">
        <v>66</v>
      </c>
      <c r="F63" s="182">
        <v>74.420103092783506</v>
      </c>
      <c r="G63" s="281">
        <v>162.7012226552678</v>
      </c>
    </row>
    <row r="64" spans="1:7">
      <c r="A64" s="174" t="s">
        <v>63</v>
      </c>
      <c r="B64" s="182">
        <v>55.686442493039195</v>
      </c>
      <c r="C64" s="281">
        <v>150.05778377657532</v>
      </c>
      <c r="D64" s="174"/>
      <c r="E64" s="174" t="s">
        <v>73</v>
      </c>
      <c r="F64" s="182">
        <v>82.908163265306115</v>
      </c>
      <c r="G64" s="281">
        <v>181.25827526132403</v>
      </c>
    </row>
    <row r="65" spans="1:7">
      <c r="A65" s="174" t="s">
        <v>66</v>
      </c>
      <c r="B65" s="182">
        <v>57.739963654386251</v>
      </c>
      <c r="C65" s="281">
        <v>155.59138981450019</v>
      </c>
      <c r="D65" s="174"/>
      <c r="E65" s="174" t="s">
        <v>65</v>
      </c>
      <c r="F65" s="182">
        <v>84.37652414241586</v>
      </c>
      <c r="G65" s="281">
        <v>184.4684846009572</v>
      </c>
    </row>
    <row r="66" spans="1:7">
      <c r="A66" s="174" t="s">
        <v>56</v>
      </c>
      <c r="B66" s="182">
        <v>59.184568171854444</v>
      </c>
      <c r="C66" s="281">
        <v>159.4841533422117</v>
      </c>
      <c r="D66" s="174"/>
      <c r="E66" s="174" t="s">
        <v>59</v>
      </c>
      <c r="F66" s="182">
        <v>86.185819070904643</v>
      </c>
      <c r="G66" s="281">
        <v>188.42406225773749</v>
      </c>
    </row>
    <row r="67" spans="1:7">
      <c r="A67" s="174" t="s">
        <v>65</v>
      </c>
      <c r="B67" s="182">
        <v>61.762788216466127</v>
      </c>
      <c r="C67" s="281">
        <v>166.43166100587925</v>
      </c>
      <c r="D67" s="174"/>
      <c r="E67" s="174" t="s">
        <v>69</v>
      </c>
      <c r="F67" s="182">
        <v>87.141339001062704</v>
      </c>
      <c r="G67" s="281">
        <v>190.51307120085016</v>
      </c>
    </row>
    <row r="68" spans="1:7">
      <c r="A68" s="174" t="s">
        <v>67</v>
      </c>
      <c r="B68" s="182">
        <v>62.281397877906123</v>
      </c>
      <c r="C68" s="281">
        <v>167.82915405727204</v>
      </c>
      <c r="D68" s="174"/>
      <c r="E68" s="174" t="s">
        <v>64</v>
      </c>
      <c r="F68" s="182">
        <v>87.372830640335124</v>
      </c>
      <c r="G68" s="281">
        <v>191.01917064413013</v>
      </c>
    </row>
    <row r="69" spans="1:7">
      <c r="A69" s="174" t="s">
        <v>106</v>
      </c>
      <c r="B69" s="182">
        <v>65.517241379310349</v>
      </c>
      <c r="C69" s="281">
        <v>176.54875406636305</v>
      </c>
      <c r="D69" s="174"/>
      <c r="E69" s="174" t="s">
        <v>76</v>
      </c>
      <c r="F69" s="182">
        <v>88.721804511278208</v>
      </c>
      <c r="G69" s="281">
        <v>193.9683697047497</v>
      </c>
    </row>
    <row r="70" spans="1:7">
      <c r="A70" s="174" t="s">
        <v>64</v>
      </c>
      <c r="B70" s="182">
        <v>70.9207252044081</v>
      </c>
      <c r="C70" s="281">
        <v>191.10947605121771</v>
      </c>
      <c r="D70" s="174"/>
      <c r="E70" s="174" t="s">
        <v>72</v>
      </c>
      <c r="F70" s="182">
        <v>93.109243697478988</v>
      </c>
      <c r="G70" s="281">
        <v>203.56042467718797</v>
      </c>
    </row>
    <row r="71" spans="1:7">
      <c r="A71" s="174" t="s">
        <v>61</v>
      </c>
      <c r="B71" s="182">
        <v>76.406381192275404</v>
      </c>
      <c r="C71" s="281">
        <v>205.89162666539931</v>
      </c>
      <c r="D71" s="174"/>
      <c r="E71" s="174" t="s">
        <v>56</v>
      </c>
      <c r="F71" s="182">
        <v>93.696763202725734</v>
      </c>
      <c r="G71" s="281">
        <v>204.84489134499526</v>
      </c>
    </row>
    <row r="72" spans="1:7">
      <c r="A72" s="174" t="s">
        <v>59</v>
      </c>
      <c r="B72" s="182">
        <v>76.834862385321102</v>
      </c>
      <c r="C72" s="281">
        <v>207.04625129825169</v>
      </c>
      <c r="D72" s="174"/>
      <c r="E72" s="174" t="s">
        <v>58</v>
      </c>
      <c r="F72" s="182">
        <v>97.185342538502383</v>
      </c>
      <c r="G72" s="281">
        <v>212.47181068093207</v>
      </c>
    </row>
    <row r="73" spans="1:7" ht="17.25" customHeight="1">
      <c r="A73" s="174" t="s">
        <v>58</v>
      </c>
      <c r="B73" s="182">
        <v>80.658855493292577</v>
      </c>
      <c r="C73" s="281">
        <v>217.35073305843642</v>
      </c>
      <c r="D73" s="174"/>
      <c r="E73" s="174" t="s">
        <v>63</v>
      </c>
      <c r="F73" s="182">
        <v>101.35135135135135</v>
      </c>
      <c r="G73" s="281">
        <v>221.57976268951879</v>
      </c>
    </row>
    <row r="74" spans="1:7" ht="17.25" customHeight="1">
      <c r="A74" s="174" t="s">
        <v>57</v>
      </c>
      <c r="B74" s="182">
        <v>82.898062342038756</v>
      </c>
      <c r="C74" s="281">
        <v>223.38470474161915</v>
      </c>
      <c r="D74" s="174"/>
      <c r="E74" s="174" t="s">
        <v>50</v>
      </c>
      <c r="F74" s="182">
        <v>119.32078935291418</v>
      </c>
      <c r="G74" s="281">
        <v>260.86551226228187</v>
      </c>
    </row>
    <row r="75" spans="1:7" ht="17.25" customHeight="1">
      <c r="A75" s="174" t="s">
        <v>105</v>
      </c>
      <c r="B75" s="182">
        <v>98.14583403694823</v>
      </c>
      <c r="C75" s="281">
        <v>264.47274566567916</v>
      </c>
      <c r="D75" s="174"/>
      <c r="E75" s="174" t="s">
        <v>48</v>
      </c>
      <c r="F75" s="182">
        <v>130.47784703097068</v>
      </c>
      <c r="G75" s="281">
        <v>285.25767042943659</v>
      </c>
    </row>
    <row r="76" spans="1:7" ht="17.25" customHeight="1">
      <c r="A76" s="174" t="s">
        <v>50</v>
      </c>
      <c r="B76" s="182">
        <v>101.49960536700868</v>
      </c>
      <c r="C76" s="281">
        <v>273.51012479337612</v>
      </c>
      <c r="D76" s="174"/>
      <c r="E76" s="174" t="s">
        <v>57</v>
      </c>
      <c r="F76" s="182">
        <v>136.71672708441221</v>
      </c>
      <c r="G76" s="281">
        <v>298.8974447714441</v>
      </c>
    </row>
    <row r="77" spans="1:7" ht="17.25" customHeight="1">
      <c r="A77" s="174" t="s">
        <v>48</v>
      </c>
      <c r="B77" s="182">
        <v>114.24403295419464</v>
      </c>
      <c r="C77" s="281">
        <v>307.85242560516207</v>
      </c>
      <c r="D77" s="174"/>
      <c r="E77" s="174" t="s">
        <v>46</v>
      </c>
      <c r="F77" s="182">
        <v>136.93346190935389</v>
      </c>
      <c r="G77" s="281">
        <v>299.37128207540508</v>
      </c>
    </row>
    <row r="78" spans="1:7" ht="17.25" customHeight="1" thickBot="1">
      <c r="A78" s="280" t="s">
        <v>46</v>
      </c>
      <c r="B78" s="279">
        <v>114.83014234389923</v>
      </c>
      <c r="C78" s="278">
        <v>309.43180960119855</v>
      </c>
      <c r="D78" s="174"/>
      <c r="E78" s="280" t="s">
        <v>105</v>
      </c>
      <c r="F78" s="279">
        <v>304.8090523338048</v>
      </c>
      <c r="G78" s="278">
        <v>666.38990581985024</v>
      </c>
    </row>
    <row r="79" spans="1:7" s="274" customFormat="1">
      <c r="A79" s="174"/>
      <c r="B79" s="182"/>
      <c r="C79" s="172"/>
      <c r="D79" s="277"/>
      <c r="E79" s="174"/>
      <c r="F79" s="182"/>
      <c r="G79" s="172"/>
    </row>
    <row r="80" spans="1:7" s="274" customFormat="1" ht="12">
      <c r="A80" s="276"/>
      <c r="D80" s="275"/>
    </row>
    <row r="83" spans="1:94" s="271" customFormat="1" ht="12.75">
      <c r="A83" s="270"/>
      <c r="B83" s="92"/>
      <c r="C83" s="92"/>
      <c r="D83" s="92"/>
      <c r="E83" s="92"/>
      <c r="F83" s="92"/>
      <c r="G83" s="92"/>
      <c r="H83" s="92"/>
      <c r="I83" s="92"/>
      <c r="J83" s="92"/>
      <c r="K83" s="92"/>
      <c r="L83" s="92"/>
      <c r="M83" s="92"/>
      <c r="N83" s="92"/>
      <c r="O83" s="92"/>
      <c r="CO83" s="273"/>
      <c r="CP83" s="272"/>
    </row>
    <row r="84" spans="1:94" s="1" customFormat="1" ht="12.75">
      <c r="A84" s="270"/>
    </row>
    <row r="85" spans="1:94" s="1" customFormat="1" ht="12.75">
      <c r="A85" s="269"/>
    </row>
  </sheetData>
  <pageMargins left="0.75" right="0.75" top="1" bottom="1" header="0.5" footer="0.5"/>
  <pageSetup paperSize="9" scale="56"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Table C-D</vt:lpstr>
      <vt:lpstr>Table E-F</vt:lpstr>
      <vt:lpstr>Table G</vt:lpstr>
      <vt:lpstr>Table G2</vt:lpstr>
      <vt:lpstr>Table H</vt:lpstr>
      <vt:lpstr>'Table C-D'!Print_Area</vt:lpstr>
      <vt:lpstr>'Table E-F'!Print_Area</vt:lpstr>
      <vt:lpstr>'Table G'!Print_Area</vt:lpstr>
      <vt:lpstr>'Table G2'!Print_Area</vt:lpstr>
      <vt:lpstr>'Table H'!Print_Area</vt:lpstr>
    </vt:vector>
  </TitlesOfParts>
  <Company>Scottish Government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u016789</dc:creator>
  <cp:lastModifiedBy>u016789</cp:lastModifiedBy>
  <dcterms:created xsi:type="dcterms:W3CDTF">2013-10-22T14:38:44Z</dcterms:created>
  <dcterms:modified xsi:type="dcterms:W3CDTF">2013-10-22T14:39:06Z</dcterms:modified>
</cp:coreProperties>
</file>