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scotsconnect-my.sharepoint.com/personal/andrew_knight_transport_gov_scot/Documents/RRCS2023/Datasets/"/>
    </mc:Choice>
  </mc:AlternateContent>
  <xr:revisionPtr revIDLastSave="14" documentId="8_{4E2CA218-5A93-44E2-802F-B86CD4742F39}" xr6:coauthVersionLast="47" xr6:coauthVersionMax="47" xr10:uidLastSave="{F361B461-45B4-4DB1-9D95-7D8EA33E2432}"/>
  <bookViews>
    <workbookView xWindow="-120" yWindow="-120" windowWidth="29040" windowHeight="15840" activeTab="2" xr2:uid="{5BDD5259-110A-4659-BED7-3593629BC912}"/>
  </bookViews>
  <sheets>
    <sheet name="Table C-D" sheetId="8" r:id="rId1"/>
    <sheet name="Table E-F" sheetId="9" r:id="rId2"/>
    <sheet name="Table G" sheetId="10" r:id="rId3"/>
    <sheet name="Table G2" sheetId="4" r:id="rId4"/>
    <sheet name="Table H" sheetId="5" r:id="rId5"/>
  </sheets>
  <externalReferences>
    <externalReference r:id="rId6"/>
    <externalReference r:id="rId7"/>
  </externalReferences>
  <definedNames>
    <definedName name="\A" localSheetId="2">#REF!</definedName>
    <definedName name="\A">#REF!</definedName>
    <definedName name="\B" localSheetId="2">#REF!</definedName>
    <definedName name="\B">#REF!</definedName>
    <definedName name="\C" localSheetId="2">#REF!</definedName>
    <definedName name="\C">#REF!</definedName>
    <definedName name="\D">#REF!</definedName>
    <definedName name="\E">#REF!</definedName>
    <definedName name="\F">#REF!</definedName>
    <definedName name="\G">#REF!</definedName>
    <definedName name="____new2">#REF!</definedName>
    <definedName name="___new2">#REF!</definedName>
    <definedName name="__new2" localSheetId="2">#REF!</definedName>
    <definedName name="__new2">#REF!</definedName>
    <definedName name="_Fill" localSheetId="2" hidden="1">#REF!</definedName>
    <definedName name="_Fill" hidden="1">#REF!</definedName>
    <definedName name="_new2" localSheetId="2">#REF!</definedName>
    <definedName name="_new2">#REF!</definedName>
    <definedName name="_Order1" hidden="1">255</definedName>
    <definedName name="_Z">#REF!</definedName>
    <definedName name="aa">#REF!</definedName>
    <definedName name="adjustacc">#REF!</definedName>
    <definedName name="b">#REF!</definedName>
    <definedName name="compnum">#REF!</definedName>
    <definedName name="MACROS">[1]Table!$M$1:$IG$8163</definedName>
    <definedName name="MACROS2" localSheetId="2">#REF!</definedName>
    <definedName name="MACROS2">#REF!</definedName>
    <definedName name="new" localSheetId="2" hidden="1">#REF!</definedName>
    <definedName name="new" hidden="1">#REF!</definedName>
    <definedName name="_xlnm.Print_Area" localSheetId="0">'Table C-D'!$A$1:$L$82</definedName>
    <definedName name="_xlnm.Print_Area" localSheetId="1">'Table E-F'!$A$1:$L$52</definedName>
    <definedName name="_xlnm.Print_Area" localSheetId="2">'Table G'!$A$1:$M$56</definedName>
    <definedName name="_xlnm.Print_Area" localSheetId="3">'Table G2'!$A$1:$M$51</definedName>
    <definedName name="_xlnm.Print_Area" localSheetId="4">'Table H'!$A$1:$H$80</definedName>
    <definedName name="SHEETA" localSheetId="2">#REF!</definedName>
    <definedName name="SHEETA">#REF!</definedName>
    <definedName name="sheetab" localSheetId="2">#REF!</definedName>
    <definedName name="sheetab">#REF!</definedName>
    <definedName name="SHEETB" localSheetId="2">#REF!</definedName>
    <definedName name="SHEETB">#REF!</definedName>
    <definedName name="SHEETC">#REF!</definedName>
    <definedName name="SHEETE">#REF!</definedName>
    <definedName name="SHEETF" localSheetId="2">#REF!</definedName>
    <definedName name="SHEETF">#REF!</definedName>
    <definedName name="SHEETG">#REF!</definedName>
    <definedName name="test" localSheetId="2">#REF!</definedName>
    <definedName name="test">#REF!</definedName>
    <definedName name="TIME">[1]Table!$E$1:$IG$8163</definedName>
    <definedName name="TIME2" localSheetId="2">#REF!</definedName>
    <definedName name="TIME2">#REF!</definedName>
    <definedName name="Value_Year">'[2]Uprating series'!$B$4</definedName>
    <definedName name="WHOLE">[1]Table!$BZ$371</definedName>
    <definedName name="WHOLE2" localSheetId="2">#REF!</definedName>
    <definedName name="WHOLE2">#REF!</definedName>
    <definedName name="z" localSheetId="2">#REF!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9" l="1"/>
  <c r="F56" i="9"/>
  <c r="C56" i="9"/>
  <c r="K56" i="9" s="1"/>
  <c r="B56" i="9"/>
  <c r="J56" i="9" s="1"/>
  <c r="K49" i="9"/>
  <c r="H49" i="9"/>
  <c r="G49" i="9"/>
  <c r="F49" i="9"/>
  <c r="C49" i="9"/>
  <c r="L48" i="9"/>
  <c r="J48" i="9"/>
  <c r="H48" i="9"/>
  <c r="G48" i="9"/>
  <c r="F48" i="9"/>
  <c r="D48" i="9"/>
  <c r="B48" i="9"/>
  <c r="K47" i="9"/>
  <c r="H47" i="9"/>
  <c r="G47" i="9"/>
  <c r="F47" i="9"/>
  <c r="C47" i="9"/>
  <c r="B47" i="9"/>
  <c r="J47" i="9" s="1"/>
  <c r="L46" i="9"/>
  <c r="H46" i="9"/>
  <c r="G46" i="9"/>
  <c r="F46" i="9"/>
  <c r="D46" i="9"/>
  <c r="C46" i="9"/>
  <c r="K46" i="9" s="1"/>
  <c r="B46" i="9"/>
  <c r="J46" i="9" s="1"/>
  <c r="H45" i="9"/>
  <c r="G45" i="9"/>
  <c r="F45" i="9"/>
  <c r="D45" i="9"/>
  <c r="L45" i="9" s="1"/>
  <c r="C45" i="9"/>
  <c r="K45" i="9" s="1"/>
  <c r="H44" i="9"/>
  <c r="G44" i="9"/>
  <c r="F44" i="9"/>
  <c r="D44" i="9"/>
  <c r="L44" i="9" s="1"/>
  <c r="B44" i="9"/>
  <c r="J44" i="9" s="1"/>
  <c r="H40" i="9"/>
  <c r="G40" i="9"/>
  <c r="F40" i="9"/>
  <c r="J40" i="9" s="1"/>
  <c r="D40" i="9"/>
  <c r="L40" i="9" s="1"/>
  <c r="C40" i="9"/>
  <c r="K40" i="9" s="1"/>
  <c r="B40" i="9"/>
  <c r="J39" i="9"/>
  <c r="H39" i="9"/>
  <c r="G39" i="9"/>
  <c r="K39" i="9" s="1"/>
  <c r="F39" i="9"/>
  <c r="D39" i="9"/>
  <c r="L39" i="9" s="1"/>
  <c r="C39" i="9"/>
  <c r="B39" i="9"/>
  <c r="K38" i="9"/>
  <c r="J38" i="9"/>
  <c r="H38" i="9"/>
  <c r="L38" i="9" s="1"/>
  <c r="G38" i="9"/>
  <c r="F38" i="9"/>
  <c r="D38" i="9"/>
  <c r="C38" i="9"/>
  <c r="B38" i="9"/>
  <c r="L37" i="9"/>
  <c r="K37" i="9"/>
  <c r="J37" i="9"/>
  <c r="H37" i="9"/>
  <c r="G37" i="9"/>
  <c r="F37" i="9"/>
  <c r="D37" i="9"/>
  <c r="C37" i="9"/>
  <c r="B37" i="9"/>
  <c r="L36" i="9"/>
  <c r="K36" i="9"/>
  <c r="H36" i="9"/>
  <c r="G36" i="9"/>
  <c r="F36" i="9"/>
  <c r="D36" i="9"/>
  <c r="C36" i="9"/>
  <c r="B36" i="9"/>
  <c r="J36" i="9" s="1"/>
  <c r="L35" i="9"/>
  <c r="H35" i="9"/>
  <c r="G35" i="9"/>
  <c r="F35" i="9"/>
  <c r="D35" i="9"/>
  <c r="C35" i="9"/>
  <c r="K35" i="9" s="1"/>
  <c r="B35" i="9"/>
  <c r="J35" i="9" s="1"/>
  <c r="G118" i="8"/>
  <c r="D118" i="8"/>
  <c r="C118" i="8"/>
  <c r="H117" i="8"/>
  <c r="G117" i="8"/>
  <c r="D117" i="8"/>
  <c r="C117" i="8"/>
  <c r="H114" i="8"/>
  <c r="H119" i="8" s="1"/>
  <c r="G114" i="8"/>
  <c r="G119" i="8" s="1"/>
  <c r="D114" i="8"/>
  <c r="D119" i="8" s="1"/>
  <c r="C114" i="8"/>
  <c r="C119" i="8" s="1"/>
  <c r="H87" i="8"/>
  <c r="H118" i="8" s="1"/>
  <c r="G87" i="8"/>
  <c r="H68" i="8" s="1"/>
  <c r="L68" i="8" s="1"/>
  <c r="D87" i="8"/>
  <c r="C87" i="8"/>
  <c r="C68" i="8" s="1"/>
  <c r="K68" i="8" s="1"/>
  <c r="H77" i="8"/>
  <c r="B77" i="8"/>
  <c r="H73" i="8"/>
  <c r="H78" i="8" s="1"/>
  <c r="G73" i="8"/>
  <c r="G77" i="8" s="1"/>
  <c r="F73" i="8"/>
  <c r="D73" i="8"/>
  <c r="L73" i="8" s="1"/>
  <c r="C73" i="8"/>
  <c r="K73" i="8" s="1"/>
  <c r="B73" i="8"/>
  <c r="J73" i="8" s="1"/>
  <c r="H72" i="8"/>
  <c r="G72" i="8"/>
  <c r="F72" i="8"/>
  <c r="D72" i="8"/>
  <c r="L72" i="8" s="1"/>
  <c r="C72" i="8"/>
  <c r="K72" i="8" s="1"/>
  <c r="B72" i="8"/>
  <c r="J72" i="8" s="1"/>
  <c r="H71" i="8"/>
  <c r="G71" i="8"/>
  <c r="F71" i="8"/>
  <c r="D71" i="8"/>
  <c r="L71" i="8" s="1"/>
  <c r="C71" i="8"/>
  <c r="K71" i="8" s="1"/>
  <c r="B71" i="8"/>
  <c r="J71" i="8" s="1"/>
  <c r="J70" i="8"/>
  <c r="H70" i="8"/>
  <c r="G70" i="8"/>
  <c r="F70" i="8"/>
  <c r="D70" i="8"/>
  <c r="L70" i="8" s="1"/>
  <c r="C70" i="8"/>
  <c r="K70" i="8" s="1"/>
  <c r="B70" i="8"/>
  <c r="K69" i="8"/>
  <c r="J69" i="8"/>
  <c r="H69" i="8"/>
  <c r="G69" i="8"/>
  <c r="F69" i="8"/>
  <c r="D69" i="8"/>
  <c r="L69" i="8" s="1"/>
  <c r="C69" i="8"/>
  <c r="B69" i="8"/>
  <c r="G68" i="8"/>
  <c r="G78" i="8" s="1"/>
  <c r="D68" i="8"/>
  <c r="B68" i="8"/>
  <c r="B78" i="8" s="1"/>
  <c r="D59" i="8"/>
  <c r="C59" i="8"/>
  <c r="G56" i="8"/>
  <c r="G61" i="8" s="1"/>
  <c r="F56" i="8"/>
  <c r="F61" i="8" s="1"/>
  <c r="D56" i="8"/>
  <c r="H55" i="8"/>
  <c r="G55" i="8"/>
  <c r="G60" i="8" s="1"/>
  <c r="F55" i="8"/>
  <c r="F59" i="8" s="1"/>
  <c r="D55" i="8"/>
  <c r="L55" i="8" s="1"/>
  <c r="C55" i="8"/>
  <c r="K55" i="8" s="1"/>
  <c r="B55" i="8"/>
  <c r="B59" i="8" s="1"/>
  <c r="J54" i="8"/>
  <c r="H54" i="8"/>
  <c r="G54" i="8"/>
  <c r="F54" i="8"/>
  <c r="D54" i="8"/>
  <c r="L54" i="8" s="1"/>
  <c r="C54" i="8"/>
  <c r="K54" i="8" s="1"/>
  <c r="B54" i="8"/>
  <c r="K53" i="8"/>
  <c r="J53" i="8"/>
  <c r="H53" i="8"/>
  <c r="G53" i="8"/>
  <c r="F53" i="8"/>
  <c r="D53" i="8"/>
  <c r="L53" i="8" s="1"/>
  <c r="C53" i="8"/>
  <c r="B53" i="8"/>
  <c r="L52" i="8"/>
  <c r="K52" i="8"/>
  <c r="J52" i="8"/>
  <c r="H52" i="8"/>
  <c r="G52" i="8"/>
  <c r="F52" i="8"/>
  <c r="D52" i="8"/>
  <c r="C52" i="8"/>
  <c r="B52" i="8"/>
  <c r="L51" i="8"/>
  <c r="K51" i="8"/>
  <c r="H51" i="8"/>
  <c r="G51" i="8"/>
  <c r="F51" i="8"/>
  <c r="D51" i="8"/>
  <c r="C51" i="8"/>
  <c r="B51" i="8"/>
  <c r="J51" i="8" s="1"/>
  <c r="H50" i="8"/>
  <c r="L50" i="8" s="1"/>
  <c r="G50" i="8"/>
  <c r="F50" i="8"/>
  <c r="D50" i="8"/>
  <c r="D60" i="8" s="1"/>
  <c r="C50" i="8"/>
  <c r="K50" i="8" s="1"/>
  <c r="B50" i="8"/>
  <c r="J50" i="8" s="1"/>
  <c r="G38" i="8"/>
  <c r="H37" i="8"/>
  <c r="G37" i="8"/>
  <c r="F37" i="8"/>
  <c r="D37" i="8"/>
  <c r="C37" i="8"/>
  <c r="B37" i="8"/>
  <c r="H36" i="8"/>
  <c r="G36" i="8"/>
  <c r="F36" i="8"/>
  <c r="D36" i="8"/>
  <c r="C36" i="8"/>
  <c r="B36" i="8"/>
  <c r="H33" i="8"/>
  <c r="H38" i="8" s="1"/>
  <c r="G33" i="8"/>
  <c r="G74" i="8" s="1"/>
  <c r="G79" i="8" s="1"/>
  <c r="F33" i="8"/>
  <c r="F38" i="8" s="1"/>
  <c r="D33" i="8"/>
  <c r="D38" i="8" s="1"/>
  <c r="C33" i="8"/>
  <c r="C38" i="8" s="1"/>
  <c r="B33" i="8"/>
  <c r="B38" i="8" s="1"/>
  <c r="G21" i="8"/>
  <c r="H20" i="8"/>
  <c r="G20" i="8"/>
  <c r="F20" i="8"/>
  <c r="D20" i="8"/>
  <c r="C20" i="8"/>
  <c r="B20" i="8"/>
  <c r="H19" i="8"/>
  <c r="G19" i="8"/>
  <c r="F19" i="8"/>
  <c r="D19" i="8"/>
  <c r="C19" i="8"/>
  <c r="B19" i="8"/>
  <c r="H16" i="8"/>
  <c r="H21" i="8" s="1"/>
  <c r="G16" i="8"/>
  <c r="F16" i="8"/>
  <c r="F21" i="8" s="1"/>
  <c r="D16" i="8"/>
  <c r="D21" i="8" s="1"/>
  <c r="C16" i="8"/>
  <c r="C56" i="8" s="1"/>
  <c r="B16" i="8"/>
  <c r="B56" i="8" s="1"/>
  <c r="H60" i="8" l="1"/>
  <c r="K56" i="8"/>
  <c r="K61" i="8" s="1"/>
  <c r="C61" i="8"/>
  <c r="K60" i="8"/>
  <c r="K59" i="8"/>
  <c r="J77" i="8"/>
  <c r="L59" i="8"/>
  <c r="L60" i="8"/>
  <c r="K78" i="8"/>
  <c r="K77" i="8"/>
  <c r="J56" i="8"/>
  <c r="J61" i="8" s="1"/>
  <c r="B61" i="8"/>
  <c r="L78" i="8"/>
  <c r="L77" i="8"/>
  <c r="B74" i="8"/>
  <c r="C74" i="8"/>
  <c r="J55" i="8"/>
  <c r="H56" i="8"/>
  <c r="H61" i="8" s="1"/>
  <c r="G59" i="8"/>
  <c r="F60" i="8"/>
  <c r="D61" i="8"/>
  <c r="F74" i="8"/>
  <c r="F79" i="8" s="1"/>
  <c r="D77" i="8"/>
  <c r="C78" i="8"/>
  <c r="D47" i="9"/>
  <c r="L47" i="9" s="1"/>
  <c r="C48" i="9"/>
  <c r="K48" i="9" s="1"/>
  <c r="B49" i="9"/>
  <c r="J49" i="9" s="1"/>
  <c r="C60" i="8"/>
  <c r="H59" i="8"/>
  <c r="D74" i="8"/>
  <c r="C21" i="8"/>
  <c r="F77" i="8"/>
  <c r="D78" i="8"/>
  <c r="F68" i="8"/>
  <c r="J68" i="8" s="1"/>
  <c r="J78" i="8" s="1"/>
  <c r="H74" i="8"/>
  <c r="H79" i="8" s="1"/>
  <c r="D49" i="9"/>
  <c r="L49" i="9" s="1"/>
  <c r="B60" i="8"/>
  <c r="B21" i="8"/>
  <c r="C77" i="8"/>
  <c r="C44" i="9"/>
  <c r="K44" i="9" s="1"/>
  <c r="B45" i="9"/>
  <c r="J45" i="9" s="1"/>
  <c r="L74" i="8" l="1"/>
  <c r="L79" i="8" s="1"/>
  <c r="D79" i="8"/>
  <c r="L56" i="8"/>
  <c r="L61" i="8" s="1"/>
  <c r="J60" i="8"/>
  <c r="J59" i="8"/>
  <c r="F78" i="8"/>
  <c r="K74" i="8"/>
  <c r="K79" i="8" s="1"/>
  <c r="C79" i="8"/>
  <c r="J74" i="8"/>
  <c r="J79" i="8" s="1"/>
  <c r="B79" i="8"/>
</calcChain>
</file>

<file path=xl/sharedStrings.xml><?xml version="1.0" encoding="utf-8"?>
<sst xmlns="http://schemas.openxmlformats.org/spreadsheetml/2006/main" count="592" uniqueCount="134">
  <si>
    <r>
      <t xml:space="preserve">Table C: </t>
    </r>
    <r>
      <rPr>
        <sz val="16"/>
        <rFont val="Arial"/>
        <family val="2"/>
      </rPr>
      <t>Reported casualties in Scotland, England &amp; Wales by severity</t>
    </r>
  </si>
  <si>
    <t>Number of casualties  :  All ages and child casualties</t>
  </si>
  <si>
    <t>Scotland</t>
  </si>
  <si>
    <t xml:space="preserve">           England &amp; Wales</t>
  </si>
  <si>
    <t>Killed</t>
  </si>
  <si>
    <t>Adjusted Serious</t>
  </si>
  <si>
    <t>All severities</t>
  </si>
  <si>
    <t>1.  All Ages</t>
  </si>
  <si>
    <t>(a)  Numbers</t>
  </si>
  <si>
    <t>2014-18 ave</t>
  </si>
  <si>
    <t>2019-2023 ave</t>
  </si>
  <si>
    <t>(b)  Per cent changes:</t>
  </si>
  <si>
    <t>2023 on 2022</t>
  </si>
  <si>
    <t>2023 on 2014-18 ave</t>
  </si>
  <si>
    <t>2019-23 ave. on 14-18 ave</t>
  </si>
  <si>
    <t>2. Reported child casualties</t>
  </si>
  <si>
    <r>
      <t xml:space="preserve">Table D: </t>
    </r>
    <r>
      <rPr>
        <sz val="16"/>
        <rFont val="Arial"/>
        <family val="2"/>
      </rPr>
      <t>Reported casualties in Scotland, England &amp; Wales by severity</t>
    </r>
  </si>
  <si>
    <t>Rates per 1,000 population  :  All ages and child casualties</t>
  </si>
  <si>
    <t>England &amp; Wales</t>
  </si>
  <si>
    <t>Scotland % of England &amp; Wales</t>
  </si>
  <si>
    <t>Adjusted</t>
  </si>
  <si>
    <t>All</t>
  </si>
  <si>
    <t>Serious</t>
  </si>
  <si>
    <t>severities</t>
  </si>
  <si>
    <t>percentages</t>
  </si>
  <si>
    <r>
      <t xml:space="preserve">(a)  Rates per 1,000 population </t>
    </r>
    <r>
      <rPr>
        <b/>
        <vertAlign val="superscript"/>
        <sz val="12"/>
        <rFont val="Arial"/>
        <family val="2"/>
      </rPr>
      <t>2</t>
    </r>
  </si>
  <si>
    <t>2. Mid-year population estimates for 2021 were not available, estimates for 2020 used instead.</t>
  </si>
  <si>
    <r>
      <t xml:space="preserve">2. Reported child casualties </t>
    </r>
    <r>
      <rPr>
        <b/>
        <vertAlign val="superscript"/>
        <sz val="16"/>
        <rFont val="Arial"/>
        <family val="2"/>
      </rPr>
      <t>1</t>
    </r>
  </si>
  <si>
    <t>1.  Child 0-15 years</t>
  </si>
  <si>
    <t>2. Mid-year population estimates for 2022 were not available, estimates for 2021 used instead.</t>
  </si>
  <si>
    <t>Mid year population estimates</t>
  </si>
  <si>
    <t xml:space="preserve">              Scotland</t>
  </si>
  <si>
    <t xml:space="preserve">         England &amp; Wales</t>
  </si>
  <si>
    <t>Child</t>
  </si>
  <si>
    <t>Total</t>
  </si>
  <si>
    <t>2014-18 average</t>
  </si>
  <si>
    <t>Per cent changes:</t>
  </si>
  <si>
    <t>1. Mid-year population estimates for 2011 to 2022 have been revised.</t>
  </si>
  <si>
    <r>
      <t xml:space="preserve">Table E: </t>
    </r>
    <r>
      <rPr>
        <sz val="16"/>
        <rFont val="Arial"/>
        <family val="2"/>
      </rPr>
      <t>Reported casualties in Scotland, England &amp; Wales by mode of transport and severity, 2023</t>
    </r>
  </si>
  <si>
    <t xml:space="preserve"> Serious</t>
  </si>
  <si>
    <t>1. All ages</t>
  </si>
  <si>
    <t>Pedestrian</t>
  </si>
  <si>
    <t>Pedal cycle</t>
  </si>
  <si>
    <t>Car</t>
  </si>
  <si>
    <t>Bus/coach</t>
  </si>
  <si>
    <t>Other</t>
  </si>
  <si>
    <r>
      <t xml:space="preserve">2. Child casualties </t>
    </r>
    <r>
      <rPr>
        <b/>
        <vertAlign val="superscript"/>
        <sz val="16"/>
        <rFont val="Arial"/>
        <family val="2"/>
      </rPr>
      <t>1</t>
    </r>
  </si>
  <si>
    <t>1. Child 0-15 years</t>
  </si>
  <si>
    <r>
      <t xml:space="preserve">Table F: </t>
    </r>
    <r>
      <rPr>
        <sz val="16"/>
        <rFont val="Arial"/>
        <family val="2"/>
      </rPr>
      <t>Reported casualties in Scotland, England &amp; Wales by mode of transport and severity, 2023</t>
    </r>
  </si>
  <si>
    <r>
      <t xml:space="preserve">Rate per 1,000 population </t>
    </r>
    <r>
      <rPr>
        <vertAlign val="superscript"/>
        <sz val="16"/>
        <rFont val="Arial"/>
        <family val="2"/>
      </rPr>
      <t>2</t>
    </r>
    <r>
      <rPr>
        <sz val="16"/>
        <rFont val="Arial"/>
        <family val="2"/>
      </rPr>
      <t xml:space="preserve"> :  All ages and child casualties</t>
    </r>
  </si>
  <si>
    <t>population estimates 2021</t>
  </si>
  <si>
    <t>GB</t>
  </si>
  <si>
    <t>NB:change</t>
  </si>
  <si>
    <t>formulae</t>
  </si>
  <si>
    <r>
      <t xml:space="preserve">Table G: </t>
    </r>
    <r>
      <rPr>
        <sz val="16"/>
        <rFont val="Arial"/>
        <family val="2"/>
      </rPr>
      <t>Fatality rates per capita, for (a) All road users 2022 and 2023 provisional;</t>
    </r>
  </si>
  <si>
    <r>
      <t xml:space="preserve">ranked by respective rates: International Comparisons </t>
    </r>
    <r>
      <rPr>
        <vertAlign val="superscript"/>
        <sz val="16"/>
        <rFont val="Arial"/>
        <family val="2"/>
      </rPr>
      <t>1,2</t>
    </r>
  </si>
  <si>
    <r>
      <t xml:space="preserve">(a) All road users 2023 (Provisional </t>
    </r>
    <r>
      <rPr>
        <b/>
        <vertAlign val="superscript"/>
        <sz val="16"/>
        <rFont val="Arial"/>
        <family val="2"/>
      </rPr>
      <t xml:space="preserve">3 </t>
    </r>
    <r>
      <rPr>
        <b/>
        <sz val="16"/>
        <rFont val="Arial"/>
        <family val="2"/>
      </rPr>
      <t>)</t>
    </r>
  </si>
  <si>
    <t>(b) All road users 2022</t>
  </si>
  <si>
    <t>Per million population</t>
  </si>
  <si>
    <r>
      <t>Numbers           killed</t>
    </r>
    <r>
      <rPr>
        <vertAlign val="superscript"/>
        <sz val="12"/>
        <rFont val="Arial"/>
        <family val="2"/>
      </rPr>
      <t xml:space="preserve"> </t>
    </r>
  </si>
  <si>
    <t>Rate</t>
  </si>
  <si>
    <t>Index</t>
  </si>
  <si>
    <t>Norway</t>
  </si>
  <si>
    <t>Sweden</t>
  </si>
  <si>
    <t>Great Britain</t>
  </si>
  <si>
    <t>Iceland</t>
  </si>
  <si>
    <t>United Kingdom</t>
  </si>
  <si>
    <t>England</t>
  </si>
  <si>
    <t>Denmark</t>
  </si>
  <si>
    <t>Switzerland</t>
  </si>
  <si>
    <t>Japan</t>
  </si>
  <si>
    <t>Malta</t>
  </si>
  <si>
    <t>Finland</t>
  </si>
  <si>
    <t xml:space="preserve">Germany </t>
  </si>
  <si>
    <t>Northern Ireland</t>
  </si>
  <si>
    <t>Irish Republic</t>
  </si>
  <si>
    <t>Wales</t>
  </si>
  <si>
    <t>Israel</t>
  </si>
  <si>
    <t>Cyprus</t>
  </si>
  <si>
    <t xml:space="preserve">Spain </t>
  </si>
  <si>
    <t>Germany</t>
  </si>
  <si>
    <t>Netherlands</t>
  </si>
  <si>
    <t>Slovenia</t>
  </si>
  <si>
    <t>Spain</t>
  </si>
  <si>
    <t>Luxembourg</t>
  </si>
  <si>
    <t>Estonia</t>
  </si>
  <si>
    <t>Belgium</t>
  </si>
  <si>
    <t>Austria</t>
  </si>
  <si>
    <t>Czech Republic</t>
  </si>
  <si>
    <t>France</t>
  </si>
  <si>
    <t>Lithuania</t>
  </si>
  <si>
    <t>Slovakia</t>
  </si>
  <si>
    <t>Australia</t>
  </si>
  <si>
    <t>Hungary</t>
  </si>
  <si>
    <t>Poland</t>
  </si>
  <si>
    <t xml:space="preserve">Italy </t>
  </si>
  <si>
    <t>Greece</t>
  </si>
  <si>
    <t>Portugal</t>
  </si>
  <si>
    <t>Croatia</t>
  </si>
  <si>
    <t>Republic of Korea</t>
  </si>
  <si>
    <t>Latvia</t>
  </si>
  <si>
    <t>Italy</t>
  </si>
  <si>
    <t>Serbia</t>
  </si>
  <si>
    <t>Romania</t>
  </si>
  <si>
    <t>Bulgaria</t>
  </si>
  <si>
    <t xml:space="preserve">Australia </t>
  </si>
  <si>
    <t>[no data]</t>
  </si>
  <si>
    <t>Canada</t>
  </si>
  <si>
    <t>New Zealand</t>
  </si>
  <si>
    <t>United States of America</t>
  </si>
  <si>
    <t>1 In accordance with the commonly agreed international definition, most countries define a fatality as one being due to a road accident where death occurs within 30 days of the accident. The official road accident statistics of some countries however, limit the fatalities to those occurring within shorter periods after the accident. Numbers of deaths and death rates in the above table have been adjusted according to the factors used by the Economic Commission for Europe and the International Transport Forum (ITF) (formerly known as ECMT) to represent standardised 30-day deaths:  Italy (7 days) +8%; France (6 days) +5.7%;  Portugal (1 day) +14%; Republic of Korea (3 days) +15%.</t>
  </si>
  <si>
    <t xml:space="preserve">2 Source: International Road Traffic and Accident Database (OECD), ETSC, EUROSTAT and CARE (EU road accidents database).   </t>
  </si>
  <si>
    <t>3. The 2022 figures presented for Scotland, Great Britain and the United Kingdom use Scotland’s finalised fatality numbers.</t>
  </si>
  <si>
    <r>
      <t xml:space="preserve">Table G: </t>
    </r>
    <r>
      <rPr>
        <sz val="16"/>
        <rFont val="Arial"/>
        <family val="2"/>
      </rPr>
      <t>Fatality rates per capita, for (c) Pedestrians and (d) Car users - 2021;</t>
    </r>
  </si>
  <si>
    <t>(c) Pedestrians</t>
  </si>
  <si>
    <t xml:space="preserve">(d) Car users </t>
  </si>
  <si>
    <t>Per million</t>
  </si>
  <si>
    <t xml:space="preserve">     population</t>
  </si>
  <si>
    <t>population</t>
  </si>
  <si>
    <r>
      <t>Numbers killed</t>
    </r>
    <r>
      <rPr>
        <vertAlign val="superscript"/>
        <sz val="12"/>
        <rFont val="Arial"/>
        <family val="2"/>
      </rPr>
      <t xml:space="preserve"> </t>
    </r>
  </si>
  <si>
    <t>Ireland</t>
  </si>
  <si>
    <t>USA</t>
  </si>
  <si>
    <t>Table H: Road collision fatality rates per capita, by age group, ranked by respective rates - 2021;</t>
  </si>
  <si>
    <t>Note: This table has not been updated for 2020 as the figures were not available in time for publication</t>
  </si>
  <si>
    <t xml:space="preserve">Per million </t>
  </si>
  <si>
    <t>(a) 0-14 years</t>
  </si>
  <si>
    <t>pop</t>
  </si>
  <si>
    <t>(b) 15-24 years</t>
  </si>
  <si>
    <t>Colombia</t>
  </si>
  <si>
    <t>Korea</t>
  </si>
  <si>
    <t>Chile</t>
  </si>
  <si>
    <t>United States</t>
  </si>
  <si>
    <t>(c) 25-64 years</t>
  </si>
  <si>
    <t>(d) 65+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</si>
</sst>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0.0"/>
    <numFmt numFmtId="165" formatCode="General_)"/>
    <numFmt numFmtId="166" formatCode="_-* #,##0_-;\-* #,##0_-;_-* &quot;-&quot;??_-;_-@_-"/>
    <numFmt numFmtId="167" formatCode="#,###.00"/>
    <numFmt numFmtId="168" formatCode="#,###"/>
    <numFmt numFmtId="169" formatCode="#,##0_ ;\-#,##0\ "/>
    <numFmt numFmtId="170" formatCode="#,##0_);\(#,##0\)"/>
  </numFmts>
  <fonts count="25">
    <font>
      <sz val="10"/>
      <name val="Arial"/>
      <family val="2"/>
    </font>
    <font>
      <sz val="10"/>
      <name val="Arial"/>
      <family val="2"/>
    </font>
    <font>
      <b/>
      <sz val="16"/>
      <name val="Arial"/>
      <family val="2"/>
    </font>
    <font>
      <sz val="16"/>
      <name val="Arial"/>
      <family val="2"/>
    </font>
    <font>
      <b/>
      <i/>
      <sz val="10"/>
      <name val="Arial"/>
      <family val="2"/>
    </font>
    <font>
      <b/>
      <sz val="12"/>
      <name val="Arial"/>
      <family val="2"/>
    </font>
    <font>
      <sz val="12"/>
      <name val="Arial"/>
      <family val="2"/>
    </font>
    <font>
      <b/>
      <sz val="11"/>
      <name val="Arial"/>
      <family val="2"/>
    </font>
    <font>
      <sz val="11"/>
      <name val="Arial"/>
      <family val="2"/>
    </font>
    <font>
      <b/>
      <sz val="10"/>
      <name val="Arial"/>
      <family val="2"/>
    </font>
    <font>
      <sz val="12"/>
      <name val="Arial MT"/>
    </font>
    <font>
      <i/>
      <sz val="9"/>
      <name val="Arial"/>
      <family val="2"/>
    </font>
    <font>
      <b/>
      <vertAlign val="superscript"/>
      <sz val="12"/>
      <name val="Arial"/>
      <family val="2"/>
    </font>
    <font>
      <b/>
      <vertAlign val="superscript"/>
      <sz val="16"/>
      <name val="Arial"/>
      <family val="2"/>
    </font>
    <font>
      <vertAlign val="superscript"/>
      <sz val="10"/>
      <name val="Arial"/>
      <family val="2"/>
    </font>
    <font>
      <sz val="8"/>
      <name val="Arial"/>
      <family val="2"/>
    </font>
    <font>
      <sz val="14"/>
      <name val="Arial"/>
      <family val="2"/>
    </font>
    <font>
      <b/>
      <sz val="14"/>
      <name val="Arial"/>
      <family val="2"/>
    </font>
    <font>
      <vertAlign val="superscript"/>
      <sz val="16"/>
      <name val="Arial"/>
      <family val="2"/>
    </font>
    <font>
      <vertAlign val="superscript"/>
      <sz val="12"/>
      <name val="Arial"/>
      <family val="2"/>
    </font>
    <font>
      <b/>
      <vertAlign val="superscript"/>
      <sz val="14"/>
      <name val="Arial"/>
      <family val="2"/>
    </font>
    <font>
      <vertAlign val="superscript"/>
      <sz val="14"/>
      <name val="Arial"/>
      <family val="2"/>
    </font>
    <font>
      <sz val="7"/>
      <name val="Arial"/>
      <family val="2"/>
    </font>
    <font>
      <b/>
      <sz val="15"/>
      <name val="Arial"/>
      <family val="2"/>
    </font>
    <font>
      <sz val="9"/>
      <name val="Arial"/>
      <family val="2"/>
    </font>
  </fonts>
  <fills count="2">
    <fill>
      <patternFill patternType="none"/>
    </fill>
    <fill>
      <patternFill patternType="gray125"/>
    </fill>
  </fills>
  <borders count="9">
    <border>
      <left/>
      <right/>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medium">
        <color indexed="8"/>
      </top>
      <bottom/>
      <diagonal/>
    </border>
    <border>
      <left/>
      <right/>
      <top style="medium">
        <color indexed="64"/>
      </top>
      <bottom/>
      <diagonal/>
    </border>
    <border>
      <left/>
      <right/>
      <top/>
      <bottom style="medium">
        <color indexed="8"/>
      </bottom>
      <diagonal/>
    </border>
    <border>
      <left/>
      <right/>
      <top/>
      <bottom style="thick">
        <color indexed="64"/>
      </bottom>
      <diagonal/>
    </border>
    <border>
      <left/>
      <right/>
      <top style="thick">
        <color indexed="64"/>
      </top>
      <bottom/>
      <diagonal/>
    </border>
  </borders>
  <cellStyleXfs count="9">
    <xf numFmtId="0" fontId="0" fillId="0" borderId="0">
      <alignment vertical="top"/>
    </xf>
    <xf numFmtId="43" fontId="1" fillId="0" borderId="0" applyFont="0" applyFill="0" applyBorder="0" applyAlignment="0" applyProtection="0"/>
    <xf numFmtId="165" fontId="10" fillId="0" borderId="0"/>
    <xf numFmtId="0" fontId="15" fillId="0" borderId="0"/>
    <xf numFmtId="165" fontId="10" fillId="0" borderId="0"/>
    <xf numFmtId="3" fontId="15" fillId="0" borderId="0"/>
    <xf numFmtId="0" fontId="1" fillId="0" borderId="0">
      <alignment vertical="top"/>
    </xf>
    <xf numFmtId="43" fontId="1" fillId="0" borderId="0" applyFont="0" applyFill="0" applyBorder="0" applyAlignment="0" applyProtection="0"/>
    <xf numFmtId="0" fontId="1" fillId="0" borderId="0"/>
  </cellStyleXfs>
  <cellXfs count="219">
    <xf numFmtId="0" fontId="0" fillId="0" borderId="0" xfId="0">
      <alignment vertical="top"/>
    </xf>
    <xf numFmtId="0" fontId="2" fillId="0" borderId="0" xfId="0" applyFont="1" applyAlignment="1"/>
    <xf numFmtId="0" fontId="3" fillId="0" borderId="0" xfId="0" applyFont="1" applyAlignment="1"/>
    <xf numFmtId="0" fontId="6" fillId="0" borderId="0" xfId="0" applyFont="1" applyAlignment="1"/>
    <xf numFmtId="0" fontId="5" fillId="0" borderId="0" xfId="0" applyFont="1" applyAlignment="1"/>
    <xf numFmtId="164" fontId="6" fillId="0" borderId="0" xfId="0" applyNumberFormat="1" applyFont="1" applyAlignment="1"/>
    <xf numFmtId="1" fontId="6" fillId="0" borderId="0" xfId="0" applyNumberFormat="1" applyFont="1" applyAlignment="1"/>
    <xf numFmtId="1" fontId="6" fillId="0" borderId="0" xfId="0" applyNumberFormat="1" applyFont="1" applyAlignment="1">
      <alignment horizontal="right"/>
    </xf>
    <xf numFmtId="165" fontId="8" fillId="0" borderId="0" xfId="2" quotePrefix="1" applyFont="1" applyAlignment="1">
      <alignment horizontal="left"/>
    </xf>
    <xf numFmtId="0" fontId="5" fillId="0" borderId="3" xfId="0" applyFont="1" applyBorder="1" applyAlignment="1"/>
    <xf numFmtId="3" fontId="15" fillId="0" borderId="0" xfId="0" applyNumberFormat="1" applyFont="1" applyAlignment="1"/>
    <xf numFmtId="0" fontId="16" fillId="0" borderId="0" xfId="0" applyFont="1" applyAlignment="1"/>
    <xf numFmtId="1" fontId="5" fillId="0" borderId="0" xfId="0" applyNumberFormat="1" applyFont="1" applyAlignment="1"/>
    <xf numFmtId="165" fontId="2" fillId="0" borderId="0" xfId="4" applyFont="1" applyAlignment="1">
      <alignment horizontal="left"/>
    </xf>
    <xf numFmtId="165" fontId="18" fillId="0" borderId="0" xfId="4" applyFont="1" applyAlignment="1">
      <alignment horizontal="left"/>
    </xf>
    <xf numFmtId="165" fontId="3" fillId="0" borderId="0" xfId="4" applyFont="1"/>
    <xf numFmtId="165" fontId="2" fillId="0" borderId="0" xfId="4" applyFont="1"/>
    <xf numFmtId="165" fontId="18" fillId="0" borderId="0" xfId="4" applyFont="1"/>
    <xf numFmtId="165" fontId="16" fillId="0" borderId="0" xfId="4" applyFont="1"/>
    <xf numFmtId="165" fontId="3" fillId="0" borderId="0" xfId="4" applyFont="1" applyAlignment="1">
      <alignment horizontal="left"/>
    </xf>
    <xf numFmtId="165" fontId="17" fillId="0" borderId="0" xfId="4" applyFont="1" applyAlignment="1">
      <alignment horizontal="left"/>
    </xf>
    <xf numFmtId="165" fontId="19" fillId="0" borderId="0" xfId="4" applyFont="1" applyAlignment="1">
      <alignment horizontal="left"/>
    </xf>
    <xf numFmtId="165" fontId="6" fillId="0" borderId="0" xfId="4" applyFont="1"/>
    <xf numFmtId="165" fontId="17" fillId="0" borderId="0" xfId="4" applyFont="1"/>
    <xf numFmtId="165" fontId="5" fillId="0" borderId="0" xfId="4" applyFont="1" applyAlignment="1">
      <alignment horizontal="left"/>
    </xf>
    <xf numFmtId="165" fontId="19" fillId="0" borderId="0" xfId="4" applyFont="1"/>
    <xf numFmtId="165" fontId="20" fillId="0" borderId="0" xfId="4" applyFont="1" applyAlignment="1">
      <alignment horizontal="left"/>
    </xf>
    <xf numFmtId="165" fontId="17" fillId="0" borderId="1" xfId="4" applyFont="1" applyBorder="1"/>
    <xf numFmtId="165" fontId="16" fillId="0" borderId="1" xfId="4" applyFont="1" applyBorder="1"/>
    <xf numFmtId="165" fontId="21" fillId="0" borderId="0" xfId="4" applyFont="1" applyAlignment="1">
      <alignment horizontal="left"/>
    </xf>
    <xf numFmtId="165" fontId="21" fillId="0" borderId="0" xfId="4" applyFont="1"/>
    <xf numFmtId="165" fontId="5" fillId="0" borderId="4" xfId="4" applyFont="1" applyBorder="1"/>
    <xf numFmtId="165" fontId="12" fillId="0" borderId="4" xfId="4" applyFont="1" applyBorder="1" applyAlignment="1">
      <alignment horizontal="left"/>
    </xf>
    <xf numFmtId="165" fontId="6" fillId="0" borderId="4" xfId="4" applyFont="1" applyBorder="1"/>
    <xf numFmtId="165" fontId="6" fillId="0" borderId="5" xfId="4" applyFont="1" applyBorder="1" applyAlignment="1">
      <alignment horizontal="center"/>
    </xf>
    <xf numFmtId="165" fontId="5" fillId="0" borderId="6" xfId="4" applyFont="1" applyBorder="1"/>
    <xf numFmtId="165" fontId="12" fillId="0" borderId="6" xfId="4" applyFont="1" applyBorder="1" applyAlignment="1">
      <alignment horizontal="left"/>
    </xf>
    <xf numFmtId="165" fontId="6" fillId="0" borderId="6" xfId="4" applyFont="1" applyBorder="1" applyAlignment="1">
      <alignment horizontal="center" wrapText="1"/>
    </xf>
    <xf numFmtId="165" fontId="6" fillId="0" borderId="6" xfId="4" applyFont="1" applyBorder="1" applyAlignment="1">
      <alignment horizontal="center"/>
    </xf>
    <xf numFmtId="165" fontId="6" fillId="0" borderId="6" xfId="4" applyFont="1" applyBorder="1"/>
    <xf numFmtId="0" fontId="6" fillId="0" borderId="0" xfId="4" applyNumberFormat="1" applyFont="1"/>
    <xf numFmtId="165" fontId="6" fillId="0" borderId="0" xfId="4" applyFont="1" applyAlignment="1">
      <alignment horizontal="center" wrapText="1"/>
    </xf>
    <xf numFmtId="165" fontId="6" fillId="0" borderId="0" xfId="4" applyFont="1" applyAlignment="1">
      <alignment horizontal="center"/>
    </xf>
    <xf numFmtId="165" fontId="5" fillId="0" borderId="0" xfId="4" applyFont="1"/>
    <xf numFmtId="165" fontId="12" fillId="0" borderId="0" xfId="4" applyFont="1" applyAlignment="1">
      <alignment horizontal="left"/>
    </xf>
    <xf numFmtId="165" fontId="14" fillId="0" borderId="0" xfId="4" applyFont="1" applyAlignment="1">
      <alignment horizontal="left"/>
    </xf>
    <xf numFmtId="165" fontId="14" fillId="0" borderId="0" xfId="4" applyFont="1"/>
    <xf numFmtId="0" fontId="6" fillId="0" borderId="0" xfId="0" applyFont="1">
      <alignment vertical="top"/>
    </xf>
    <xf numFmtId="1" fontId="19" fillId="0" borderId="0" xfId="4" applyNumberFormat="1" applyFont="1" applyAlignment="1">
      <alignment horizontal="left"/>
    </xf>
    <xf numFmtId="165" fontId="6" fillId="0" borderId="0" xfId="0" applyNumberFormat="1" applyFont="1" applyAlignment="1">
      <alignment horizontal="left"/>
    </xf>
    <xf numFmtId="165" fontId="5" fillId="0" borderId="3" xfId="0" applyNumberFormat="1" applyFont="1" applyBorder="1" applyAlignment="1">
      <alignment horizontal="left"/>
    </xf>
    <xf numFmtId="165" fontId="9" fillId="0" borderId="3" xfId="4" applyFont="1" applyBorder="1"/>
    <xf numFmtId="166" fontId="9" fillId="0" borderId="3" xfId="1" applyNumberFormat="1" applyFont="1" applyFill="1" applyBorder="1"/>
    <xf numFmtId="1" fontId="9" fillId="0" borderId="3" xfId="4" applyNumberFormat="1" applyFont="1" applyBorder="1"/>
    <xf numFmtId="165" fontId="6" fillId="0" borderId="0" xfId="0" quotePrefix="1" applyNumberFormat="1" applyFont="1" applyAlignment="1">
      <alignment horizontal="left"/>
    </xf>
    <xf numFmtId="165" fontId="22" fillId="0" borderId="0" xfId="0" applyNumberFormat="1" applyFont="1" applyAlignment="1">
      <alignment vertical="distributed" wrapText="1"/>
    </xf>
    <xf numFmtId="0" fontId="6" fillId="0" borderId="3" xfId="0" applyFont="1" applyBorder="1" applyAlignment="1"/>
    <xf numFmtId="165" fontId="6" fillId="0" borderId="3" xfId="4" applyFont="1" applyBorder="1"/>
    <xf numFmtId="165" fontId="2" fillId="0" borderId="1" xfId="4" applyFont="1" applyBorder="1" applyAlignment="1">
      <alignment horizontal="left"/>
    </xf>
    <xf numFmtId="165" fontId="12" fillId="0" borderId="1" xfId="4" applyFont="1" applyBorder="1" applyAlignment="1">
      <alignment horizontal="left"/>
    </xf>
    <xf numFmtId="165" fontId="6" fillId="0" borderId="1" xfId="4" applyFont="1" applyBorder="1"/>
    <xf numFmtId="165" fontId="5" fillId="0" borderId="1" xfId="4" applyFont="1" applyBorder="1"/>
    <xf numFmtId="170" fontId="6" fillId="0" borderId="0" xfId="4" applyNumberFormat="1" applyFont="1"/>
    <xf numFmtId="165" fontId="19" fillId="0" borderId="4" xfId="4" applyFont="1" applyBorder="1" applyAlignment="1">
      <alignment horizontal="left"/>
    </xf>
    <xf numFmtId="165" fontId="6" fillId="0" borderId="5" xfId="4" applyFont="1" applyBorder="1"/>
    <xf numFmtId="165" fontId="5" fillId="0" borderId="1" xfId="4" applyFont="1" applyBorder="1" applyAlignment="1">
      <alignment horizontal="left"/>
    </xf>
    <xf numFmtId="165" fontId="19" fillId="0" borderId="6" xfId="4" applyFont="1" applyBorder="1" applyAlignment="1">
      <alignment horizontal="left"/>
    </xf>
    <xf numFmtId="3" fontId="6" fillId="0" borderId="0" xfId="1" applyNumberFormat="1" applyFont="1" applyFill="1" applyBorder="1" applyAlignment="1">
      <alignment horizontal="right"/>
    </xf>
    <xf numFmtId="1" fontId="6" fillId="0" borderId="0" xfId="4" applyNumberFormat="1" applyFont="1"/>
    <xf numFmtId="3" fontId="6" fillId="0" borderId="0" xfId="1" applyNumberFormat="1" applyFont="1" applyFill="1" applyBorder="1" applyAlignment="1"/>
    <xf numFmtId="1" fontId="16" fillId="0" borderId="0" xfId="4" applyNumberFormat="1" applyFont="1"/>
    <xf numFmtId="3" fontId="6" fillId="0" borderId="0" xfId="1" applyNumberFormat="1" applyFont="1" applyFill="1" applyAlignment="1">
      <alignment horizontal="right"/>
    </xf>
    <xf numFmtId="1" fontId="6" fillId="0" borderId="0" xfId="1" applyNumberFormat="1" applyFont="1" applyFill="1" applyAlignment="1"/>
    <xf numFmtId="1" fontId="6" fillId="0" borderId="0" xfId="1" applyNumberFormat="1" applyFont="1" applyFill="1" applyBorder="1" applyAlignment="1"/>
    <xf numFmtId="3" fontId="6" fillId="0" borderId="0" xfId="1" applyNumberFormat="1" applyFont="1" applyFill="1" applyAlignment="1"/>
    <xf numFmtId="166" fontId="6" fillId="0" borderId="0" xfId="1" applyNumberFormat="1" applyFont="1" applyFill="1" applyBorder="1" applyAlignment="1">
      <alignment horizontal="right"/>
    </xf>
    <xf numFmtId="1" fontId="6" fillId="0" borderId="0" xfId="4" applyNumberFormat="1" applyFont="1" applyAlignment="1">
      <alignment horizontal="right"/>
    </xf>
    <xf numFmtId="165" fontId="6" fillId="0" borderId="0" xfId="4" applyFont="1" applyAlignment="1">
      <alignment horizontal="right"/>
    </xf>
    <xf numFmtId="3" fontId="5" fillId="0" borderId="3" xfId="1" applyNumberFormat="1" applyFont="1" applyFill="1" applyBorder="1" applyAlignment="1">
      <alignment horizontal="right"/>
    </xf>
    <xf numFmtId="1" fontId="5" fillId="0" borderId="3" xfId="0" applyNumberFormat="1" applyFont="1" applyBorder="1" applyAlignment="1"/>
    <xf numFmtId="3" fontId="5" fillId="0" borderId="3" xfId="1" applyNumberFormat="1" applyFont="1" applyFill="1" applyBorder="1" applyAlignment="1"/>
    <xf numFmtId="1" fontId="5" fillId="0" borderId="3" xfId="4" applyNumberFormat="1" applyFont="1" applyBorder="1"/>
    <xf numFmtId="165" fontId="6" fillId="0" borderId="0" xfId="4" applyFont="1" applyAlignment="1">
      <alignment horizontal="left"/>
    </xf>
    <xf numFmtId="165" fontId="19" fillId="0" borderId="3" xfId="4" applyFont="1" applyBorder="1" applyAlignment="1">
      <alignment horizontal="left"/>
    </xf>
    <xf numFmtId="165" fontId="6" fillId="0" borderId="3" xfId="4" applyFont="1" applyBorder="1" applyAlignment="1">
      <alignment horizontal="right"/>
    </xf>
    <xf numFmtId="1" fontId="6" fillId="0" borderId="3" xfId="4" applyNumberFormat="1" applyFont="1" applyBorder="1"/>
    <xf numFmtId="1" fontId="6" fillId="0" borderId="3" xfId="0" applyNumberFormat="1" applyFont="1" applyBorder="1" applyAlignment="1"/>
    <xf numFmtId="3" fontId="6" fillId="0" borderId="3" xfId="1" applyNumberFormat="1" applyFont="1" applyFill="1" applyBorder="1" applyAlignment="1"/>
    <xf numFmtId="0" fontId="23" fillId="0" borderId="0" xfId="0" applyFont="1" applyAlignment="1"/>
    <xf numFmtId="0" fontId="5" fillId="0" borderId="0" xfId="0" applyFont="1" applyAlignment="1">
      <alignment horizontal="centerContinuous"/>
    </xf>
    <xf numFmtId="0" fontId="5" fillId="0" borderId="7" xfId="0" applyFont="1" applyBorder="1" applyAlignment="1"/>
    <xf numFmtId="0" fontId="5" fillId="0" borderId="7" xfId="0" applyFont="1" applyBorder="1" applyAlignment="1">
      <alignment horizontal="center"/>
    </xf>
    <xf numFmtId="0" fontId="5" fillId="0" borderId="7" xfId="0" applyFont="1" applyBorder="1" applyAlignment="1">
      <alignment horizontal="right"/>
    </xf>
    <xf numFmtId="0" fontId="6" fillId="0" borderId="8" xfId="0" applyFont="1" applyBorder="1" applyAlignment="1"/>
    <xf numFmtId="1" fontId="6" fillId="0" borderId="8" xfId="0" applyNumberFormat="1" applyFont="1" applyBorder="1" applyAlignment="1"/>
    <xf numFmtId="1" fontId="6" fillId="0" borderId="0" xfId="0" applyNumberFormat="1" applyFont="1" applyAlignment="1">
      <alignment horizontal="right" vertical="top"/>
    </xf>
    <xf numFmtId="1" fontId="5" fillId="0" borderId="3" xfId="0" applyNumberFormat="1" applyFont="1" applyBorder="1" applyAlignment="1">
      <alignment horizontal="right"/>
    </xf>
    <xf numFmtId="1" fontId="5" fillId="0" borderId="0" xfId="0" applyNumberFormat="1" applyFont="1" applyAlignment="1">
      <alignment horizontal="right"/>
    </xf>
    <xf numFmtId="1" fontId="6" fillId="0" borderId="0" xfId="0" applyNumberFormat="1" applyFont="1">
      <alignment vertical="top"/>
    </xf>
    <xf numFmtId="164" fontId="6" fillId="0" borderId="7" xfId="0" applyNumberFormat="1" applyFont="1" applyBorder="1" applyAlignment="1">
      <alignment horizontal="right"/>
    </xf>
    <xf numFmtId="1" fontId="6" fillId="0" borderId="7" xfId="0" applyNumberFormat="1" applyFont="1" applyBorder="1" applyAlignment="1">
      <alignment horizontal="center"/>
    </xf>
    <xf numFmtId="0" fontId="24" fillId="0" borderId="0" xfId="0" applyFont="1" applyAlignment="1"/>
    <xf numFmtId="0" fontId="0" fillId="0" borderId="0" xfId="0" applyAlignment="1"/>
    <xf numFmtId="0" fontId="0" fillId="0" borderId="0" xfId="0" applyAlignment="1">
      <alignment horizontal="right"/>
    </xf>
    <xf numFmtId="170" fontId="0" fillId="0" borderId="0" xfId="0" applyNumberFormat="1" applyAlignment="1">
      <alignment horizontal="left"/>
    </xf>
    <xf numFmtId="165" fontId="0" fillId="0" borderId="0" xfId="4" applyFont="1"/>
    <xf numFmtId="16" fontId="0" fillId="0" borderId="0" xfId="0" quotePrefix="1" applyNumberFormat="1" applyAlignment="1">
      <alignment horizontal="right"/>
    </xf>
    <xf numFmtId="17" fontId="0" fillId="0" borderId="0" xfId="0" quotePrefix="1" applyNumberFormat="1" applyAlignment="1">
      <alignment horizontal="right"/>
    </xf>
    <xf numFmtId="0" fontId="0" fillId="0" borderId="0" xfId="5" applyNumberFormat="1" applyFont="1"/>
    <xf numFmtId="165" fontId="0" fillId="0" borderId="0" xfId="4" applyFont="1" applyAlignment="1">
      <alignment horizontal="right"/>
    </xf>
    <xf numFmtId="0" fontId="2" fillId="0" borderId="0" xfId="6" applyFont="1" applyAlignment="1"/>
    <xf numFmtId="0" fontId="3" fillId="0" borderId="0" xfId="6" applyFont="1" applyAlignment="1"/>
    <xf numFmtId="0" fontId="1" fillId="0" borderId="0" xfId="6" applyAlignment="1"/>
    <xf numFmtId="0" fontId="4" fillId="0" borderId="0" xfId="6" applyFont="1" applyAlignment="1"/>
    <xf numFmtId="0" fontId="5" fillId="0" borderId="0" xfId="6" applyFont="1" applyAlignment="1">
      <alignment horizontal="right"/>
    </xf>
    <xf numFmtId="0" fontId="5" fillId="0" borderId="1" xfId="6" applyFont="1" applyBorder="1" applyAlignment="1"/>
    <xf numFmtId="0" fontId="1" fillId="0" borderId="1" xfId="6" applyBorder="1" applyAlignment="1"/>
    <xf numFmtId="0" fontId="6" fillId="0" borderId="0" xfId="6" applyFont="1" applyAlignment="1"/>
    <xf numFmtId="0" fontId="5" fillId="0" borderId="2" xfId="6" applyFont="1" applyBorder="1" applyAlignment="1">
      <alignment horizontal="center"/>
    </xf>
    <xf numFmtId="0" fontId="5" fillId="0" borderId="2" xfId="6" applyFont="1" applyBorder="1" applyAlignment="1"/>
    <xf numFmtId="0" fontId="5" fillId="0" borderId="0" xfId="6" applyFont="1" applyAlignment="1">
      <alignment horizontal="center"/>
    </xf>
    <xf numFmtId="0" fontId="6" fillId="0" borderId="1" xfId="6" applyFont="1" applyBorder="1" applyAlignment="1"/>
    <xf numFmtId="0" fontId="7" fillId="0" borderId="1" xfId="6" applyFont="1" applyBorder="1" applyAlignment="1">
      <alignment horizontal="right"/>
    </xf>
    <xf numFmtId="0" fontId="7" fillId="0" borderId="1" xfId="6" applyFont="1" applyBorder="1" applyAlignment="1">
      <alignment wrapText="1"/>
    </xf>
    <xf numFmtId="0" fontId="8" fillId="0" borderId="0" xfId="6" applyFont="1" applyAlignment="1">
      <alignment horizontal="right"/>
    </xf>
    <xf numFmtId="0" fontId="8" fillId="0" borderId="0" xfId="6" applyFont="1" applyAlignment="1"/>
    <xf numFmtId="0" fontId="6" fillId="0" borderId="0" xfId="6" applyFont="1" applyAlignment="1">
      <alignment horizontal="right"/>
    </xf>
    <xf numFmtId="0" fontId="9" fillId="0" borderId="0" xfId="6" applyFont="1" applyAlignment="1"/>
    <xf numFmtId="0" fontId="9" fillId="0" borderId="0" xfId="6" applyFont="1" applyAlignment="1">
      <alignment horizontal="center"/>
    </xf>
    <xf numFmtId="0" fontId="5" fillId="0" borderId="0" xfId="6" applyFont="1" applyAlignment="1"/>
    <xf numFmtId="3" fontId="5" fillId="0" borderId="0" xfId="6" applyNumberFormat="1" applyFont="1" applyAlignment="1"/>
    <xf numFmtId="3" fontId="5" fillId="0" borderId="0" xfId="7" applyNumberFormat="1" applyFont="1" applyFill="1"/>
    <xf numFmtId="3" fontId="9" fillId="0" borderId="0" xfId="6" applyNumberFormat="1" applyFont="1" applyAlignment="1"/>
    <xf numFmtId="3" fontId="6" fillId="0" borderId="0" xfId="7" applyNumberFormat="1" applyFont="1" applyFill="1"/>
    <xf numFmtId="3" fontId="6" fillId="0" borderId="0" xfId="7" applyNumberFormat="1" applyFont="1" applyFill="1" applyBorder="1"/>
    <xf numFmtId="3" fontId="6" fillId="0" borderId="0" xfId="6" applyNumberFormat="1" applyFont="1" applyAlignment="1"/>
    <xf numFmtId="164" fontId="6" fillId="0" borderId="0" xfId="6" applyNumberFormat="1" applyFont="1" applyAlignment="1"/>
    <xf numFmtId="164" fontId="5" fillId="0" borderId="0" xfId="6" applyNumberFormat="1" applyFont="1" applyAlignment="1"/>
    <xf numFmtId="0" fontId="1" fillId="0" borderId="0" xfId="6" applyAlignment="1">
      <alignment horizontal="right"/>
    </xf>
    <xf numFmtId="0" fontId="5" fillId="0" borderId="0" xfId="6" applyFont="1" applyAlignment="1">
      <alignment horizontal="left"/>
    </xf>
    <xf numFmtId="1" fontId="6" fillId="0" borderId="0" xfId="6" applyNumberFormat="1" applyFont="1" applyAlignment="1"/>
    <xf numFmtId="1" fontId="6" fillId="0" borderId="0" xfId="6" applyNumberFormat="1" applyFont="1" applyAlignment="1">
      <alignment horizontal="right"/>
    </xf>
    <xf numFmtId="1" fontId="6" fillId="0" borderId="1" xfId="6" applyNumberFormat="1" applyFont="1" applyBorder="1" applyAlignment="1">
      <alignment horizontal="right"/>
    </xf>
    <xf numFmtId="164" fontId="6" fillId="0" borderId="1" xfId="6" applyNumberFormat="1" applyFont="1" applyBorder="1" applyAlignment="1"/>
    <xf numFmtId="166" fontId="9" fillId="0" borderId="0" xfId="6" applyNumberFormat="1" applyFont="1" applyAlignment="1"/>
    <xf numFmtId="164" fontId="6" fillId="0" borderId="0" xfId="6" applyNumberFormat="1" applyFont="1" applyAlignment="1">
      <alignment horizontal="right"/>
    </xf>
    <xf numFmtId="0" fontId="2" fillId="0" borderId="1" xfId="6" applyFont="1" applyBorder="1" applyAlignment="1"/>
    <xf numFmtId="0" fontId="3" fillId="0" borderId="1" xfId="6" applyFont="1" applyBorder="1" applyAlignment="1"/>
    <xf numFmtId="0" fontId="5" fillId="0" borderId="3" xfId="6" applyFont="1" applyBorder="1" applyAlignment="1">
      <alignment horizontal="centerContinuous"/>
    </xf>
    <xf numFmtId="0" fontId="5" fillId="0" borderId="3" xfId="6" applyFont="1" applyBorder="1" applyAlignment="1">
      <alignment horizontal="center"/>
    </xf>
    <xf numFmtId="0" fontId="1" fillId="0" borderId="3" xfId="6" applyBorder="1" applyAlignment="1"/>
    <xf numFmtId="0" fontId="5" fillId="0" borderId="3" xfId="6" applyFont="1" applyBorder="1" applyAlignment="1"/>
    <xf numFmtId="0" fontId="5" fillId="0" borderId="3" xfId="6" applyFont="1" applyBorder="1" applyAlignment="1">
      <alignment horizontal="right"/>
    </xf>
    <xf numFmtId="0" fontId="7" fillId="0" borderId="0" xfId="6" applyFont="1" applyAlignment="1">
      <alignment horizontal="right"/>
    </xf>
    <xf numFmtId="0" fontId="7" fillId="0" borderId="0" xfId="6" applyFont="1" applyAlignment="1">
      <alignment horizontal="center"/>
    </xf>
    <xf numFmtId="0" fontId="5" fillId="0" borderId="1" xfId="6" applyFont="1" applyBorder="1" applyAlignment="1">
      <alignment horizontal="right"/>
    </xf>
    <xf numFmtId="0" fontId="6" fillId="0" borderId="1" xfId="6" applyFont="1" applyBorder="1" applyAlignment="1">
      <alignment horizontal="right"/>
    </xf>
    <xf numFmtId="0" fontId="11" fillId="0" borderId="0" xfId="6" applyFont="1" applyAlignment="1">
      <alignment horizontal="right"/>
    </xf>
    <xf numFmtId="167" fontId="5" fillId="0" borderId="0" xfId="6" applyNumberFormat="1" applyFont="1" applyAlignment="1"/>
    <xf numFmtId="2" fontId="5" fillId="0" borderId="0" xfId="6" applyNumberFormat="1" applyFont="1" applyAlignment="1"/>
    <xf numFmtId="1" fontId="5" fillId="0" borderId="0" xfId="7" applyNumberFormat="1" applyFont="1"/>
    <xf numFmtId="167" fontId="6" fillId="0" borderId="0" xfId="6" applyNumberFormat="1" applyFont="1" applyAlignment="1"/>
    <xf numFmtId="1" fontId="6" fillId="0" borderId="0" xfId="7" applyNumberFormat="1" applyFont="1"/>
    <xf numFmtId="1" fontId="6" fillId="0" borderId="0" xfId="7" applyNumberFormat="1" applyFont="1" applyBorder="1"/>
    <xf numFmtId="1" fontId="1" fillId="0" borderId="0" xfId="6" applyNumberFormat="1" applyAlignment="1"/>
    <xf numFmtId="1" fontId="2" fillId="0" borderId="0" xfId="6" applyNumberFormat="1" applyFont="1" applyAlignment="1">
      <alignment horizontal="left"/>
    </xf>
    <xf numFmtId="1" fontId="11" fillId="0" borderId="0" xfId="6" applyNumberFormat="1" applyFont="1" applyAlignment="1">
      <alignment horizontal="right"/>
    </xf>
    <xf numFmtId="168" fontId="6" fillId="0" borderId="0" xfId="6" applyNumberFormat="1" applyFont="1" applyAlignment="1"/>
    <xf numFmtId="0" fontId="14" fillId="0" borderId="0" xfId="6" applyFont="1" applyAlignment="1"/>
    <xf numFmtId="0" fontId="6" fillId="0" borderId="0" xfId="6" applyFont="1" applyAlignment="1">
      <alignment horizontal="center"/>
    </xf>
    <xf numFmtId="3" fontId="1" fillId="0" borderId="0" xfId="7" applyNumberFormat="1" applyFont="1"/>
    <xf numFmtId="3" fontId="15" fillId="0" borderId="0" xfId="6" applyNumberFormat="1" applyFont="1" applyAlignment="1"/>
    <xf numFmtId="169" fontId="1" fillId="0" borderId="0" xfId="7" applyNumberFormat="1" applyFont="1" applyBorder="1" applyProtection="1"/>
    <xf numFmtId="170" fontId="1" fillId="0" borderId="0" xfId="6" applyNumberFormat="1" applyAlignment="1"/>
    <xf numFmtId="3" fontId="1" fillId="0" borderId="0" xfId="8" applyNumberFormat="1"/>
    <xf numFmtId="41" fontId="1" fillId="0" borderId="0" xfId="7" applyNumberFormat="1" applyFont="1"/>
    <xf numFmtId="3" fontId="1" fillId="0" borderId="0" xfId="3" applyNumberFormat="1" applyFont="1"/>
    <xf numFmtId="170" fontId="1" fillId="0" borderId="0" xfId="6" applyNumberFormat="1">
      <alignment vertical="top"/>
    </xf>
    <xf numFmtId="3" fontId="1" fillId="0" borderId="0" xfId="6" applyNumberFormat="1" applyAlignment="1"/>
    <xf numFmtId="169" fontId="1" fillId="0" borderId="0" xfId="7" applyNumberFormat="1" applyFont="1" applyFill="1" applyBorder="1" applyProtection="1"/>
    <xf numFmtId="0" fontId="16" fillId="0" borderId="0" xfId="6" applyFont="1" applyAlignment="1"/>
    <xf numFmtId="0" fontId="17" fillId="0" borderId="0" xfId="6" applyFont="1" applyAlignment="1"/>
    <xf numFmtId="0" fontId="7" fillId="0" borderId="1" xfId="6" applyFont="1" applyBorder="1" applyAlignment="1">
      <alignment horizontal="center"/>
    </xf>
    <xf numFmtId="0" fontId="8" fillId="0" borderId="1" xfId="6" applyFont="1" applyBorder="1" applyAlignment="1">
      <alignment horizontal="center"/>
    </xf>
    <xf numFmtId="0" fontId="7" fillId="0" borderId="1" xfId="6" applyFont="1" applyBorder="1" applyAlignment="1">
      <alignment horizontal="center" wrapText="1"/>
    </xf>
    <xf numFmtId="166" fontId="6" fillId="0" borderId="0" xfId="7" applyNumberFormat="1" applyFont="1" applyFill="1" applyBorder="1"/>
    <xf numFmtId="166" fontId="6" fillId="0" borderId="0" xfId="7" applyNumberFormat="1" applyFont="1" applyBorder="1"/>
    <xf numFmtId="3" fontId="5" fillId="0" borderId="0" xfId="7" applyNumberFormat="1" applyFont="1" applyFill="1" applyBorder="1"/>
    <xf numFmtId="3" fontId="6" fillId="0" borderId="0" xfId="7" applyNumberFormat="1" applyFont="1" applyBorder="1"/>
    <xf numFmtId="166" fontId="1" fillId="0" borderId="0" xfId="7" applyNumberFormat="1" applyFont="1" applyFill="1"/>
    <xf numFmtId="166" fontId="1" fillId="0" borderId="0" xfId="7" applyNumberFormat="1" applyFont="1" applyFill="1" applyBorder="1"/>
    <xf numFmtId="166" fontId="1" fillId="0" borderId="0" xfId="7" applyNumberFormat="1" applyFont="1" applyBorder="1"/>
    <xf numFmtId="166" fontId="1" fillId="0" borderId="0" xfId="6" applyNumberFormat="1" applyAlignment="1"/>
    <xf numFmtId="41" fontId="6" fillId="0" borderId="0" xfId="6" applyNumberFormat="1" applyFont="1" applyAlignment="1"/>
    <xf numFmtId="1" fontId="5" fillId="0" borderId="0" xfId="6" applyNumberFormat="1" applyFont="1" applyAlignment="1"/>
    <xf numFmtId="1" fontId="5" fillId="0" borderId="0" xfId="7" applyNumberFormat="1" applyFont="1" applyFill="1"/>
    <xf numFmtId="0" fontId="1" fillId="0" borderId="1" xfId="6" applyBorder="1" applyAlignment="1">
      <alignment horizontal="right"/>
    </xf>
    <xf numFmtId="166" fontId="1" fillId="0" borderId="1" xfId="6" applyNumberFormat="1" applyBorder="1" applyAlignment="1"/>
    <xf numFmtId="3" fontId="1" fillId="0" borderId="1" xfId="6" applyNumberFormat="1" applyBorder="1" applyAlignment="1"/>
    <xf numFmtId="166" fontId="16" fillId="0" borderId="0" xfId="7" applyNumberFormat="1" applyFont="1"/>
    <xf numFmtId="0" fontId="6" fillId="0" borderId="2" xfId="6" applyFont="1" applyBorder="1" applyAlignment="1"/>
    <xf numFmtId="0" fontId="7" fillId="0" borderId="1" xfId="6" applyFont="1" applyBorder="1" applyAlignment="1">
      <alignment horizontal="right" vertical="top"/>
    </xf>
    <xf numFmtId="0" fontId="9" fillId="0" borderId="0" xfId="6" applyFont="1" applyAlignment="1">
      <alignment horizontal="right" vertical="top"/>
    </xf>
    <xf numFmtId="0" fontId="9" fillId="0" borderId="0" xfId="6" applyFont="1" applyAlignment="1">
      <alignment horizontal="right"/>
    </xf>
    <xf numFmtId="166" fontId="1" fillId="0" borderId="0" xfId="7" applyNumberFormat="1" applyFont="1"/>
    <xf numFmtId="167" fontId="6" fillId="0" borderId="0" xfId="6" applyNumberFormat="1" applyFont="1" applyAlignment="1">
      <alignment horizontal="right"/>
    </xf>
    <xf numFmtId="0" fontId="1" fillId="0" borderId="0" xfId="6" applyAlignment="1">
      <alignment horizontal="center"/>
    </xf>
    <xf numFmtId="3" fontId="1" fillId="0" borderId="0" xfId="6" applyNumberFormat="1" applyAlignment="1">
      <alignment horizontal="right"/>
    </xf>
    <xf numFmtId="166" fontId="6" fillId="0" borderId="0" xfId="6" applyNumberFormat="1" applyFont="1" applyAlignment="1"/>
    <xf numFmtId="165" fontId="1" fillId="0" borderId="0" xfId="4" applyFont="1"/>
    <xf numFmtId="166" fontId="1" fillId="0" borderId="0" xfId="1" applyNumberFormat="1" applyFont="1" applyFill="1"/>
    <xf numFmtId="1" fontId="1" fillId="0" borderId="0" xfId="4" applyNumberFormat="1" applyFont="1"/>
    <xf numFmtId="166" fontId="1" fillId="0" borderId="0" xfId="1" applyNumberFormat="1" applyFont="1" applyFill="1" applyBorder="1"/>
    <xf numFmtId="0" fontId="5" fillId="0" borderId="2" xfId="6" applyFont="1" applyBorder="1" applyAlignment="1">
      <alignment horizontal="center"/>
    </xf>
    <xf numFmtId="0" fontId="5" fillId="0" borderId="2" xfId="6" applyFont="1" applyBorder="1" applyAlignment="1"/>
    <xf numFmtId="165" fontId="6" fillId="0" borderId="5" xfId="4" applyFont="1" applyBorder="1" applyAlignment="1">
      <alignment horizontal="center"/>
    </xf>
    <xf numFmtId="165" fontId="6" fillId="0" borderId="0" xfId="4" applyFont="1" applyAlignment="1">
      <alignment horizontal="left" wrapText="1"/>
    </xf>
    <xf numFmtId="165" fontId="6" fillId="0" borderId="5" xfId="4" applyFont="1" applyBorder="1"/>
    <xf numFmtId="165" fontId="6" fillId="0" borderId="0" xfId="4" applyFont="1" applyAlignment="1">
      <alignment horizontal="center"/>
    </xf>
  </cellXfs>
  <cellStyles count="9">
    <cellStyle name="Comma" xfId="1" builtinId="3"/>
    <cellStyle name="Comma 2 2" xfId="7" xr:uid="{F910069F-0657-4E7C-9E5E-48D3D4A34FAF}"/>
    <cellStyle name="Normal" xfId="0" builtinId="0"/>
    <cellStyle name="Normal 24" xfId="6" xr:uid="{5CC725D0-8DE5-4A57-9929-D1483A860804}"/>
    <cellStyle name="Normal_A" xfId="2" xr:uid="{3CEAD33B-37F7-4AFB-A2BE-74FDCD242FA0}"/>
    <cellStyle name="Normal_E&amp;W 98 2" xfId="8" xr:uid="{B0B811FF-6274-4487-9CE8-85CB9B2C377C}"/>
    <cellStyle name="Normal_NEWAREAS" xfId="5" xr:uid="{3FE5C1A5-452A-42FF-B055-041E81229709}"/>
    <cellStyle name="Normal_rastE" xfId="4" xr:uid="{01873D3D-2F1E-4B29-9105-F99FCF90C755}"/>
    <cellStyle name="Normal_TABLE4" xfId="3" xr:uid="{1D198E08-9DB9-4C4D-B6A7-A85040F910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666E-0DD3-47EC-AF27-EC963D7D12B3}">
  <sheetPr>
    <tabColor indexed="10"/>
  </sheetPr>
  <dimension ref="A1:U124"/>
  <sheetViews>
    <sheetView zoomScale="75" zoomScaleNormal="75" workbookViewId="0">
      <selection activeCell="H37" sqref="H37"/>
    </sheetView>
  </sheetViews>
  <sheetFormatPr defaultRowHeight="12.75"/>
  <cols>
    <col min="1" max="1" width="29.42578125" style="112" customWidth="1"/>
    <col min="2" max="2" width="7.7109375" style="112" customWidth="1"/>
    <col min="3" max="3" width="12.28515625" style="112" customWidth="1"/>
    <col min="4" max="4" width="12.85546875" style="112" customWidth="1"/>
    <col min="5" max="5" width="3.5703125" style="112" customWidth="1"/>
    <col min="6" max="6" width="7.7109375" style="112" customWidth="1"/>
    <col min="7" max="7" width="14.140625" style="112" customWidth="1"/>
    <col min="8" max="8" width="11.5703125" style="112" customWidth="1"/>
    <col min="9" max="9" width="2.7109375" style="112" customWidth="1"/>
    <col min="10" max="10" width="9" style="112" customWidth="1"/>
    <col min="11" max="11" width="9.7109375" style="112" customWidth="1"/>
    <col min="12" max="12" width="11" style="112" customWidth="1"/>
    <col min="13" max="13" width="6.7109375" style="112" customWidth="1"/>
    <col min="14" max="14" width="17.5703125" style="112" customWidth="1"/>
    <col min="15" max="15" width="12.28515625" style="112" customWidth="1"/>
    <col min="16" max="16" width="9.7109375" style="112" customWidth="1"/>
    <col min="17" max="17" width="11.42578125" style="112" customWidth="1"/>
    <col min="18" max="18" width="12.85546875" style="112" customWidth="1"/>
    <col min="19" max="20" width="12.42578125" style="112" customWidth="1"/>
    <col min="21" max="21" width="9.140625" style="112"/>
    <col min="22" max="22" width="9.140625" style="112" customWidth="1"/>
    <col min="23" max="16384" width="9.140625" style="112"/>
  </cols>
  <sheetData>
    <row r="1" spans="1:20" ht="18" customHeight="1">
      <c r="A1" s="110" t="s">
        <v>0</v>
      </c>
      <c r="B1" s="111"/>
      <c r="C1" s="111"/>
      <c r="D1" s="111"/>
      <c r="E1" s="111"/>
      <c r="F1" s="111"/>
      <c r="G1" s="111"/>
      <c r="H1" s="111"/>
      <c r="I1" s="111"/>
      <c r="J1" s="111"/>
      <c r="K1" s="111"/>
      <c r="L1" s="110"/>
      <c r="N1" s="113"/>
    </row>
    <row r="2" spans="1:20" ht="7.5" customHeight="1">
      <c r="A2" s="110"/>
      <c r="B2" s="111"/>
      <c r="C2" s="111"/>
      <c r="D2" s="111"/>
      <c r="E2" s="111"/>
      <c r="F2" s="111"/>
      <c r="G2" s="111"/>
      <c r="H2" s="111"/>
      <c r="I2" s="111"/>
      <c r="J2" s="111"/>
      <c r="K2" s="111"/>
      <c r="L2" s="110"/>
      <c r="N2" s="113"/>
    </row>
    <row r="3" spans="1:20" ht="18" customHeight="1">
      <c r="A3" s="110" t="s">
        <v>1</v>
      </c>
      <c r="B3" s="111"/>
      <c r="C3" s="111"/>
      <c r="D3" s="111"/>
      <c r="E3" s="111"/>
      <c r="F3" s="111"/>
      <c r="N3" s="114"/>
      <c r="O3" s="114"/>
    </row>
    <row r="4" spans="1:20" ht="7.5" customHeight="1" thickBot="1">
      <c r="A4" s="115"/>
      <c r="B4" s="116"/>
      <c r="C4" s="116"/>
      <c r="D4" s="116"/>
      <c r="G4" s="116"/>
      <c r="H4" s="116"/>
      <c r="N4" s="113"/>
      <c r="O4" s="117"/>
    </row>
    <row r="5" spans="1:20" ht="14.1" customHeight="1">
      <c r="A5" s="117"/>
      <c r="B5" s="213" t="s">
        <v>2</v>
      </c>
      <c r="C5" s="213"/>
      <c r="D5" s="213"/>
      <c r="F5" s="214" t="s">
        <v>3</v>
      </c>
      <c r="G5" s="214"/>
      <c r="H5" s="214"/>
      <c r="I5" s="120"/>
      <c r="K5" s="120"/>
      <c r="N5" s="113"/>
      <c r="O5" s="117"/>
    </row>
    <row r="6" spans="1:20" ht="35.25" customHeight="1" thickBot="1">
      <c r="A6" s="121"/>
      <c r="B6" s="122" t="s">
        <v>4</v>
      </c>
      <c r="C6" s="123" t="s">
        <v>5</v>
      </c>
      <c r="D6" s="123" t="s">
        <v>6</v>
      </c>
      <c r="E6" s="116"/>
      <c r="F6" s="122" t="s">
        <v>4</v>
      </c>
      <c r="G6" s="123" t="s">
        <v>5</v>
      </c>
      <c r="H6" s="123" t="s">
        <v>6</v>
      </c>
      <c r="I6" s="124"/>
      <c r="K6" s="125"/>
    </row>
    <row r="7" spans="1:20" ht="18" customHeight="1">
      <c r="A7" s="110" t="s">
        <v>7</v>
      </c>
      <c r="B7" s="114"/>
      <c r="C7" s="114"/>
      <c r="D7" s="114"/>
      <c r="F7" s="114"/>
      <c r="G7" s="114"/>
      <c r="H7" s="114"/>
      <c r="I7" s="126"/>
      <c r="M7" s="117"/>
      <c r="O7" s="127"/>
      <c r="P7" s="127"/>
      <c r="Q7" s="128"/>
    </row>
    <row r="8" spans="1:20" ht="3.75" customHeight="1">
      <c r="A8" s="129"/>
      <c r="B8" s="117"/>
      <c r="C8" s="117"/>
      <c r="D8" s="117"/>
      <c r="F8" s="117"/>
      <c r="G8" s="117"/>
      <c r="H8" s="117"/>
      <c r="I8" s="117"/>
      <c r="O8" s="127"/>
      <c r="P8" s="127"/>
      <c r="Q8" s="127"/>
    </row>
    <row r="9" spans="1:20" ht="14.1" customHeight="1">
      <c r="A9" s="129" t="s">
        <v>8</v>
      </c>
      <c r="B9" s="117"/>
      <c r="C9" s="117"/>
      <c r="D9" s="117"/>
      <c r="F9" s="117"/>
      <c r="G9" s="117"/>
      <c r="H9" s="117"/>
      <c r="I9" s="117"/>
      <c r="O9" s="186"/>
      <c r="P9" s="117"/>
      <c r="Q9" s="117"/>
      <c r="R9" s="186"/>
      <c r="S9" s="117"/>
      <c r="T9" s="117"/>
    </row>
    <row r="10" spans="1:20" s="127" customFormat="1" ht="14.1" customHeight="1">
      <c r="A10" s="114" t="s">
        <v>9</v>
      </c>
      <c r="B10" s="130">
        <v>173.6</v>
      </c>
      <c r="C10" s="130">
        <v>2770.8599999999997</v>
      </c>
      <c r="D10" s="130">
        <v>10206.799999999999</v>
      </c>
      <c r="F10" s="131">
        <v>1603</v>
      </c>
      <c r="G10" s="131">
        <v>27940.04</v>
      </c>
      <c r="H10" s="131">
        <v>168549</v>
      </c>
      <c r="I10" s="129"/>
      <c r="J10" s="132"/>
      <c r="K10" s="129"/>
      <c r="L10" s="132"/>
      <c r="N10" s="114"/>
      <c r="O10" s="186"/>
      <c r="P10" s="208"/>
      <c r="Q10" s="208"/>
      <c r="R10" s="208"/>
      <c r="S10" s="208"/>
      <c r="T10" s="208"/>
    </row>
    <row r="11" spans="1:20" ht="14.1" customHeight="1">
      <c r="A11" s="126">
        <v>2019</v>
      </c>
      <c r="B11" s="133">
        <v>164</v>
      </c>
      <c r="C11" s="134">
        <v>2384.6999999999998</v>
      </c>
      <c r="D11" s="134">
        <v>7705</v>
      </c>
      <c r="F11" s="134">
        <v>1587</v>
      </c>
      <c r="G11" s="135">
        <v>26294</v>
      </c>
      <c r="H11" s="133">
        <v>145568</v>
      </c>
      <c r="I11" s="117"/>
      <c r="K11" s="136"/>
      <c r="M11" s="117"/>
      <c r="N11" s="126"/>
      <c r="O11" s="186"/>
      <c r="P11" s="186"/>
      <c r="Q11" s="186"/>
      <c r="R11" s="186"/>
    </row>
    <row r="12" spans="1:20" ht="14.1" customHeight="1">
      <c r="A12" s="126">
        <v>2020</v>
      </c>
      <c r="B12" s="133">
        <v>141</v>
      </c>
      <c r="C12" s="133">
        <v>1538</v>
      </c>
      <c r="D12" s="133">
        <v>5065</v>
      </c>
      <c r="F12" s="133">
        <v>1317</v>
      </c>
      <c r="G12" s="135">
        <v>20863.099999999999</v>
      </c>
      <c r="H12" s="133">
        <v>110592</v>
      </c>
      <c r="I12" s="117"/>
      <c r="K12" s="136"/>
      <c r="M12" s="117"/>
      <c r="N12" s="126"/>
      <c r="O12" s="186"/>
      <c r="P12" s="186"/>
      <c r="Q12" s="186"/>
      <c r="R12" s="186"/>
    </row>
    <row r="13" spans="1:20" ht="14.1" customHeight="1">
      <c r="A13" s="126">
        <v>2021</v>
      </c>
      <c r="B13" s="133">
        <v>139</v>
      </c>
      <c r="C13" s="133">
        <v>1620</v>
      </c>
      <c r="D13" s="133">
        <v>5114</v>
      </c>
      <c r="F13" s="133">
        <v>1415</v>
      </c>
      <c r="G13" s="135">
        <v>23919.9</v>
      </c>
      <c r="H13" s="133">
        <v>123103</v>
      </c>
      <c r="I13" s="117"/>
      <c r="K13" s="136"/>
      <c r="M13" s="117"/>
      <c r="N13" s="126"/>
      <c r="O13" s="186"/>
      <c r="P13" s="186"/>
      <c r="Q13" s="186"/>
      <c r="R13" s="186"/>
      <c r="S13" s="117"/>
      <c r="T13" s="117"/>
    </row>
    <row r="14" spans="1:20" ht="14.1" customHeight="1">
      <c r="A14" s="126">
        <v>2022</v>
      </c>
      <c r="B14" s="133">
        <v>171</v>
      </c>
      <c r="C14" s="133">
        <v>1783</v>
      </c>
      <c r="D14" s="133">
        <v>5643</v>
      </c>
      <c r="F14" s="133">
        <v>1538</v>
      </c>
      <c r="G14" s="135">
        <v>26217.200000000001</v>
      </c>
      <c r="H14" s="133">
        <v>129869</v>
      </c>
      <c r="I14" s="117"/>
      <c r="K14" s="136"/>
      <c r="M14" s="117"/>
      <c r="N14" s="126"/>
      <c r="O14" s="188"/>
      <c r="P14" s="188"/>
      <c r="Q14" s="188"/>
      <c r="R14" s="188"/>
      <c r="S14" s="117"/>
      <c r="T14" s="117"/>
    </row>
    <row r="15" spans="1:20" ht="14.1" customHeight="1">
      <c r="A15" s="126">
        <v>2023</v>
      </c>
      <c r="B15" s="133">
        <v>155</v>
      </c>
      <c r="C15" s="133">
        <v>1944</v>
      </c>
      <c r="D15" s="133">
        <v>5829</v>
      </c>
      <c r="F15" s="133">
        <v>1471</v>
      </c>
      <c r="G15" s="135">
        <v>26155.9</v>
      </c>
      <c r="H15" s="133">
        <v>127176</v>
      </c>
      <c r="I15" s="117"/>
      <c r="K15" s="136"/>
      <c r="M15" s="117"/>
      <c r="N15" s="126"/>
      <c r="O15" s="191"/>
      <c r="P15" s="191"/>
      <c r="Q15" s="191"/>
      <c r="R15" s="191"/>
      <c r="S15" s="117"/>
      <c r="T15" s="117"/>
    </row>
    <row r="16" spans="1:20" s="127" customFormat="1" ht="14.1" customHeight="1">
      <c r="A16" s="114" t="s">
        <v>10</v>
      </c>
      <c r="B16" s="131">
        <f>AVERAGE(B11:B15)</f>
        <v>154</v>
      </c>
      <c r="C16" s="131">
        <f>AVERAGE(C11:C15)</f>
        <v>1853.94</v>
      </c>
      <c r="D16" s="131">
        <f>AVERAGE(D11:D15)</f>
        <v>5871.2</v>
      </c>
      <c r="E16" s="131"/>
      <c r="F16" s="131">
        <f>AVERAGE(F11:F15)</f>
        <v>1465.6</v>
      </c>
      <c r="G16" s="131">
        <f>AVERAGE(G11:G15)</f>
        <v>24690.02</v>
      </c>
      <c r="H16" s="131">
        <f>AVERAGE(H11:H15)</f>
        <v>127261.6</v>
      </c>
      <c r="I16" s="131"/>
      <c r="K16" s="137"/>
      <c r="L16" s="137"/>
      <c r="N16" s="137"/>
      <c r="O16" s="191"/>
      <c r="P16" s="191"/>
      <c r="Q16" s="191"/>
      <c r="R16" s="191"/>
      <c r="S16" s="117"/>
      <c r="T16" s="117"/>
    </row>
    <row r="17" spans="1:21" ht="2.25" customHeight="1">
      <c r="A17" s="117"/>
      <c r="G17" s="138"/>
      <c r="I17" s="117"/>
      <c r="K17" s="136"/>
      <c r="M17" s="117"/>
    </row>
    <row r="18" spans="1:21" ht="14.1" customHeight="1">
      <c r="A18" s="139" t="s">
        <v>11</v>
      </c>
      <c r="B18" s="117"/>
      <c r="C18" s="117"/>
      <c r="D18" s="117"/>
      <c r="F18" s="117"/>
      <c r="G18" s="126"/>
      <c r="H18" s="117"/>
      <c r="I18" s="117"/>
      <c r="K18" s="117"/>
      <c r="M18" s="117"/>
      <c r="O18" s="191"/>
      <c r="P18" s="191"/>
      <c r="Q18" s="191"/>
      <c r="R18" s="191"/>
      <c r="S18" s="117"/>
      <c r="T18" s="117"/>
    </row>
    <row r="19" spans="1:21" ht="14.1" customHeight="1">
      <c r="A19" s="126" t="s">
        <v>12</v>
      </c>
      <c r="B19" s="136">
        <f>(B15-B14)/B14*100</f>
        <v>-9.3567251461988299</v>
      </c>
      <c r="C19" s="136">
        <f t="shared" ref="C19:H19" si="0">(C15-C14)/C14*100</f>
        <v>9.0297251822770619</v>
      </c>
      <c r="D19" s="136">
        <f t="shared" si="0"/>
        <v>3.2961190855927698</v>
      </c>
      <c r="E19" s="136"/>
      <c r="F19" s="136">
        <f t="shared" si="0"/>
        <v>-4.3563068920676207</v>
      </c>
      <c r="G19" s="136">
        <f t="shared" si="0"/>
        <v>-0.23381596814304834</v>
      </c>
      <c r="H19" s="136">
        <f t="shared" si="0"/>
        <v>-2.0736280405639529</v>
      </c>
      <c r="I19" s="140"/>
      <c r="K19" s="140"/>
      <c r="M19" s="117"/>
      <c r="O19" s="186"/>
      <c r="P19" s="186"/>
      <c r="Q19" s="186"/>
      <c r="R19" s="186"/>
      <c r="S19" s="135"/>
      <c r="T19" s="135"/>
    </row>
    <row r="20" spans="1:21" ht="14.1" customHeight="1">
      <c r="A20" s="141" t="s">
        <v>13</v>
      </c>
      <c r="B20" s="136">
        <f>(B15-B10)/B10*100</f>
        <v>-10.714285714285712</v>
      </c>
      <c r="C20" s="136">
        <f>(C15-C10)/C10*100</f>
        <v>-29.841276715532356</v>
      </c>
      <c r="D20" s="136">
        <f>(D15-D10)/D10*100</f>
        <v>-42.891013833914641</v>
      </c>
      <c r="E20" s="136"/>
      <c r="F20" s="136">
        <f>(F15-F10)/F10*100</f>
        <v>-8.234560199625701</v>
      </c>
      <c r="G20" s="136">
        <f>(G15-G10)/G10*100</f>
        <v>-6.3856028838899279</v>
      </c>
      <c r="H20" s="136">
        <f>(H15-H10)/H10*100</f>
        <v>-24.546571026823059</v>
      </c>
      <c r="I20" s="140"/>
      <c r="K20" s="140"/>
      <c r="M20" s="117"/>
      <c r="O20" s="186"/>
      <c r="P20" s="186"/>
      <c r="Q20" s="186"/>
      <c r="R20" s="186"/>
    </row>
    <row r="21" spans="1:21" ht="14.1" customHeight="1" thickBot="1">
      <c r="A21" s="142" t="s">
        <v>14</v>
      </c>
      <c r="B21" s="143">
        <f>(B16-B10)/B10*100</f>
        <v>-11.290322580645158</v>
      </c>
      <c r="C21" s="143">
        <f>(C16-C10)/C10*100</f>
        <v>-33.091531149173889</v>
      </c>
      <c r="D21" s="143">
        <f>(D16-D10)/D10*100</f>
        <v>-42.477563976956532</v>
      </c>
      <c r="E21" s="143"/>
      <c r="F21" s="143">
        <f>(F16-F10)/F10*100</f>
        <v>-8.5714285714285765</v>
      </c>
      <c r="G21" s="143">
        <f>(G16-G10)/G10*100</f>
        <v>-11.632123647639732</v>
      </c>
      <c r="H21" s="143">
        <f>(H16-H10)/H10*100</f>
        <v>-24.495784608630128</v>
      </c>
      <c r="I21" s="121"/>
      <c r="J21" s="116"/>
      <c r="K21" s="121"/>
      <c r="L21" s="116"/>
      <c r="M21" s="117"/>
      <c r="O21" s="186"/>
      <c r="P21" s="186"/>
      <c r="Q21" s="186"/>
      <c r="R21" s="186"/>
    </row>
    <row r="22" spans="1:21" ht="12.75" customHeight="1">
      <c r="A22" s="8"/>
      <c r="B22" s="140"/>
      <c r="C22" s="140"/>
      <c r="D22" s="140"/>
      <c r="F22" s="140"/>
      <c r="G22" s="140"/>
      <c r="H22" s="140"/>
      <c r="I22" s="117"/>
      <c r="K22" s="117"/>
      <c r="M22" s="117"/>
      <c r="O22" s="186"/>
      <c r="P22" s="186"/>
      <c r="Q22" s="186"/>
      <c r="R22" s="186"/>
    </row>
    <row r="23" spans="1:21" ht="12.75" customHeight="1">
      <c r="A23" s="8"/>
      <c r="B23" s="140"/>
      <c r="C23" s="140"/>
      <c r="D23" s="140"/>
      <c r="F23" s="140"/>
      <c r="G23" s="140"/>
      <c r="H23" s="140"/>
      <c r="I23" s="117"/>
      <c r="K23" s="117"/>
      <c r="M23" s="117"/>
      <c r="O23" s="127"/>
      <c r="P23" s="128"/>
      <c r="Q23" s="127"/>
    </row>
    <row r="24" spans="1:21" ht="21.75" customHeight="1">
      <c r="A24" s="110" t="s">
        <v>15</v>
      </c>
      <c r="B24" s="140"/>
      <c r="C24" s="140"/>
      <c r="D24" s="140"/>
      <c r="F24" s="140"/>
      <c r="G24" s="140"/>
      <c r="H24" s="140"/>
      <c r="I24" s="117"/>
      <c r="K24" s="117"/>
      <c r="M24" s="117"/>
      <c r="O24" s="127"/>
      <c r="P24" s="127"/>
      <c r="Q24" s="128"/>
    </row>
    <row r="25" spans="1:21" ht="6.75" customHeight="1">
      <c r="A25" s="141"/>
      <c r="B25" s="140"/>
      <c r="C25" s="140"/>
      <c r="D25" s="140"/>
      <c r="F25" s="140"/>
      <c r="G25" s="140"/>
      <c r="H25" s="140"/>
      <c r="I25" s="117"/>
      <c r="K25" s="117"/>
      <c r="M25" s="117"/>
      <c r="O25" s="127"/>
      <c r="P25" s="127"/>
      <c r="Q25" s="127"/>
    </row>
    <row r="26" spans="1:21" ht="14.1" customHeight="1">
      <c r="A26" s="129" t="s">
        <v>8</v>
      </c>
      <c r="B26" s="117"/>
      <c r="C26" s="117"/>
      <c r="D26" s="117"/>
      <c r="F26" s="117"/>
      <c r="G26" s="117"/>
      <c r="H26" s="117"/>
      <c r="I26" s="117"/>
      <c r="K26" s="117"/>
      <c r="M26" s="117"/>
    </row>
    <row r="27" spans="1:21" s="127" customFormat="1" ht="14.1" customHeight="1">
      <c r="A27" s="114" t="s">
        <v>9</v>
      </c>
      <c r="B27" s="130">
        <v>5.6</v>
      </c>
      <c r="C27" s="130">
        <v>263.76</v>
      </c>
      <c r="D27" s="130">
        <v>930.6</v>
      </c>
      <c r="E27" s="131"/>
      <c r="F27" s="131">
        <v>48.6</v>
      </c>
      <c r="G27" s="131">
        <v>2394.1394510020523</v>
      </c>
      <c r="H27" s="131">
        <v>14821.8</v>
      </c>
      <c r="I27" s="129"/>
      <c r="K27" s="129"/>
      <c r="M27" s="129"/>
      <c r="N27" s="114"/>
      <c r="O27" s="112"/>
    </row>
    <row r="28" spans="1:21" ht="14.1" customHeight="1">
      <c r="A28" s="126">
        <v>2019</v>
      </c>
      <c r="B28" s="133">
        <v>2</v>
      </c>
      <c r="C28" s="134">
        <v>235.8</v>
      </c>
      <c r="D28" s="134">
        <v>769</v>
      </c>
      <c r="F28" s="134">
        <v>37</v>
      </c>
      <c r="G28" s="135">
        <v>2236.404449057236</v>
      </c>
      <c r="H28" s="135">
        <v>12816.000000000002</v>
      </c>
      <c r="I28" s="117"/>
      <c r="K28" s="117"/>
      <c r="M28" s="117"/>
      <c r="N28" s="126"/>
    </row>
    <row r="29" spans="1:21" ht="14.1" customHeight="1">
      <c r="A29" s="126">
        <v>2020</v>
      </c>
      <c r="B29" s="133">
        <v>6</v>
      </c>
      <c r="C29" s="134">
        <v>144</v>
      </c>
      <c r="D29" s="134">
        <v>494</v>
      </c>
      <c r="F29" s="134">
        <v>35</v>
      </c>
      <c r="G29" s="135">
        <v>1648.9532592405574</v>
      </c>
      <c r="H29" s="135">
        <v>8680.0000000000036</v>
      </c>
      <c r="I29" s="117"/>
      <c r="K29" s="117"/>
      <c r="M29" s="117"/>
      <c r="N29" s="126"/>
      <c r="P29" s="144"/>
      <c r="Q29" s="144"/>
      <c r="R29" s="127"/>
      <c r="S29" s="127"/>
      <c r="T29" s="127"/>
      <c r="U29" s="127"/>
    </row>
    <row r="30" spans="1:21" ht="14.1" customHeight="1">
      <c r="A30" s="126">
        <v>2021</v>
      </c>
      <c r="B30" s="133">
        <v>5</v>
      </c>
      <c r="C30" s="133">
        <v>140</v>
      </c>
      <c r="D30" s="133">
        <v>495</v>
      </c>
      <c r="F30" s="133">
        <v>31</v>
      </c>
      <c r="G30" s="135">
        <v>2059.784947507897</v>
      </c>
      <c r="H30" s="135">
        <v>10430</v>
      </c>
      <c r="I30" s="117"/>
      <c r="K30" s="117"/>
      <c r="M30" s="117"/>
      <c r="N30" s="126"/>
      <c r="O30" s="144"/>
      <c r="P30" s="144"/>
      <c r="Q30" s="144"/>
      <c r="R30" s="127"/>
      <c r="S30" s="127"/>
      <c r="T30" s="127"/>
      <c r="U30" s="127"/>
    </row>
    <row r="31" spans="1:21" ht="14.1" customHeight="1">
      <c r="A31" s="126">
        <v>2022</v>
      </c>
      <c r="B31" s="133">
        <v>3</v>
      </c>
      <c r="C31" s="133">
        <v>176</v>
      </c>
      <c r="D31" s="133">
        <v>587</v>
      </c>
      <c r="F31" s="133">
        <v>46</v>
      </c>
      <c r="G31" s="135">
        <v>2220.8766844384927</v>
      </c>
      <c r="H31" s="135">
        <v>11234.999999999996</v>
      </c>
      <c r="I31" s="117"/>
      <c r="K31" s="117"/>
      <c r="M31" s="117"/>
      <c r="N31" s="126"/>
      <c r="O31" s="144"/>
      <c r="P31" s="144"/>
      <c r="Q31" s="144"/>
      <c r="R31" s="127"/>
      <c r="S31" s="127"/>
      <c r="T31" s="127"/>
      <c r="U31" s="127"/>
    </row>
    <row r="32" spans="1:21" ht="14.1" customHeight="1">
      <c r="A32" s="126">
        <v>2023</v>
      </c>
      <c r="B32" s="133">
        <v>5</v>
      </c>
      <c r="C32" s="133">
        <v>178</v>
      </c>
      <c r="D32" s="133">
        <v>582</v>
      </c>
      <c r="F32" s="133">
        <v>54</v>
      </c>
      <c r="G32" s="135">
        <v>2163.2767292244653</v>
      </c>
      <c r="H32" s="135">
        <v>11107.000000000004</v>
      </c>
      <c r="I32" s="117"/>
      <c r="K32" s="117"/>
      <c r="M32" s="117"/>
      <c r="N32" s="126"/>
      <c r="O32" s="144"/>
      <c r="P32" s="144"/>
      <c r="Q32" s="144"/>
      <c r="R32" s="127"/>
      <c r="S32" s="127"/>
      <c r="T32" s="127"/>
      <c r="U32" s="127"/>
    </row>
    <row r="33" spans="1:14" s="127" customFormat="1" ht="14.1" customHeight="1">
      <c r="A33" s="114" t="s">
        <v>10</v>
      </c>
      <c r="B33" s="131">
        <f>AVERAGE(B28:B32)</f>
        <v>4.2</v>
      </c>
      <c r="C33" s="131">
        <f>AVERAGE(C28:C32)</f>
        <v>174.76</v>
      </c>
      <c r="D33" s="131">
        <f>AVERAGE(D28:D32)</f>
        <v>585.4</v>
      </c>
      <c r="E33" s="131"/>
      <c r="F33" s="131">
        <f>AVERAGE(F28:F32)</f>
        <v>40.6</v>
      </c>
      <c r="G33" s="131">
        <f>AVERAGE(G28:G32)</f>
        <v>2065.8592138937297</v>
      </c>
      <c r="H33" s="131">
        <f>AVERAGE(H28:H32)</f>
        <v>10853.6</v>
      </c>
      <c r="I33" s="129"/>
      <c r="K33" s="129"/>
      <c r="M33" s="129"/>
      <c r="N33" s="114"/>
    </row>
    <row r="34" spans="1:14" ht="2.25" customHeight="1">
      <c r="A34" s="117"/>
      <c r="G34" s="138"/>
      <c r="I34" s="117"/>
      <c r="K34" s="117"/>
      <c r="M34" s="117"/>
    </row>
    <row r="35" spans="1:14" ht="14.1" customHeight="1">
      <c r="A35" s="139" t="s">
        <v>11</v>
      </c>
      <c r="B35" s="117"/>
      <c r="C35" s="117"/>
      <c r="D35" s="117"/>
      <c r="F35" s="117"/>
      <c r="G35" s="126"/>
      <c r="H35" s="117"/>
      <c r="I35" s="117"/>
      <c r="K35" s="117"/>
      <c r="M35" s="117"/>
    </row>
    <row r="36" spans="1:14" ht="14.1" customHeight="1">
      <c r="A36" s="126" t="s">
        <v>12</v>
      </c>
      <c r="B36" s="136">
        <f>(B32-B31)/B31*100</f>
        <v>66.666666666666657</v>
      </c>
      <c r="C36" s="136">
        <f t="shared" ref="C36:D36" si="1">(C32-C31)/C31*100</f>
        <v>1.1363636363636365</v>
      </c>
      <c r="D36" s="136">
        <f t="shared" si="1"/>
        <v>-0.85178875638841567</v>
      </c>
      <c r="E36" s="136"/>
      <c r="F36" s="136">
        <f t="shared" ref="F36:H36" si="2">(F32-F31)/F31*100</f>
        <v>17.391304347826086</v>
      </c>
      <c r="G36" s="136">
        <f t="shared" si="2"/>
        <v>-2.593568369537389</v>
      </c>
      <c r="H36" s="136">
        <f t="shared" si="2"/>
        <v>-1.1392968402313552</v>
      </c>
      <c r="I36" s="117"/>
      <c r="K36" s="117"/>
      <c r="M36" s="117"/>
    </row>
    <row r="37" spans="1:14" ht="14.1" customHeight="1">
      <c r="A37" s="141" t="s">
        <v>13</v>
      </c>
      <c r="B37" s="136">
        <f>(B32-B27)/B27*100</f>
        <v>-10.714285714285708</v>
      </c>
      <c r="C37" s="136">
        <f>(C32-C27)/C27*100</f>
        <v>-32.514407036700028</v>
      </c>
      <c r="D37" s="136">
        <f>(D32-D27)/D27*100</f>
        <v>-37.459703417150223</v>
      </c>
      <c r="E37" s="136"/>
      <c r="F37" s="136">
        <f>(F32-F27)/F27*100</f>
        <v>11.111111111111107</v>
      </c>
      <c r="G37" s="136">
        <f>(G32-G27)/G27*100</f>
        <v>-9.6428268487435371</v>
      </c>
      <c r="H37" s="136">
        <f>(H32-H27)/H27*100</f>
        <v>-25.063082756480291</v>
      </c>
      <c r="I37" s="117"/>
      <c r="K37" s="117"/>
      <c r="M37" s="117"/>
    </row>
    <row r="38" spans="1:14" ht="14.1" customHeight="1" thickBot="1">
      <c r="A38" s="142" t="s">
        <v>14</v>
      </c>
      <c r="B38" s="143">
        <f>(B33-B27)/B27*100</f>
        <v>-24.999999999999993</v>
      </c>
      <c r="C38" s="143">
        <f>(C33-C27)/C27*100</f>
        <v>-33.742796481649982</v>
      </c>
      <c r="D38" s="143">
        <f>(D33-D27)/D27*100</f>
        <v>-37.094347732645609</v>
      </c>
      <c r="E38" s="143"/>
      <c r="F38" s="143">
        <f>(F33-F27)/F27*100</f>
        <v>-16.460905349794238</v>
      </c>
      <c r="G38" s="143">
        <f>(G33-G27)/G27*100</f>
        <v>-13.711826058040307</v>
      </c>
      <c r="H38" s="143">
        <f>(H33-H27)/H27*100</f>
        <v>-26.772726659380098</v>
      </c>
      <c r="I38" s="143"/>
      <c r="J38" s="116"/>
      <c r="K38" s="121"/>
      <c r="L38" s="116"/>
      <c r="M38" s="117"/>
    </row>
    <row r="39" spans="1:14" ht="14.1" customHeight="1">
      <c r="A39" s="8"/>
      <c r="B39" s="136"/>
      <c r="C39" s="145"/>
      <c r="D39" s="136"/>
      <c r="E39" s="136"/>
      <c r="F39" s="136"/>
      <c r="G39" s="145"/>
      <c r="H39" s="136"/>
      <c r="I39" s="136"/>
      <c r="K39" s="117"/>
      <c r="M39" s="117"/>
    </row>
    <row r="41" spans="1:14" ht="18" customHeight="1">
      <c r="A41" s="110" t="s">
        <v>16</v>
      </c>
      <c r="L41" s="110"/>
    </row>
    <row r="42" spans="1:14" ht="3.75" customHeight="1">
      <c r="A42" s="110"/>
      <c r="L42" s="110"/>
    </row>
    <row r="43" spans="1:14" ht="18" customHeight="1" thickBot="1">
      <c r="A43" s="146" t="s">
        <v>17</v>
      </c>
      <c r="B43" s="147"/>
      <c r="C43" s="147"/>
      <c r="D43" s="147"/>
      <c r="E43" s="147"/>
      <c r="F43" s="147"/>
      <c r="G43" s="147"/>
      <c r="H43" s="147"/>
      <c r="I43" s="147"/>
      <c r="J43" s="147"/>
      <c r="K43" s="147"/>
      <c r="L43" s="116"/>
      <c r="M43" s="111"/>
    </row>
    <row r="44" spans="1:14" ht="14.1" customHeight="1">
      <c r="A44" s="117"/>
      <c r="B44" s="148" t="s">
        <v>2</v>
      </c>
      <c r="C44" s="148"/>
      <c r="D44" s="148"/>
      <c r="E44" s="129"/>
      <c r="F44" s="118" t="s">
        <v>18</v>
      </c>
      <c r="G44" s="149"/>
      <c r="H44" s="149"/>
      <c r="I44" s="117"/>
      <c r="J44" s="150"/>
      <c r="K44" s="151"/>
      <c r="L44" s="152" t="s">
        <v>19</v>
      </c>
      <c r="M44" s="117"/>
    </row>
    <row r="45" spans="1:14" ht="14.1" customHeight="1">
      <c r="A45" s="117"/>
      <c r="B45" s="153"/>
      <c r="C45" s="153" t="s">
        <v>20</v>
      </c>
      <c r="D45" s="154" t="s">
        <v>21</v>
      </c>
      <c r="E45" s="114"/>
      <c r="F45" s="153"/>
      <c r="G45" s="153" t="s">
        <v>20</v>
      </c>
      <c r="H45" s="154" t="s">
        <v>21</v>
      </c>
      <c r="I45" s="126"/>
      <c r="J45" s="153"/>
      <c r="K45" s="153" t="s">
        <v>20</v>
      </c>
      <c r="L45" s="154" t="s">
        <v>21</v>
      </c>
      <c r="M45" s="117"/>
    </row>
    <row r="46" spans="1:14" ht="14.1" customHeight="1" thickBot="1">
      <c r="A46" s="121"/>
      <c r="B46" s="122" t="s">
        <v>4</v>
      </c>
      <c r="C46" s="122" t="s">
        <v>22</v>
      </c>
      <c r="D46" s="122" t="s">
        <v>23</v>
      </c>
      <c r="E46" s="155"/>
      <c r="F46" s="122" t="s">
        <v>4</v>
      </c>
      <c r="G46" s="122" t="s">
        <v>22</v>
      </c>
      <c r="H46" s="122" t="s">
        <v>23</v>
      </c>
      <c r="I46" s="156"/>
      <c r="J46" s="122" t="s">
        <v>4</v>
      </c>
      <c r="K46" s="122" t="s">
        <v>22</v>
      </c>
      <c r="L46" s="122" t="s">
        <v>23</v>
      </c>
      <c r="M46" s="117"/>
    </row>
    <row r="47" spans="1:14" ht="18" customHeight="1">
      <c r="A47" s="110" t="s">
        <v>7</v>
      </c>
      <c r="B47" s="117"/>
      <c r="C47" s="117"/>
      <c r="D47" s="117"/>
      <c r="E47" s="117"/>
      <c r="F47" s="117"/>
      <c r="G47" s="117"/>
      <c r="H47" s="117"/>
      <c r="I47" s="117"/>
      <c r="J47" s="117"/>
      <c r="K47" s="117"/>
      <c r="L47" s="117"/>
      <c r="M47" s="117"/>
    </row>
    <row r="48" spans="1:14" ht="3.75" customHeight="1">
      <c r="A48" s="110"/>
      <c r="B48" s="117"/>
      <c r="C48" s="117"/>
      <c r="D48" s="117"/>
      <c r="E48" s="117"/>
      <c r="F48" s="117"/>
      <c r="G48" s="117"/>
      <c r="H48" s="117"/>
      <c r="I48" s="117"/>
      <c r="J48" s="117"/>
      <c r="K48" s="117"/>
      <c r="L48" s="157" t="s">
        <v>24</v>
      </c>
      <c r="M48" s="117"/>
    </row>
    <row r="49" spans="1:13" ht="21.75" customHeight="1">
      <c r="A49" s="129" t="s">
        <v>25</v>
      </c>
      <c r="B49" s="117"/>
      <c r="C49" s="117"/>
      <c r="D49" s="117"/>
      <c r="E49" s="117"/>
      <c r="F49" s="117"/>
      <c r="G49" s="117"/>
      <c r="H49" s="117"/>
      <c r="I49" s="117"/>
      <c r="J49" s="117"/>
      <c r="K49" s="117"/>
      <c r="L49" s="117"/>
      <c r="M49" s="117"/>
    </row>
    <row r="50" spans="1:13" s="127" customFormat="1" ht="14.1" customHeight="1">
      <c r="A50" s="114" t="s">
        <v>9</v>
      </c>
      <c r="B50" s="158">
        <f>(B10/$D87)*1000</f>
        <v>3.2336177029393134E-2</v>
      </c>
      <c r="C50" s="158">
        <f>(C10/$D87)*1000</f>
        <v>0.51612338412248993</v>
      </c>
      <c r="D50" s="158">
        <f>(D10/$D87)*1000</f>
        <v>1.9012032932235592</v>
      </c>
      <c r="E50" s="158"/>
      <c r="F50" s="158">
        <f>(F10/$H87)*1000</f>
        <v>2.7505053174148336E-2</v>
      </c>
      <c r="G50" s="158">
        <f>(G10/$H87)*1000</f>
        <v>0.47940878720388741</v>
      </c>
      <c r="H50" s="159">
        <f>(H10/$H87)*1000</f>
        <v>2.8920456690265306</v>
      </c>
      <c r="I50" s="158"/>
      <c r="J50" s="160">
        <f t="shared" ref="J50:L56" si="3">B50/F50*100</f>
        <v>117.56449560252264</v>
      </c>
      <c r="K50" s="160">
        <f t="shared" si="3"/>
        <v>107.65830704371054</v>
      </c>
      <c r="L50" s="160">
        <f t="shared" si="3"/>
        <v>65.739048092677905</v>
      </c>
      <c r="M50" s="129"/>
    </row>
    <row r="51" spans="1:13" ht="14.1" customHeight="1">
      <c r="A51" s="126">
        <v>2019</v>
      </c>
      <c r="B51" s="161">
        <f>(B11/$D109)*1000</f>
        <v>3.0289598108747044E-2</v>
      </c>
      <c r="C51" s="161">
        <f t="shared" ref="C51:D51" si="4">(C11/$D109)*1000</f>
        <v>0.44043661347517726</v>
      </c>
      <c r="D51" s="161">
        <f t="shared" si="4"/>
        <v>1.4230570330969268</v>
      </c>
      <c r="E51" s="161"/>
      <c r="F51" s="161">
        <f>(F11/$H109)*1000</f>
        <v>2.6754195199417376E-2</v>
      </c>
      <c r="G51" s="161">
        <f t="shared" ref="G51:H51" si="5">(G11/$H109)*1000</f>
        <v>0.44327335133804691</v>
      </c>
      <c r="H51" s="161">
        <f t="shared" si="5"/>
        <v>2.4540357194636346</v>
      </c>
      <c r="I51" s="161"/>
      <c r="J51" s="162">
        <f t="shared" si="3"/>
        <v>113.21438706332924</v>
      </c>
      <c r="K51" s="163">
        <f t="shared" si="3"/>
        <v>99.360047732554463</v>
      </c>
      <c r="L51" s="162">
        <f t="shared" si="3"/>
        <v>57.98844009523858</v>
      </c>
      <c r="M51" s="117"/>
    </row>
    <row r="52" spans="1:13" ht="14.1" customHeight="1">
      <c r="A52" s="126">
        <v>2020</v>
      </c>
      <c r="B52" s="161">
        <f t="shared" ref="B52:D54" si="6">(B12/$D110)*1000</f>
        <v>2.6047920784762889E-2</v>
      </c>
      <c r="C52" s="161">
        <f t="shared" si="6"/>
        <v>0.28412554728344203</v>
      </c>
      <c r="D52" s="161">
        <f t="shared" si="6"/>
        <v>0.93569304095619887</v>
      </c>
      <c r="E52" s="161"/>
      <c r="F52" s="161">
        <f t="shared" ref="F52:H55" si="7">(F12/$H110)*1000</f>
        <v>2.2160375834589706E-2</v>
      </c>
      <c r="G52" s="161">
        <f t="shared" si="7"/>
        <v>0.35105097727762219</v>
      </c>
      <c r="H52" s="161">
        <f t="shared" si="7"/>
        <v>1.8608658195132459</v>
      </c>
      <c r="I52" s="161"/>
      <c r="J52" s="162">
        <f t="shared" si="3"/>
        <v>117.54277535358939</v>
      </c>
      <c r="K52" s="163">
        <f t="shared" si="3"/>
        <v>80.935694720697668</v>
      </c>
      <c r="L52" s="162">
        <f t="shared" si="3"/>
        <v>50.282671170829062</v>
      </c>
      <c r="M52" s="117"/>
    </row>
    <row r="53" spans="1:13" ht="14.1" customHeight="1">
      <c r="A53" s="126">
        <v>2021</v>
      </c>
      <c r="B53" s="161">
        <f t="shared" si="6"/>
        <v>2.5653329396131699E-2</v>
      </c>
      <c r="C53" s="161">
        <f t="shared" si="6"/>
        <v>0.29898124907721835</v>
      </c>
      <c r="D53" s="161">
        <f t="shared" si="6"/>
        <v>0.94382105418573747</v>
      </c>
      <c r="E53" s="161"/>
      <c r="F53" s="161">
        <f t="shared" si="7"/>
        <v>2.3717535052505428E-2</v>
      </c>
      <c r="G53" s="161">
        <f t="shared" si="7"/>
        <v>0.40093361604411631</v>
      </c>
      <c r="H53" s="161">
        <f t="shared" si="7"/>
        <v>2.0633920265502304</v>
      </c>
      <c r="I53" s="161"/>
      <c r="J53" s="162">
        <f t="shared" si="3"/>
        <v>108.16186985426961</v>
      </c>
      <c r="K53" s="163">
        <f t="shared" si="3"/>
        <v>74.571259957488891</v>
      </c>
      <c r="L53" s="162">
        <f t="shared" si="3"/>
        <v>45.741237827874365</v>
      </c>
      <c r="M53" s="117"/>
    </row>
    <row r="54" spans="1:13" ht="14.1" customHeight="1">
      <c r="A54" s="126">
        <v>2022</v>
      </c>
      <c r="B54" s="161">
        <f>(B14/$D112)*1000</f>
        <v>3.1393427574811825E-2</v>
      </c>
      <c r="C54" s="161">
        <f t="shared" si="6"/>
        <v>0.32733614833853497</v>
      </c>
      <c r="D54" s="161">
        <f t="shared" si="6"/>
        <v>1.0359831099687902</v>
      </c>
      <c r="E54" s="161"/>
      <c r="F54" s="161">
        <f t="shared" si="7"/>
        <v>2.5529004800382438E-2</v>
      </c>
      <c r="G54" s="161">
        <f t="shared" si="7"/>
        <v>0.43517491849973111</v>
      </c>
      <c r="H54" s="161">
        <f t="shared" si="7"/>
        <v>2.1556738130174686</v>
      </c>
      <c r="I54" s="161"/>
      <c r="J54" s="162">
        <f t="shared" si="3"/>
        <v>122.97160747269527</v>
      </c>
      <c r="K54" s="163">
        <f t="shared" si="3"/>
        <v>75.219442670783707</v>
      </c>
      <c r="L54" s="162">
        <f t="shared" si="3"/>
        <v>48.058435544041892</v>
      </c>
      <c r="M54" s="117"/>
    </row>
    <row r="55" spans="1:13" ht="14.1" customHeight="1">
      <c r="A55" s="126">
        <v>2023</v>
      </c>
      <c r="B55" s="161">
        <f t="shared" ref="B55:D55" si="8">(B15/$D113)*1000</f>
        <v>2.8232636928289104E-2</v>
      </c>
      <c r="C55" s="161">
        <f t="shared" si="8"/>
        <v>0.35409191089415493</v>
      </c>
      <c r="D55" s="161">
        <f t="shared" si="8"/>
        <v>1.061729294548369</v>
      </c>
      <c r="E55" s="161"/>
      <c r="F55" s="161">
        <f t="shared" si="7"/>
        <v>2.4172331800173197E-2</v>
      </c>
      <c r="G55" s="161">
        <f t="shared" si="7"/>
        <v>0.42980903693552019</v>
      </c>
      <c r="H55" s="161">
        <f t="shared" si="7"/>
        <v>2.0898303664302018</v>
      </c>
      <c r="I55" s="161"/>
      <c r="J55" s="162">
        <f t="shared" si="3"/>
        <v>116.79732498164208</v>
      </c>
      <c r="K55" s="163">
        <f t="shared" si="3"/>
        <v>82.383542565503504</v>
      </c>
      <c r="L55" s="162">
        <f t="shared" si="3"/>
        <v>50.804568236894241</v>
      </c>
      <c r="M55" s="117"/>
    </row>
    <row r="56" spans="1:13" s="127" customFormat="1" ht="14.1" customHeight="1">
      <c r="A56" s="114" t="s">
        <v>10</v>
      </c>
      <c r="B56" s="161">
        <f>(B16/$D114)*1000</f>
        <v>2.8326527609167495E-2</v>
      </c>
      <c r="C56" s="161">
        <f>(C16/$D114)*1000</f>
        <v>0.34101092594636356</v>
      </c>
      <c r="D56" s="161">
        <f>(D16/$D114)*1000</f>
        <v>1.0799396681749622</v>
      </c>
      <c r="E56" s="161"/>
      <c r="F56" s="161">
        <f>(F16/$H114)*1000</f>
        <v>2.4466743192015184E-2</v>
      </c>
      <c r="G56" s="161">
        <f>(G16/$H114)*1000</f>
        <v>0.41217547676427324</v>
      </c>
      <c r="H56" s="161">
        <f>(H16/$H114)*1000</f>
        <v>2.1245066084913757</v>
      </c>
      <c r="I56" s="161"/>
      <c r="J56" s="162">
        <f>B56/F56*100</f>
        <v>115.77563628661443</v>
      </c>
      <c r="K56" s="163">
        <f t="shared" si="3"/>
        <v>82.734404439444774</v>
      </c>
      <c r="L56" s="162">
        <f>D56/H56*100</f>
        <v>50.832492770725409</v>
      </c>
      <c r="M56" s="129"/>
    </row>
    <row r="57" spans="1:13" ht="4.5" customHeight="1">
      <c r="A57" s="117"/>
      <c r="G57" s="138"/>
      <c r="J57" s="164"/>
      <c r="K57" s="164"/>
      <c r="L57" s="164"/>
      <c r="M57" s="117"/>
    </row>
    <row r="58" spans="1:13" ht="14.1" customHeight="1">
      <c r="A58" s="139" t="s">
        <v>11</v>
      </c>
      <c r="B58" s="117"/>
      <c r="C58" s="117"/>
      <c r="D58" s="117"/>
      <c r="E58" s="117"/>
      <c r="F58" s="117"/>
      <c r="G58" s="126"/>
      <c r="H58" s="117"/>
      <c r="I58" s="117"/>
      <c r="J58" s="140"/>
      <c r="K58" s="140"/>
      <c r="L58" s="140"/>
      <c r="M58" s="117"/>
    </row>
    <row r="59" spans="1:13" ht="14.1" customHeight="1">
      <c r="A59" s="126" t="s">
        <v>12</v>
      </c>
      <c r="B59" s="136">
        <f>(B55-B54)/B54*100</f>
        <v>-10.068319679303661</v>
      </c>
      <c r="C59" s="136">
        <f t="shared" ref="C59:L59" si="9">(C55-C54)/C54*100</f>
        <v>8.1737879215065554</v>
      </c>
      <c r="D59" s="136">
        <f t="shared" si="9"/>
        <v>2.485193468101464</v>
      </c>
      <c r="E59" s="136"/>
      <c r="F59" s="136">
        <f t="shared" si="9"/>
        <v>-5.3142416275816515</v>
      </c>
      <c r="G59" s="136">
        <f t="shared" si="9"/>
        <v>-1.2330401721472908</v>
      </c>
      <c r="H59" s="136">
        <f t="shared" si="9"/>
        <v>-3.0544253119214031</v>
      </c>
      <c r="I59" s="136"/>
      <c r="J59" s="136">
        <f t="shared" si="9"/>
        <v>-5.0209008550401641</v>
      </c>
      <c r="K59" s="136">
        <f t="shared" si="9"/>
        <v>9.5242661210283526</v>
      </c>
      <c r="L59" s="136">
        <f t="shared" si="9"/>
        <v>5.7141533255607699</v>
      </c>
      <c r="M59" s="117"/>
    </row>
    <row r="60" spans="1:13" ht="14.1" customHeight="1">
      <c r="A60" s="141" t="s">
        <v>13</v>
      </c>
      <c r="B60" s="136">
        <f>(B55-B50)/B50*100</f>
        <v>-12.690245038471831</v>
      </c>
      <c r="C60" s="136">
        <f t="shared" ref="C60:H60" si="10">(C55-C50)/C50*100</f>
        <v>-31.393941490138062</v>
      </c>
      <c r="D60" s="136">
        <f t="shared" si="10"/>
        <v>-44.154878211463206</v>
      </c>
      <c r="E60" s="136"/>
      <c r="F60" s="136">
        <f t="shared" si="10"/>
        <v>-12.116760338087706</v>
      </c>
      <c r="G60" s="136">
        <f t="shared" si="10"/>
        <v>-10.346024435149323</v>
      </c>
      <c r="H60" s="136">
        <f t="shared" si="10"/>
        <v>-27.738680311585682</v>
      </c>
      <c r="I60" s="136"/>
      <c r="J60" s="136">
        <f>(J55-J50)/J50*100</f>
        <v>-0.65255298119452099</v>
      </c>
      <c r="K60" s="136">
        <f>(K55-K50)/K50*100</f>
        <v>-23.476836272323307</v>
      </c>
      <c r="L60" s="136">
        <f>(L55-L50)/L50*100</f>
        <v>-22.717821886817198</v>
      </c>
      <c r="M60" s="117"/>
    </row>
    <row r="61" spans="1:13" ht="14.1" customHeight="1" thickBot="1">
      <c r="A61" s="142" t="s">
        <v>14</v>
      </c>
      <c r="B61" s="143">
        <f>(B56-B50)/B50*100</f>
        <v>-12.399887026165537</v>
      </c>
      <c r="C61" s="143">
        <f t="shared" ref="C61:H61" si="11">(C56-C50)/C50*100</f>
        <v>-33.928410059127934</v>
      </c>
      <c r="D61" s="143">
        <f t="shared" si="11"/>
        <v>-43.197044102322941</v>
      </c>
      <c r="E61" s="143"/>
      <c r="F61" s="143">
        <f t="shared" si="11"/>
        <v>-11.046370144773334</v>
      </c>
      <c r="G61" s="143">
        <f t="shared" si="11"/>
        <v>-14.024213204715533</v>
      </c>
      <c r="H61" s="143">
        <f t="shared" si="11"/>
        <v>-26.539659064011612</v>
      </c>
      <c r="I61" s="143"/>
      <c r="J61" s="143">
        <f>(J56-J50)/J50*100</f>
        <v>-1.5215982569739597</v>
      </c>
      <c r="K61" s="143">
        <f>(K56-K50)/K50*100</f>
        <v>-23.150933066545775</v>
      </c>
      <c r="L61" s="143">
        <f>(L56-L50)/L50*100</f>
        <v>-22.675344037439459</v>
      </c>
      <c r="M61" s="117"/>
    </row>
    <row r="62" spans="1:13" ht="14.1" customHeight="1">
      <c r="A62" s="8" t="s">
        <v>26</v>
      </c>
      <c r="B62" s="136"/>
      <c r="C62" s="145"/>
      <c r="D62" s="136"/>
      <c r="E62" s="136"/>
      <c r="F62" s="136"/>
      <c r="G62" s="145"/>
      <c r="H62" s="136"/>
      <c r="I62" s="117"/>
      <c r="J62" s="140"/>
      <c r="K62" s="140"/>
      <c r="L62" s="140"/>
      <c r="M62" s="117"/>
    </row>
    <row r="63" spans="1:13" ht="14.1" customHeight="1">
      <c r="A63" s="8"/>
      <c r="B63" s="136"/>
      <c r="C63" s="145"/>
      <c r="D63" s="136"/>
      <c r="E63" s="136"/>
      <c r="F63" s="136"/>
      <c r="G63" s="145"/>
      <c r="H63" s="136"/>
      <c r="I63" s="117"/>
      <c r="J63" s="140"/>
      <c r="K63" s="140"/>
      <c r="L63" s="140"/>
      <c r="M63" s="117"/>
    </row>
    <row r="64" spans="1:13" ht="7.5" customHeight="1">
      <c r="A64" s="126"/>
      <c r="J64" s="140"/>
      <c r="K64" s="140"/>
      <c r="L64" s="140"/>
      <c r="M64" s="117"/>
    </row>
    <row r="65" spans="1:13" ht="22.5" customHeight="1">
      <c r="A65" s="110" t="s">
        <v>27</v>
      </c>
      <c r="B65" s="117"/>
      <c r="C65" s="117"/>
      <c r="D65" s="117"/>
      <c r="E65" s="117"/>
      <c r="F65" s="117"/>
      <c r="G65" s="117"/>
      <c r="H65" s="117"/>
      <c r="I65" s="117"/>
      <c r="J65" s="140"/>
      <c r="K65" s="140"/>
      <c r="L65" s="140"/>
      <c r="M65" s="117"/>
    </row>
    <row r="66" spans="1:13" ht="3" customHeight="1">
      <c r="A66" s="165"/>
      <c r="B66" s="117"/>
      <c r="C66" s="117"/>
      <c r="D66" s="117"/>
      <c r="E66" s="117"/>
      <c r="F66" s="117"/>
      <c r="G66" s="117"/>
      <c r="H66" s="117"/>
      <c r="I66" s="117"/>
      <c r="J66" s="140"/>
      <c r="K66" s="140"/>
      <c r="L66" s="166" t="s">
        <v>24</v>
      </c>
      <c r="M66" s="117"/>
    </row>
    <row r="67" spans="1:13" ht="17.25" customHeight="1">
      <c r="A67" s="129" t="s">
        <v>25</v>
      </c>
      <c r="B67" s="117"/>
      <c r="C67" s="117"/>
      <c r="D67" s="117"/>
      <c r="E67" s="117"/>
      <c r="F67" s="117"/>
      <c r="G67" s="117"/>
      <c r="H67" s="117"/>
      <c r="I67" s="117"/>
      <c r="J67" s="140"/>
      <c r="K67" s="140"/>
      <c r="L67" s="140"/>
      <c r="M67" s="117"/>
    </row>
    <row r="68" spans="1:13" s="127" customFormat="1" ht="14.1" customHeight="1">
      <c r="A68" s="114" t="s">
        <v>9</v>
      </c>
      <c r="B68" s="158">
        <f>(B27/$C87)*1000</f>
        <v>6.1386654365950394E-3</v>
      </c>
      <c r="C68" s="158">
        <f>(C27/$C87)*1000</f>
        <v>0.28913114206362633</v>
      </c>
      <c r="D68" s="158">
        <f>(D27/$C87)*1000</f>
        <v>1.0201146527313114</v>
      </c>
      <c r="E68" s="158"/>
      <c r="F68" s="158">
        <f>(F27/$G87)*1000</f>
        <v>4.4315965833375149E-3</v>
      </c>
      <c r="G68" s="158">
        <f>(G27/$G87)*1000</f>
        <v>0.21830988088671291</v>
      </c>
      <c r="H68" s="158">
        <f>(H27/$G87)*1000</f>
        <v>1.3515275357800818</v>
      </c>
      <c r="I68" s="129"/>
      <c r="J68" s="160">
        <f t="shared" ref="J68:L74" si="12">B68/F68*100</f>
        <v>138.52040277483698</v>
      </c>
      <c r="K68" s="160">
        <f t="shared" si="12"/>
        <v>132.44070350332174</v>
      </c>
      <c r="L68" s="160">
        <f t="shared" si="12"/>
        <v>75.478643662447936</v>
      </c>
      <c r="M68" s="129"/>
    </row>
    <row r="69" spans="1:13" ht="14.1" customHeight="1">
      <c r="A69" s="126">
        <v>2019</v>
      </c>
      <c r="B69" s="161">
        <f>(B28/$C109)*1000</f>
        <v>2.1991240888754007E-3</v>
      </c>
      <c r="C69" s="161">
        <f t="shared" ref="C69:D69" si="13">(C28/$C109)*1000</f>
        <v>0.25927673007840979</v>
      </c>
      <c r="D69" s="161">
        <f t="shared" si="13"/>
        <v>0.84556321217259167</v>
      </c>
      <c r="E69" s="161"/>
      <c r="F69" s="161">
        <f>(F28/$G109)*1000</f>
        <v>3.3279950493824997E-3</v>
      </c>
      <c r="G69" s="161">
        <f t="shared" ref="G69:H69" si="14">(G28/$G109)*1000</f>
        <v>0.2011552144562021</v>
      </c>
      <c r="H69" s="161">
        <f t="shared" si="14"/>
        <v>1.1527455284563817</v>
      </c>
      <c r="I69" s="161"/>
      <c r="J69" s="162">
        <f t="shared" si="12"/>
        <v>66.079548083565882</v>
      </c>
      <c r="K69" s="163">
        <f t="shared" si="12"/>
        <v>128.89386475977363</v>
      </c>
      <c r="L69" s="162">
        <f t="shared" si="12"/>
        <v>73.352113827313502</v>
      </c>
      <c r="M69" s="117"/>
    </row>
    <row r="70" spans="1:13" ht="14.1" customHeight="1">
      <c r="A70" s="126">
        <v>2020</v>
      </c>
      <c r="B70" s="161">
        <f t="shared" ref="B70:D73" si="15">(B29/$C110)*1000</f>
        <v>6.6430101693414007E-3</v>
      </c>
      <c r="C70" s="161">
        <f t="shared" si="15"/>
        <v>0.15943224406419362</v>
      </c>
      <c r="D70" s="161">
        <f t="shared" si="15"/>
        <v>0.54694117060910863</v>
      </c>
      <c r="E70" s="161"/>
      <c r="F70" s="161">
        <f t="shared" ref="F70:H73" si="16">(F29/$G110)*1000</f>
        <v>3.1600066667112079E-3</v>
      </c>
      <c r="G70" s="161">
        <f t="shared" si="16"/>
        <v>0.14887723692272387</v>
      </c>
      <c r="H70" s="161">
        <f t="shared" si="16"/>
        <v>0.78368165334437989</v>
      </c>
      <c r="I70" s="161"/>
      <c r="J70" s="167">
        <f t="shared" si="12"/>
        <v>210.22139729392234</v>
      </c>
      <c r="K70" s="167">
        <f t="shared" si="12"/>
        <v>107.08973874021348</v>
      </c>
      <c r="L70" s="167">
        <f t="shared" si="12"/>
        <v>69.79124345644999</v>
      </c>
      <c r="M70" s="117"/>
    </row>
    <row r="71" spans="1:13" ht="14.1" customHeight="1">
      <c r="A71" s="126">
        <v>2021</v>
      </c>
      <c r="B71" s="161">
        <f t="shared" si="15"/>
        <v>5.5642481476617916E-3</v>
      </c>
      <c r="C71" s="161">
        <f t="shared" si="15"/>
        <v>0.15579894813453016</v>
      </c>
      <c r="D71" s="161">
        <f t="shared" si="15"/>
        <v>0.55086056661851746</v>
      </c>
      <c r="E71" s="161"/>
      <c r="F71" s="161">
        <f t="shared" si="16"/>
        <v>2.8144255834553901E-3</v>
      </c>
      <c r="G71" s="161">
        <f t="shared" si="16"/>
        <v>0.18700359524782398</v>
      </c>
      <c r="H71" s="161">
        <f t="shared" si="16"/>
        <v>0.94691802694966831</v>
      </c>
      <c r="I71" s="161"/>
      <c r="J71" s="167">
        <f t="shared" si="12"/>
        <v>197.7045753268888</v>
      </c>
      <c r="K71" s="167">
        <f t="shared" si="12"/>
        <v>83.313343750455545</v>
      </c>
      <c r="L71" s="167">
        <f t="shared" si="12"/>
        <v>58.174050017087431</v>
      </c>
      <c r="M71" s="117"/>
    </row>
    <row r="72" spans="1:13" ht="14.1" customHeight="1">
      <c r="A72" s="126">
        <v>2022</v>
      </c>
      <c r="B72" s="161">
        <f t="shared" si="15"/>
        <v>3.3638697958131032E-3</v>
      </c>
      <c r="C72" s="161">
        <f t="shared" si="15"/>
        <v>0.1973470280210354</v>
      </c>
      <c r="D72" s="161">
        <f t="shared" si="15"/>
        <v>0.6581971900474306</v>
      </c>
      <c r="E72" s="161"/>
      <c r="F72" s="161">
        <f t="shared" si="16"/>
        <v>4.1380425817175697E-3</v>
      </c>
      <c r="G72" s="161">
        <f t="shared" si="16"/>
        <v>0.1997843975858743</v>
      </c>
      <c r="H72" s="161">
        <f t="shared" si="16"/>
        <v>1.0106719218608018</v>
      </c>
      <c r="I72" s="161"/>
      <c r="J72" s="167">
        <f t="shared" si="12"/>
        <v>81.291328674942449</v>
      </c>
      <c r="K72" s="167">
        <f t="shared" si="12"/>
        <v>98.780000042900639</v>
      </c>
      <c r="L72" s="167">
        <f t="shared" si="12"/>
        <v>65.124713154748463</v>
      </c>
      <c r="M72" s="117"/>
    </row>
    <row r="73" spans="1:13" ht="14.1" customHeight="1">
      <c r="A73" s="126">
        <v>2023</v>
      </c>
      <c r="B73" s="161">
        <f t="shared" si="15"/>
        <v>5.5884966385192714E-3</v>
      </c>
      <c r="C73" s="161">
        <f t="shared" si="15"/>
        <v>0.19895048033128607</v>
      </c>
      <c r="D73" s="161">
        <f t="shared" si="15"/>
        <v>0.65050100872364325</v>
      </c>
      <c r="E73" s="161"/>
      <c r="F73" s="161">
        <f t="shared" si="16"/>
        <v>4.822778518808613E-3</v>
      </c>
      <c r="G73" s="161">
        <f t="shared" si="16"/>
        <v>0.19320378777670941</v>
      </c>
      <c r="H73" s="161">
        <f t="shared" si="16"/>
        <v>0.99197409274828308</v>
      </c>
      <c r="I73" s="161"/>
      <c r="J73" s="167">
        <f t="shared" si="12"/>
        <v>115.87711558232236</v>
      </c>
      <c r="K73" s="167">
        <f t="shared" si="12"/>
        <v>102.97442023301232</v>
      </c>
      <c r="L73" s="167">
        <f t="shared" si="12"/>
        <v>65.576411065476307</v>
      </c>
      <c r="M73" s="117"/>
    </row>
    <row r="74" spans="1:13" s="127" customFormat="1" ht="14.1" customHeight="1">
      <c r="A74" s="114" t="s">
        <v>10</v>
      </c>
      <c r="B74" s="161">
        <f>(B33/$C114)*1000</f>
        <v>4.668973139397529E-3</v>
      </c>
      <c r="C74" s="161">
        <f>(C33/$C114)*1000</f>
        <v>0.19427374900978858</v>
      </c>
      <c r="D74" s="161">
        <f>(D33/$C114)*1000</f>
        <v>0.65076592281031276</v>
      </c>
      <c r="E74" s="158"/>
      <c r="F74" s="161">
        <f>(F33/$G114)*1000</f>
        <v>3.6562317931363849E-3</v>
      </c>
      <c r="G74" s="161">
        <f>(G33/$G114)*1000</f>
        <v>0.18604089009807867</v>
      </c>
      <c r="H74" s="161">
        <f>(H33/$G114)*1000</f>
        <v>0.97742062536909013</v>
      </c>
      <c r="I74" s="129"/>
      <c r="J74" s="167">
        <f>B74/F74*100</f>
        <v>127.69904654738519</v>
      </c>
      <c r="K74" s="167">
        <f t="shared" si="12"/>
        <v>104.42529537854266</v>
      </c>
      <c r="L74" s="167">
        <f>D74/H74*100</f>
        <v>66.579925358601145</v>
      </c>
      <c r="M74" s="129"/>
    </row>
    <row r="75" spans="1:13" ht="4.5" customHeight="1">
      <c r="A75" s="117"/>
      <c r="B75" s="117"/>
      <c r="C75" s="117"/>
      <c r="D75" s="117"/>
      <c r="E75" s="117"/>
      <c r="F75" s="161"/>
      <c r="G75" s="117"/>
      <c r="H75" s="117"/>
      <c r="I75" s="117"/>
      <c r="J75" s="117"/>
      <c r="K75" s="117"/>
      <c r="L75" s="117"/>
      <c r="M75" s="117"/>
    </row>
    <row r="76" spans="1:13" ht="14.1" customHeight="1">
      <c r="A76" s="139" t="s">
        <v>11</v>
      </c>
      <c r="B76" s="117"/>
      <c r="C76" s="117"/>
      <c r="D76" s="117"/>
      <c r="E76" s="117"/>
      <c r="F76" s="117"/>
      <c r="G76" s="117"/>
      <c r="H76" s="117"/>
      <c r="I76" s="117"/>
      <c r="J76" s="117"/>
      <c r="K76" s="117"/>
      <c r="L76" s="117"/>
      <c r="M76" s="117"/>
    </row>
    <row r="77" spans="1:13" ht="14.1" customHeight="1">
      <c r="A77" s="126" t="s">
        <v>12</v>
      </c>
      <c r="B77" s="136">
        <f>(B73-B72)/B72*100</f>
        <v>66.132965237688069</v>
      </c>
      <c r="C77" s="136">
        <f t="shared" ref="C77:L77" si="17">(C73-C72)/C72*100</f>
        <v>0.81250390559707353</v>
      </c>
      <c r="D77" s="136">
        <f t="shared" si="17"/>
        <v>-1.1692820085167421</v>
      </c>
      <c r="E77" s="136"/>
      <c r="F77" s="136">
        <f t="shared" si="17"/>
        <v>16.547339075636849</v>
      </c>
      <c r="G77" s="136">
        <f t="shared" si="17"/>
        <v>-3.2938557208083847</v>
      </c>
      <c r="H77" s="136">
        <f t="shared" si="17"/>
        <v>-1.8500394349625495</v>
      </c>
      <c r="I77" s="136"/>
      <c r="J77" s="136">
        <f t="shared" si="17"/>
        <v>42.545481136957683</v>
      </c>
      <c r="K77" s="136">
        <f t="shared" si="17"/>
        <v>4.2462241225855717</v>
      </c>
      <c r="L77" s="136">
        <f t="shared" si="17"/>
        <v>0.69358909828059589</v>
      </c>
      <c r="M77" s="117"/>
    </row>
    <row r="78" spans="1:13" ht="14.1" customHeight="1">
      <c r="A78" s="141" t="s">
        <v>13</v>
      </c>
      <c r="B78" s="136">
        <f>(B73-B68)/B68*100</f>
        <v>-8.9623518948596193</v>
      </c>
      <c r="C78" s="136">
        <f t="shared" ref="C78:H78" si="18">(C73-C68)/C68*100</f>
        <v>-31.190227759172018</v>
      </c>
      <c r="D78" s="136">
        <f t="shared" si="18"/>
        <v>-36.232559057753377</v>
      </c>
      <c r="E78" s="136"/>
      <c r="F78" s="136">
        <f t="shared" si="18"/>
        <v>8.8271106838089484</v>
      </c>
      <c r="G78" s="136">
        <f t="shared" si="18"/>
        <v>-11.500209247529092</v>
      </c>
      <c r="H78" s="136">
        <f t="shared" si="18"/>
        <v>-26.603486315524439</v>
      </c>
      <c r="I78" s="136"/>
      <c r="J78" s="136">
        <f>(J73-J68)/J68*100</f>
        <v>-16.346535773016033</v>
      </c>
      <c r="K78" s="136">
        <f>(K73-K68)/K68*100</f>
        <v>-22.24866109199607</v>
      </c>
      <c r="L78" s="136">
        <f>(L73-L68)/L68*100</f>
        <v>-13.119250845651031</v>
      </c>
      <c r="M78" s="135"/>
    </row>
    <row r="79" spans="1:13" ht="14.1" customHeight="1" thickBot="1">
      <c r="A79" s="142" t="s">
        <v>14</v>
      </c>
      <c r="B79" s="143">
        <f>(B74-B68)/B68*100</f>
        <v>-23.941560464202642</v>
      </c>
      <c r="C79" s="143">
        <f t="shared" ref="C79:H79" si="19">(C74-C68)/C68*100</f>
        <v>-32.807739898514079</v>
      </c>
      <c r="D79" s="143">
        <f t="shared" si="19"/>
        <v>-36.206590007513753</v>
      </c>
      <c r="E79" s="143"/>
      <c r="F79" s="143">
        <f t="shared" si="19"/>
        <v>-17.496285494858579</v>
      </c>
      <c r="G79" s="143">
        <f t="shared" si="19"/>
        <v>-14.781278180156912</v>
      </c>
      <c r="H79" s="143">
        <f t="shared" si="19"/>
        <v>-27.680302510082612</v>
      </c>
      <c r="I79" s="143"/>
      <c r="J79" s="143">
        <f>(J74-J68)/J68*100</f>
        <v>-7.8121027737998654</v>
      </c>
      <c r="K79" s="143">
        <f>(K74-K68)/K68*100</f>
        <v>-21.15317072751462</v>
      </c>
      <c r="L79" s="143">
        <f>(L74-L68)/L68*100</f>
        <v>-11.789716762324485</v>
      </c>
      <c r="M79" s="135"/>
    </row>
    <row r="80" spans="1:13" ht="17.25" customHeight="1">
      <c r="A80" s="112" t="s">
        <v>28</v>
      </c>
      <c r="B80" s="117"/>
      <c r="C80" s="117"/>
      <c r="D80" s="117"/>
      <c r="E80" s="117"/>
      <c r="F80" s="117"/>
      <c r="G80" s="117"/>
      <c r="H80" s="117"/>
      <c r="I80" s="117"/>
      <c r="J80" s="117"/>
      <c r="K80" s="117"/>
      <c r="L80" s="117"/>
      <c r="M80" s="117"/>
    </row>
    <row r="81" spans="1:21" ht="17.25" customHeight="1">
      <c r="A81" s="8" t="s">
        <v>29</v>
      </c>
      <c r="B81" s="117"/>
      <c r="C81" s="117"/>
      <c r="D81" s="117"/>
      <c r="E81" s="117"/>
      <c r="F81" s="117"/>
      <c r="G81" s="117"/>
      <c r="H81" s="117"/>
      <c r="I81" s="117"/>
      <c r="J81" s="117"/>
      <c r="K81" s="117"/>
      <c r="L81" s="117"/>
      <c r="M81" s="117"/>
    </row>
    <row r="82" spans="1:21" ht="17.25" customHeight="1">
      <c r="B82" s="117"/>
      <c r="C82" s="117"/>
      <c r="D82" s="117"/>
      <c r="E82" s="117"/>
      <c r="F82" s="117"/>
      <c r="G82" s="117"/>
      <c r="H82" s="117"/>
      <c r="I82" s="117"/>
      <c r="J82" s="117"/>
      <c r="K82" s="117"/>
      <c r="L82" s="117"/>
      <c r="M82" s="117"/>
    </row>
    <row r="83" spans="1:21" ht="17.25" customHeight="1">
      <c r="A83" s="168"/>
      <c r="B83" s="117"/>
      <c r="C83" s="117"/>
      <c r="D83" s="117"/>
      <c r="E83" s="117"/>
      <c r="F83" s="117"/>
      <c r="G83" s="117"/>
      <c r="H83" s="117"/>
      <c r="I83" s="117"/>
      <c r="J83" s="117"/>
      <c r="K83" s="117"/>
      <c r="L83" s="117"/>
      <c r="M83" s="117"/>
    </row>
    <row r="84" spans="1:21" ht="14.1" customHeight="1">
      <c r="A84" s="129" t="s">
        <v>30</v>
      </c>
      <c r="B84" s="117"/>
      <c r="C84" s="117"/>
      <c r="D84" s="117"/>
      <c r="E84" s="117"/>
      <c r="F84" s="117"/>
      <c r="G84" s="117"/>
      <c r="H84" s="117"/>
      <c r="I84" s="117"/>
      <c r="J84" s="117"/>
      <c r="K84" s="117"/>
      <c r="L84" s="117"/>
      <c r="M84" s="117"/>
    </row>
    <row r="85" spans="1:21" ht="14.1" customHeight="1">
      <c r="A85" s="117"/>
      <c r="B85" s="117"/>
      <c r="C85" s="129" t="s">
        <v>31</v>
      </c>
      <c r="D85" s="129"/>
      <c r="E85" s="117"/>
      <c r="F85" s="117"/>
      <c r="G85" s="129" t="s">
        <v>32</v>
      </c>
      <c r="H85" s="129"/>
      <c r="I85" s="117"/>
      <c r="J85" s="117"/>
      <c r="K85" s="117"/>
      <c r="L85" s="117"/>
      <c r="M85" s="117"/>
    </row>
    <row r="86" spans="1:21" ht="14.1" customHeight="1">
      <c r="A86" s="117"/>
      <c r="B86" s="117"/>
      <c r="C86" s="169" t="s">
        <v>33</v>
      </c>
      <c r="D86" s="169" t="s">
        <v>34</v>
      </c>
      <c r="F86" s="117"/>
      <c r="G86" s="169" t="s">
        <v>33</v>
      </c>
      <c r="H86" s="169" t="s">
        <v>34</v>
      </c>
      <c r="J86" s="117"/>
      <c r="K86" s="117"/>
      <c r="L86" s="117"/>
      <c r="M86" s="117"/>
    </row>
    <row r="87" spans="1:21" ht="14.1" customHeight="1">
      <c r="A87" s="126" t="s">
        <v>35</v>
      </c>
      <c r="B87" s="117"/>
      <c r="C87" s="170">
        <f>AVERAGE(C104:C108)</f>
        <v>912250.4</v>
      </c>
      <c r="D87" s="170">
        <f>AVERAGE(D104:D108)</f>
        <v>5368600</v>
      </c>
      <c r="G87" s="170">
        <f>AVERAGE(G104:G108)</f>
        <v>10966702.199999999</v>
      </c>
      <c r="H87" s="170">
        <f>AVERAGE(H104:H108)</f>
        <v>58280200</v>
      </c>
      <c r="J87" s="117"/>
      <c r="K87" s="117"/>
      <c r="L87" s="117"/>
      <c r="M87" s="117"/>
      <c r="O87" s="171"/>
      <c r="P87" s="171"/>
      <c r="Q87" s="171"/>
      <c r="R87" s="171"/>
      <c r="S87" s="171"/>
      <c r="T87" s="171"/>
      <c r="U87" s="171"/>
    </row>
    <row r="88" spans="1:21" ht="14.1" customHeight="1">
      <c r="A88" s="126">
        <v>1998</v>
      </c>
      <c r="B88" s="117"/>
      <c r="C88" s="170">
        <v>1002589</v>
      </c>
      <c r="D88" s="172">
        <v>5077070</v>
      </c>
      <c r="G88" s="173">
        <v>10598694</v>
      </c>
      <c r="H88" s="173">
        <v>51720104</v>
      </c>
      <c r="J88" s="117"/>
      <c r="K88" s="117"/>
      <c r="L88" s="117"/>
      <c r="M88" s="117"/>
    </row>
    <row r="89" spans="1:21" ht="14.1" customHeight="1">
      <c r="A89" s="126">
        <v>1999</v>
      </c>
      <c r="B89" s="117"/>
      <c r="C89" s="172">
        <v>995396</v>
      </c>
      <c r="D89" s="172">
        <v>5071950</v>
      </c>
      <c r="G89" s="173">
        <v>10608365</v>
      </c>
      <c r="H89" s="173">
        <v>51933471</v>
      </c>
      <c r="K89" s="117"/>
      <c r="L89" s="117"/>
      <c r="M89" s="117"/>
    </row>
    <row r="90" spans="1:21" ht="14.1" customHeight="1">
      <c r="A90" s="126">
        <v>2000</v>
      </c>
      <c r="B90" s="117"/>
      <c r="C90" s="172">
        <v>984763</v>
      </c>
      <c r="D90" s="172">
        <v>5062940</v>
      </c>
      <c r="G90" s="173">
        <v>10571500</v>
      </c>
      <c r="H90" s="173">
        <v>52140181</v>
      </c>
      <c r="K90" s="117"/>
      <c r="L90" s="117"/>
      <c r="M90" s="117"/>
    </row>
    <row r="91" spans="1:21" ht="14.1" customHeight="1">
      <c r="A91" s="126">
        <v>2001</v>
      </c>
      <c r="B91" s="117"/>
      <c r="C91" s="172">
        <v>970374</v>
      </c>
      <c r="D91" s="172">
        <v>5064200</v>
      </c>
      <c r="G91" s="173">
        <v>10495226</v>
      </c>
      <c r="H91" s="173">
        <v>52359978</v>
      </c>
      <c r="J91" s="135"/>
      <c r="K91" s="117"/>
      <c r="L91" s="117"/>
      <c r="M91" s="117"/>
    </row>
    <row r="92" spans="1:21" ht="14.1" customHeight="1">
      <c r="A92" s="126">
        <v>2002</v>
      </c>
      <c r="B92" s="117"/>
      <c r="C92" s="172">
        <v>955209</v>
      </c>
      <c r="D92" s="172">
        <v>5054800</v>
      </c>
      <c r="G92" s="173">
        <v>10449800</v>
      </c>
      <c r="H92" s="173">
        <v>52602143</v>
      </c>
      <c r="J92" s="135"/>
      <c r="K92" s="117"/>
      <c r="L92" s="117"/>
      <c r="M92" s="117"/>
    </row>
    <row r="93" spans="1:21" ht="14.1" customHeight="1">
      <c r="A93" s="126">
        <v>2003</v>
      </c>
      <c r="B93" s="117"/>
      <c r="C93" s="172">
        <v>943240</v>
      </c>
      <c r="D93" s="172">
        <v>5057400</v>
      </c>
      <c r="G93" s="173">
        <v>10426300</v>
      </c>
      <c r="H93" s="173">
        <v>52863238</v>
      </c>
      <c r="J93" s="135"/>
      <c r="K93" s="117"/>
      <c r="L93" s="117"/>
      <c r="M93" s="117"/>
    </row>
    <row r="94" spans="1:21" ht="14.1" customHeight="1">
      <c r="A94" s="126">
        <v>2004</v>
      </c>
      <c r="B94" s="117"/>
      <c r="C94" s="172">
        <v>935456</v>
      </c>
      <c r="D94" s="172">
        <v>5078400</v>
      </c>
      <c r="G94" s="173">
        <v>10392300</v>
      </c>
      <c r="H94" s="174">
        <v>53152022</v>
      </c>
      <c r="J94" s="135"/>
      <c r="K94" s="175"/>
      <c r="L94" s="117"/>
      <c r="M94" s="117"/>
    </row>
    <row r="95" spans="1:21" ht="14.1" customHeight="1">
      <c r="A95" s="126">
        <v>2005</v>
      </c>
      <c r="B95" s="117"/>
      <c r="C95" s="172">
        <v>928994</v>
      </c>
      <c r="D95" s="172">
        <v>5094800</v>
      </c>
      <c r="G95" s="173">
        <v>10376300.000000002</v>
      </c>
      <c r="H95" s="174">
        <v>53575343</v>
      </c>
      <c r="J95" s="135"/>
      <c r="K95" s="117"/>
      <c r="L95" s="117"/>
      <c r="M95" s="117"/>
    </row>
    <row r="96" spans="1:21" ht="14.1" customHeight="1">
      <c r="A96" s="126">
        <v>2006</v>
      </c>
      <c r="B96" s="117"/>
      <c r="C96" s="172">
        <v>921833</v>
      </c>
      <c r="D96" s="172">
        <v>5116900</v>
      </c>
      <c r="G96" s="173">
        <v>10367600</v>
      </c>
      <c r="H96" s="174">
        <v>53950854</v>
      </c>
      <c r="J96" s="135"/>
      <c r="K96" s="117"/>
      <c r="L96" s="117"/>
      <c r="M96" s="117"/>
    </row>
    <row r="97" spans="1:15" ht="14.1" customHeight="1">
      <c r="A97" s="126">
        <v>2007</v>
      </c>
      <c r="B97" s="117"/>
      <c r="C97" s="172">
        <v>916951</v>
      </c>
      <c r="D97" s="172">
        <v>5144200</v>
      </c>
      <c r="G97" s="173">
        <v>10376600</v>
      </c>
      <c r="H97" s="174">
        <v>54387392</v>
      </c>
      <c r="J97" s="135"/>
      <c r="K97" s="117"/>
      <c r="L97" s="117"/>
      <c r="M97" s="117"/>
    </row>
    <row r="98" spans="1:15" ht="14.1" customHeight="1">
      <c r="A98" s="126">
        <v>2008</v>
      </c>
      <c r="B98" s="117"/>
      <c r="C98" s="172">
        <v>913534</v>
      </c>
      <c r="D98" s="172">
        <v>5168500</v>
      </c>
      <c r="G98" s="173">
        <v>10411800.000000002</v>
      </c>
      <c r="H98" s="174">
        <v>54841720</v>
      </c>
      <c r="J98" s="135"/>
      <c r="K98" s="117"/>
      <c r="L98" s="117"/>
      <c r="M98" s="117"/>
    </row>
    <row r="99" spans="1:15" ht="14.1" customHeight="1">
      <c r="A99" s="126">
        <v>2009</v>
      </c>
      <c r="B99" s="117"/>
      <c r="C99" s="172">
        <v>920245</v>
      </c>
      <c r="D99" s="172">
        <v>5231900</v>
      </c>
      <c r="G99" s="173">
        <v>10460900.000000002</v>
      </c>
      <c r="H99" s="174">
        <v>55235253</v>
      </c>
      <c r="J99" s="135"/>
      <c r="K99" s="117"/>
      <c r="L99" s="117"/>
      <c r="M99" s="117"/>
    </row>
    <row r="100" spans="1:15" ht="14.1" customHeight="1">
      <c r="A100" s="126">
        <v>2010</v>
      </c>
      <c r="B100" s="117"/>
      <c r="C100" s="172">
        <v>917798</v>
      </c>
      <c r="D100" s="176">
        <v>5262200</v>
      </c>
      <c r="G100" s="173">
        <v>10515699.999999998</v>
      </c>
      <c r="H100" s="174">
        <v>55692423</v>
      </c>
      <c r="J100" s="135"/>
      <c r="K100" s="117"/>
      <c r="L100" s="117"/>
      <c r="M100" s="117"/>
    </row>
    <row r="101" spans="1:15" ht="14.1" customHeight="1">
      <c r="A101" s="126">
        <v>2011</v>
      </c>
      <c r="B101" s="117"/>
      <c r="C101" s="172">
        <v>916103</v>
      </c>
      <c r="D101" s="176">
        <v>5299900</v>
      </c>
      <c r="G101" s="177">
        <v>10585971</v>
      </c>
      <c r="H101" s="174">
        <v>56170900</v>
      </c>
      <c r="J101" s="135"/>
      <c r="K101" s="117"/>
      <c r="L101" s="117"/>
      <c r="M101" s="117"/>
    </row>
    <row r="102" spans="1:15" ht="14.1" customHeight="1">
      <c r="A102" s="126">
        <v>2012</v>
      </c>
      <c r="B102" s="117"/>
      <c r="C102" s="172">
        <v>914033</v>
      </c>
      <c r="D102" s="176">
        <v>5308500</v>
      </c>
      <c r="G102" s="177">
        <v>10668640</v>
      </c>
      <c r="H102" s="174">
        <v>56577700</v>
      </c>
      <c r="J102" s="135"/>
      <c r="K102" s="117"/>
      <c r="L102" s="117"/>
      <c r="M102" s="117"/>
      <c r="N102" s="117"/>
      <c r="O102" s="178"/>
    </row>
    <row r="103" spans="1:15" ht="14.1" customHeight="1">
      <c r="A103" s="126">
        <v>2013</v>
      </c>
      <c r="B103" s="117"/>
      <c r="C103" s="172">
        <v>911490</v>
      </c>
      <c r="D103" s="176">
        <v>5317300</v>
      </c>
      <c r="G103" s="177">
        <v>10734006</v>
      </c>
      <c r="H103" s="174">
        <v>56989700</v>
      </c>
      <c r="J103" s="135"/>
      <c r="K103" s="117"/>
      <c r="L103" s="117"/>
      <c r="M103" s="117"/>
      <c r="N103" s="117"/>
      <c r="O103" s="178"/>
    </row>
    <row r="104" spans="1:15" ht="14.1" customHeight="1">
      <c r="A104" s="126">
        <v>2014</v>
      </c>
      <c r="B104" s="117"/>
      <c r="C104" s="172">
        <v>911795</v>
      </c>
      <c r="D104" s="176">
        <v>5332200</v>
      </c>
      <c r="G104" s="177">
        <v>10807823</v>
      </c>
      <c r="H104" s="174">
        <v>57444100</v>
      </c>
      <c r="J104" s="135"/>
      <c r="K104" s="117"/>
      <c r="L104" s="117"/>
      <c r="M104" s="117"/>
      <c r="N104" s="117"/>
      <c r="O104" s="178"/>
    </row>
    <row r="105" spans="1:15" ht="14.1" customHeight="1">
      <c r="A105" s="126">
        <v>2015</v>
      </c>
      <c r="B105" s="117"/>
      <c r="C105" s="172">
        <v>912046</v>
      </c>
      <c r="D105" s="176">
        <v>5351700</v>
      </c>
      <c r="G105" s="177">
        <v>10884438</v>
      </c>
      <c r="H105" s="174">
        <v>57881400</v>
      </c>
      <c r="J105" s="135"/>
      <c r="K105" s="117"/>
      <c r="L105" s="117"/>
      <c r="M105" s="117"/>
      <c r="N105" s="117"/>
      <c r="O105" s="178"/>
    </row>
    <row r="106" spans="1:15" ht="14.1" customHeight="1">
      <c r="A106" s="126">
        <v>2016</v>
      </c>
      <c r="B106" s="117"/>
      <c r="C106" s="172">
        <v>913627</v>
      </c>
      <c r="D106" s="176">
        <v>5374900</v>
      </c>
      <c r="G106" s="177">
        <v>10981100</v>
      </c>
      <c r="H106" s="174">
        <v>58366200</v>
      </c>
      <c r="J106" s="135"/>
      <c r="K106" s="117"/>
      <c r="L106" s="117"/>
      <c r="M106" s="117"/>
      <c r="N106" s="117"/>
      <c r="O106" s="178"/>
    </row>
    <row r="107" spans="1:15" ht="14.1" customHeight="1">
      <c r="A107" s="126">
        <v>2017</v>
      </c>
      <c r="B107" s="117"/>
      <c r="C107" s="172">
        <v>913074</v>
      </c>
      <c r="D107" s="176">
        <v>5389900</v>
      </c>
      <c r="G107" s="177">
        <v>11055591</v>
      </c>
      <c r="H107" s="174">
        <v>58700900</v>
      </c>
      <c r="J107" s="135"/>
      <c r="K107" s="117"/>
      <c r="L107" s="117"/>
      <c r="M107" s="117"/>
      <c r="N107" s="117"/>
      <c r="O107" s="178"/>
    </row>
    <row r="108" spans="1:15" ht="14.1" customHeight="1">
      <c r="A108" s="126">
        <v>2018</v>
      </c>
      <c r="B108" s="117"/>
      <c r="C108" s="172">
        <v>910710</v>
      </c>
      <c r="D108" s="176">
        <v>5394300</v>
      </c>
      <c r="G108" s="177">
        <v>11104559</v>
      </c>
      <c r="H108" s="174">
        <v>59008400</v>
      </c>
      <c r="J108" s="135"/>
      <c r="K108" s="117"/>
      <c r="L108" s="117"/>
      <c r="M108" s="117"/>
      <c r="N108" s="117"/>
      <c r="O108" s="178"/>
    </row>
    <row r="109" spans="1:15" ht="14.1" customHeight="1">
      <c r="A109" s="126">
        <v>2019</v>
      </c>
      <c r="B109" s="117"/>
      <c r="C109" s="172">
        <v>909453</v>
      </c>
      <c r="D109" s="176">
        <v>5414400</v>
      </c>
      <c r="G109" s="177">
        <v>11117805</v>
      </c>
      <c r="H109" s="174">
        <v>59317800</v>
      </c>
      <c r="J109" s="135"/>
      <c r="K109" s="117"/>
      <c r="L109" s="117"/>
      <c r="M109" s="117"/>
      <c r="N109" s="117"/>
      <c r="O109" s="178"/>
    </row>
    <row r="110" spans="1:15" ht="14.1" customHeight="1">
      <c r="A110" s="126">
        <v>2020</v>
      </c>
      <c r="B110" s="117"/>
      <c r="C110" s="179">
        <v>903205</v>
      </c>
      <c r="D110" s="176">
        <v>5413100</v>
      </c>
      <c r="G110" s="177">
        <v>11075926</v>
      </c>
      <c r="H110" s="174">
        <v>59430400</v>
      </c>
      <c r="J110" s="135"/>
      <c r="K110" s="117"/>
      <c r="L110" s="117"/>
      <c r="M110" s="117"/>
      <c r="N110" s="117"/>
      <c r="O110" s="178"/>
    </row>
    <row r="111" spans="1:15" ht="14.1" customHeight="1">
      <c r="A111" s="126">
        <v>2021</v>
      </c>
      <c r="B111" s="117"/>
      <c r="C111" s="179">
        <v>898594</v>
      </c>
      <c r="D111" s="176">
        <v>5418400</v>
      </c>
      <c r="G111" s="177">
        <v>11014681</v>
      </c>
      <c r="H111" s="174">
        <v>59660500</v>
      </c>
      <c r="J111" s="135"/>
      <c r="K111" s="117"/>
      <c r="L111" s="117"/>
      <c r="M111" s="117"/>
      <c r="N111" s="117"/>
      <c r="O111" s="178"/>
    </row>
    <row r="112" spans="1:15" ht="14.1" customHeight="1">
      <c r="A112" s="126">
        <v>2022</v>
      </c>
      <c r="B112" s="117"/>
      <c r="C112" s="179">
        <v>891830</v>
      </c>
      <c r="D112" s="176">
        <v>5447000</v>
      </c>
      <c r="G112" s="177">
        <v>11116367</v>
      </c>
      <c r="H112" s="174">
        <v>60245200</v>
      </c>
      <c r="J112" s="135"/>
      <c r="K112" s="117"/>
      <c r="L112" s="117"/>
      <c r="M112" s="117"/>
      <c r="N112" s="117"/>
      <c r="O112" s="178"/>
    </row>
    <row r="113" spans="1:14" ht="14.1" customHeight="1">
      <c r="A113" s="126">
        <v>2023</v>
      </c>
      <c r="B113" s="117"/>
      <c r="C113" s="179">
        <v>894695</v>
      </c>
      <c r="D113" s="176">
        <v>5490100</v>
      </c>
      <c r="G113" s="177">
        <v>11196865</v>
      </c>
      <c r="H113" s="174">
        <v>60854700</v>
      </c>
      <c r="J113" s="135"/>
      <c r="K113" s="117"/>
      <c r="L113" s="117"/>
      <c r="M113" s="117"/>
      <c r="N113" s="117"/>
    </row>
    <row r="114" spans="1:14" ht="14.1" customHeight="1">
      <c r="A114" s="126" t="s">
        <v>10</v>
      </c>
      <c r="B114" s="117"/>
      <c r="C114" s="170">
        <f>SUM(C109:C113)/5</f>
        <v>899555.4</v>
      </c>
      <c r="D114" s="170">
        <f>SUM(D109:D113)/5</f>
        <v>5436600</v>
      </c>
      <c r="E114" s="170"/>
      <c r="F114" s="170"/>
      <c r="G114" s="170">
        <f>SUM(G109:G113)/5</f>
        <v>11104328.800000001</v>
      </c>
      <c r="H114" s="170">
        <f>SUM(H109:H113)/5</f>
        <v>59901720</v>
      </c>
      <c r="J114" s="117"/>
      <c r="K114" s="117"/>
      <c r="L114" s="117"/>
      <c r="M114" s="117"/>
    </row>
    <row r="115" spans="1:14" ht="14.1" customHeight="1">
      <c r="A115" s="117"/>
      <c r="B115" s="117"/>
      <c r="C115" s="117"/>
      <c r="D115" s="117"/>
      <c r="F115" s="117"/>
      <c r="G115" s="117"/>
      <c r="H115" s="117"/>
      <c r="J115" s="117"/>
      <c r="K115" s="117"/>
      <c r="L115" s="117"/>
      <c r="M115" s="117"/>
    </row>
    <row r="116" spans="1:14" ht="14.1" customHeight="1">
      <c r="A116" s="126" t="s">
        <v>36</v>
      </c>
      <c r="B116" s="117"/>
      <c r="C116" s="117"/>
      <c r="D116" s="117"/>
      <c r="F116" s="117"/>
      <c r="G116" s="117"/>
      <c r="H116" s="117"/>
      <c r="J116" s="117"/>
      <c r="K116" s="117"/>
      <c r="L116" s="117"/>
      <c r="M116" s="117"/>
    </row>
    <row r="117" spans="1:14" ht="14.1" customHeight="1">
      <c r="A117" s="126" t="s">
        <v>12</v>
      </c>
      <c r="C117" s="136">
        <f>(C113-C112)/C112*100</f>
        <v>0.32124956550015138</v>
      </c>
      <c r="D117" s="136">
        <f>(D113-D112)/D112*100</f>
        <v>0.79126124472186521</v>
      </c>
      <c r="E117" s="136"/>
      <c r="F117" s="136"/>
      <c r="G117" s="136">
        <f t="shared" ref="G117:H117" si="20">(G113-G112)/G112*100</f>
        <v>0.724139460311089</v>
      </c>
      <c r="H117" s="136">
        <f t="shared" si="20"/>
        <v>1.0116988573363521</v>
      </c>
      <c r="J117" s="117"/>
      <c r="K117" s="117"/>
      <c r="L117" s="117"/>
      <c r="M117" s="117"/>
    </row>
    <row r="118" spans="1:14" ht="14.1" customHeight="1">
      <c r="A118" s="141" t="s">
        <v>13</v>
      </c>
      <c r="C118" s="136">
        <f>(C113-C87)/C87*100</f>
        <v>-1.9244058429571553</v>
      </c>
      <c r="D118" s="136">
        <f>(D113-D87)/D87*100</f>
        <v>2.2631598554557986</v>
      </c>
      <c r="E118" s="136"/>
      <c r="F118" s="136"/>
      <c r="G118" s="136">
        <f>(G113-G87)/G87*100</f>
        <v>2.0987421359905332</v>
      </c>
      <c r="H118" s="136">
        <f>(H113-H87)/H87*100</f>
        <v>4.4174522393540174</v>
      </c>
      <c r="J118" s="117"/>
      <c r="K118" s="117"/>
      <c r="L118" s="117"/>
      <c r="M118" s="117"/>
    </row>
    <row r="119" spans="1:14" ht="14.1" customHeight="1" thickBot="1">
      <c r="A119" s="142" t="s">
        <v>14</v>
      </c>
      <c r="B119" s="116"/>
      <c r="C119" s="143">
        <f>(C114-C87)/C87*100</f>
        <v>-1.3916135306709649</v>
      </c>
      <c r="D119" s="143">
        <f t="shared" ref="D119:H119" si="21">(D114-D87)/D87*100</f>
        <v>1.266624445851805</v>
      </c>
      <c r="E119" s="143"/>
      <c r="F119" s="143"/>
      <c r="G119" s="143">
        <f t="shared" si="21"/>
        <v>1.254949733202398</v>
      </c>
      <c r="H119" s="143">
        <f t="shared" si="21"/>
        <v>2.7822828336210241</v>
      </c>
      <c r="J119" s="117"/>
      <c r="K119" s="117"/>
      <c r="L119" s="117"/>
      <c r="M119" s="117"/>
    </row>
    <row r="120" spans="1:14" ht="14.1" customHeight="1">
      <c r="A120" s="126"/>
      <c r="B120" s="117"/>
      <c r="C120" s="117"/>
      <c r="D120" s="117"/>
      <c r="E120" s="117"/>
      <c r="F120" s="117"/>
      <c r="G120" s="117"/>
      <c r="H120" s="117"/>
      <c r="I120" s="117"/>
      <c r="J120" s="117"/>
      <c r="K120" s="117"/>
      <c r="L120" s="117"/>
      <c r="M120" s="117"/>
    </row>
    <row r="121" spans="1:14" ht="14.1" customHeight="1">
      <c r="A121" s="8" t="s">
        <v>37</v>
      </c>
    </row>
    <row r="124" spans="1:14" ht="12.75" customHeight="1"/>
  </sheetData>
  <mergeCells count="2">
    <mergeCell ref="B5:D5"/>
    <mergeCell ref="F5:H5"/>
  </mergeCells>
  <pageMargins left="0.75" right="0.75" top="1" bottom="1" header="0.5" footer="0.5"/>
  <pageSetup paperSize="9"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26CE-1A52-4CB8-87D6-4C3428E442CD}">
  <sheetPr>
    <tabColor indexed="10"/>
    <pageSetUpPr fitToPage="1"/>
  </sheetPr>
  <dimension ref="A1:AA75"/>
  <sheetViews>
    <sheetView zoomScale="75" zoomScaleNormal="75" workbookViewId="0">
      <selection activeCell="Q16" sqref="Q16"/>
    </sheetView>
  </sheetViews>
  <sheetFormatPr defaultRowHeight="12.75"/>
  <cols>
    <col min="1" max="1" width="16" style="112" customWidth="1"/>
    <col min="2" max="2" width="9.7109375" style="112" customWidth="1"/>
    <col min="3" max="3" width="10.85546875" style="112" customWidth="1"/>
    <col min="4" max="4" width="11.7109375" style="112" customWidth="1"/>
    <col min="5" max="5" width="9.7109375" style="112" customWidth="1"/>
    <col min="6" max="6" width="11.7109375" style="112" customWidth="1"/>
    <col min="7" max="7" width="12.42578125" style="112" customWidth="1"/>
    <col min="8" max="8" width="11.5703125" style="112" customWidth="1"/>
    <col min="9" max="9" width="9.7109375" style="112" customWidth="1"/>
    <col min="10" max="10" width="10.85546875" style="112" customWidth="1"/>
    <col min="11" max="11" width="11.140625" style="112" customWidth="1"/>
    <col min="12" max="12" width="12" style="112" customWidth="1"/>
    <col min="13" max="13" width="4.42578125" style="112" customWidth="1"/>
    <col min="14" max="16" width="9.140625" style="112"/>
    <col min="17" max="17" width="9.85546875" style="112" customWidth="1"/>
    <col min="18" max="18" width="10" style="112" bestFit="1" customWidth="1"/>
    <col min="19" max="19" width="12" style="112" customWidth="1"/>
    <col min="20" max="20" width="3" style="112" customWidth="1"/>
    <col min="21" max="21" width="11.28515625" style="112" customWidth="1"/>
    <col min="22" max="29" width="9.140625" style="112"/>
    <col min="30" max="30" width="13.140625" style="112" customWidth="1"/>
    <col min="31" max="31" width="9.28515625" style="112" customWidth="1"/>
    <col min="32" max="32" width="13.140625" style="112" customWidth="1"/>
    <col min="33" max="33" width="9.140625" style="112"/>
    <col min="34" max="34" width="10.7109375" style="112" customWidth="1"/>
    <col min="35" max="35" width="9.140625" style="112"/>
    <col min="36" max="36" width="10.140625" style="112" customWidth="1"/>
    <col min="37" max="16384" width="9.140625" style="112"/>
  </cols>
  <sheetData>
    <row r="1" spans="1:27" s="180" customFormat="1" ht="20.25">
      <c r="A1" s="110" t="s">
        <v>38</v>
      </c>
      <c r="L1" s="110"/>
      <c r="N1" s="181"/>
    </row>
    <row r="2" spans="1:27" ht="13.5" thickBot="1">
      <c r="A2" s="116"/>
      <c r="B2" s="116"/>
      <c r="C2" s="116"/>
      <c r="D2" s="116"/>
      <c r="E2" s="116"/>
      <c r="F2" s="116"/>
      <c r="G2" s="116"/>
      <c r="H2" s="116"/>
      <c r="I2" s="116"/>
      <c r="J2" s="116"/>
      <c r="K2" s="116"/>
      <c r="L2" s="116"/>
    </row>
    <row r="3" spans="1:27" s="117" customFormat="1" ht="18">
      <c r="B3" s="213" t="s">
        <v>2</v>
      </c>
      <c r="C3" s="213"/>
      <c r="D3" s="213"/>
      <c r="E3" s="213"/>
      <c r="F3" s="213"/>
      <c r="H3" s="213" t="s">
        <v>3</v>
      </c>
      <c r="I3" s="213"/>
      <c r="J3" s="213"/>
      <c r="K3" s="213"/>
      <c r="L3" s="213"/>
      <c r="N3" s="129"/>
      <c r="O3" s="180"/>
      <c r="P3" s="180"/>
      <c r="Q3" s="180"/>
      <c r="R3" s="180"/>
      <c r="S3" s="180"/>
    </row>
    <row r="4" spans="1:27" s="117" customFormat="1" ht="30.75" thickBot="1">
      <c r="A4" s="121"/>
      <c r="B4" s="182" t="s">
        <v>4</v>
      </c>
      <c r="C4" s="183"/>
      <c r="D4" s="184" t="s">
        <v>22</v>
      </c>
      <c r="E4" s="183"/>
      <c r="F4" s="184" t="s">
        <v>6</v>
      </c>
      <c r="G4" s="183"/>
      <c r="H4" s="182" t="s">
        <v>4</v>
      </c>
      <c r="I4" s="183"/>
      <c r="J4" s="184" t="s">
        <v>39</v>
      </c>
      <c r="K4" s="183"/>
      <c r="L4" s="184" t="s">
        <v>6</v>
      </c>
      <c r="N4" s="129"/>
      <c r="O4" s="112"/>
      <c r="P4" s="112"/>
      <c r="Q4" s="112"/>
      <c r="R4" s="112"/>
      <c r="S4" s="112"/>
    </row>
    <row r="5" spans="1:27" ht="18">
      <c r="B5" s="127"/>
      <c r="D5" s="127"/>
      <c r="F5" s="127"/>
      <c r="H5" s="127"/>
      <c r="I5" s="127"/>
      <c r="J5" s="127"/>
      <c r="L5" s="127"/>
      <c r="N5" s="127"/>
      <c r="O5" s="180"/>
      <c r="P5" s="180"/>
      <c r="Q5" s="180"/>
      <c r="R5" s="180"/>
      <c r="S5" s="180"/>
      <c r="V5" s="117"/>
      <c r="W5" s="117"/>
      <c r="X5" s="117"/>
      <c r="Y5" s="117"/>
    </row>
    <row r="6" spans="1:27" ht="20.25">
      <c r="A6" s="110" t="s">
        <v>40</v>
      </c>
      <c r="B6" s="127"/>
      <c r="D6" s="127"/>
      <c r="F6" s="127"/>
      <c r="H6" s="127"/>
      <c r="I6" s="127"/>
      <c r="J6" s="127"/>
      <c r="L6" s="127"/>
      <c r="N6" s="127"/>
      <c r="V6" s="117"/>
      <c r="W6" s="117"/>
      <c r="X6" s="117"/>
      <c r="Y6" s="117"/>
    </row>
    <row r="7" spans="1:27" ht="15.75">
      <c r="A7" s="127"/>
      <c r="B7" s="127"/>
      <c r="D7" s="127"/>
      <c r="F7" s="127"/>
      <c r="H7" s="127"/>
      <c r="I7" s="127"/>
      <c r="J7" s="127"/>
      <c r="L7" s="127"/>
      <c r="N7" s="127"/>
      <c r="O7" s="120"/>
      <c r="P7" s="120"/>
      <c r="Q7" s="120"/>
      <c r="R7" s="120"/>
      <c r="S7" s="129"/>
      <c r="V7" s="117"/>
      <c r="W7" s="117"/>
      <c r="X7" s="117"/>
      <c r="Y7" s="117"/>
    </row>
    <row r="8" spans="1:27" s="117" customFormat="1" ht="15.75">
      <c r="A8" s="117" t="s">
        <v>41</v>
      </c>
      <c r="B8" s="185">
        <v>47</v>
      </c>
      <c r="C8" s="185"/>
      <c r="D8" s="185">
        <v>434</v>
      </c>
      <c r="E8" s="185"/>
      <c r="F8" s="185">
        <v>952</v>
      </c>
      <c r="G8" s="135"/>
      <c r="H8" s="185">
        <v>358</v>
      </c>
      <c r="I8" s="185"/>
      <c r="J8" s="185">
        <v>5636</v>
      </c>
      <c r="K8" s="185"/>
      <c r="L8" s="185">
        <v>18319</v>
      </c>
      <c r="O8" s="129"/>
      <c r="V8" s="208"/>
      <c r="W8" s="208"/>
      <c r="X8" s="208"/>
      <c r="Y8" s="208"/>
      <c r="Z8" s="208"/>
    </row>
    <row r="9" spans="1:27" s="117" customFormat="1" ht="15">
      <c r="A9" s="117" t="s">
        <v>42</v>
      </c>
      <c r="B9" s="185">
        <v>7</v>
      </c>
      <c r="C9" s="185"/>
      <c r="D9" s="185">
        <v>158</v>
      </c>
      <c r="E9" s="185"/>
      <c r="F9" s="185">
        <v>405</v>
      </c>
      <c r="G9" s="135"/>
      <c r="H9" s="185">
        <v>80</v>
      </c>
      <c r="I9" s="185"/>
      <c r="J9" s="185">
        <v>3784</v>
      </c>
      <c r="K9" s="185"/>
      <c r="L9" s="185">
        <v>14595</v>
      </c>
      <c r="O9" s="127"/>
      <c r="P9" s="112"/>
      <c r="Q9" s="112"/>
      <c r="R9" s="112"/>
      <c r="S9" s="112"/>
      <c r="V9" s="208"/>
      <c r="W9" s="208"/>
      <c r="X9" s="208"/>
      <c r="Y9" s="208"/>
      <c r="Z9" s="208"/>
    </row>
    <row r="10" spans="1:27" s="117" customFormat="1" ht="15">
      <c r="A10" s="117" t="s">
        <v>43</v>
      </c>
      <c r="B10" s="185">
        <v>61</v>
      </c>
      <c r="C10" s="185"/>
      <c r="D10" s="185">
        <v>904</v>
      </c>
      <c r="E10" s="185"/>
      <c r="F10" s="185">
        <v>3402</v>
      </c>
      <c r="G10" s="135"/>
      <c r="H10" s="185">
        <v>665</v>
      </c>
      <c r="I10" s="185"/>
      <c r="J10" s="117">
        <v>10021</v>
      </c>
      <c r="K10" s="185"/>
      <c r="L10" s="117">
        <v>69309</v>
      </c>
      <c r="N10" s="186"/>
      <c r="O10" s="127"/>
      <c r="P10" s="112"/>
      <c r="Q10" s="112"/>
      <c r="R10" s="112"/>
      <c r="S10" s="112"/>
      <c r="V10" s="208"/>
      <c r="W10" s="208"/>
      <c r="X10" s="208"/>
      <c r="Y10" s="208"/>
      <c r="Z10" s="208"/>
    </row>
    <row r="11" spans="1:27" s="117" customFormat="1" ht="15">
      <c r="A11" s="117" t="s">
        <v>44</v>
      </c>
      <c r="B11" s="185">
        <v>1</v>
      </c>
      <c r="C11" s="185"/>
      <c r="D11" s="185">
        <v>43</v>
      </c>
      <c r="E11" s="185"/>
      <c r="F11" s="185">
        <v>147</v>
      </c>
      <c r="G11" s="135"/>
      <c r="H11" s="185">
        <v>3</v>
      </c>
      <c r="I11" s="185"/>
      <c r="J11" s="185">
        <v>305</v>
      </c>
      <c r="K11" s="185"/>
      <c r="L11" s="185">
        <v>2254</v>
      </c>
      <c r="N11" s="186"/>
      <c r="O11" s="127"/>
      <c r="P11" s="112"/>
      <c r="Q11" s="112"/>
      <c r="R11" s="112"/>
      <c r="S11" s="112"/>
      <c r="V11" s="208"/>
      <c r="W11" s="208"/>
      <c r="X11" s="208"/>
      <c r="Y11" s="208"/>
      <c r="Z11" s="208"/>
    </row>
    <row r="12" spans="1:27" s="117" customFormat="1" ht="15.75">
      <c r="A12" s="117" t="s">
        <v>45</v>
      </c>
      <c r="B12" s="185">
        <v>39</v>
      </c>
      <c r="C12" s="185"/>
      <c r="D12" s="185">
        <v>405</v>
      </c>
      <c r="E12" s="185"/>
      <c r="F12" s="185">
        <v>923</v>
      </c>
      <c r="G12" s="135"/>
      <c r="H12" s="185">
        <v>365</v>
      </c>
      <c r="I12" s="185"/>
      <c r="J12" s="185">
        <v>6409</v>
      </c>
      <c r="K12" s="185"/>
      <c r="L12" s="185">
        <v>22699</v>
      </c>
      <c r="N12" s="186"/>
      <c r="O12" s="186"/>
      <c r="V12" s="208"/>
      <c r="W12" s="208"/>
      <c r="X12" s="208"/>
      <c r="Y12" s="208"/>
      <c r="Z12" s="208"/>
      <c r="AA12" s="129"/>
    </row>
    <row r="13" spans="1:27" s="135" customFormat="1" ht="15.75">
      <c r="A13" s="130" t="s">
        <v>34</v>
      </c>
      <c r="B13" s="187">
        <v>155</v>
      </c>
      <c r="C13" s="187"/>
      <c r="D13" s="187">
        <v>1944</v>
      </c>
      <c r="E13" s="187"/>
      <c r="F13" s="187">
        <v>5829</v>
      </c>
      <c r="G13" s="130"/>
      <c r="H13" s="187">
        <v>1471</v>
      </c>
      <c r="I13" s="130"/>
      <c r="J13" s="187">
        <v>26156</v>
      </c>
      <c r="K13" s="130"/>
      <c r="L13" s="187">
        <v>127176</v>
      </c>
      <c r="N13" s="188"/>
      <c r="O13" s="186"/>
      <c r="P13" s="117"/>
      <c r="Q13" s="117"/>
      <c r="R13" s="117"/>
      <c r="S13" s="117"/>
      <c r="V13" s="208"/>
      <c r="W13" s="208"/>
      <c r="X13" s="208"/>
      <c r="Y13" s="208"/>
      <c r="Z13" s="208"/>
    </row>
    <row r="14" spans="1:27" ht="15">
      <c r="B14" s="189"/>
      <c r="C14" s="189"/>
      <c r="D14" s="189"/>
      <c r="E14" s="189"/>
      <c r="F14" s="189"/>
      <c r="G14" s="190"/>
      <c r="H14" s="189"/>
      <c r="I14" s="189"/>
      <c r="J14" s="189"/>
      <c r="K14" s="189"/>
      <c r="L14" s="189"/>
      <c r="N14" s="191"/>
      <c r="O14" s="186"/>
      <c r="P14" s="117"/>
      <c r="Q14" s="117"/>
      <c r="R14" s="117"/>
      <c r="S14" s="117"/>
      <c r="V14" s="208"/>
      <c r="W14" s="208"/>
      <c r="X14" s="208"/>
      <c r="Y14" s="208"/>
      <c r="Z14" s="208"/>
      <c r="AA14" s="127"/>
    </row>
    <row r="15" spans="1:27" ht="23.25">
      <c r="A15" s="110" t="s">
        <v>46</v>
      </c>
      <c r="H15" s="192"/>
      <c r="I15" s="192"/>
      <c r="J15" s="192"/>
      <c r="K15" s="192"/>
      <c r="L15" s="192"/>
      <c r="N15" s="191"/>
      <c r="O15" s="186"/>
      <c r="P15" s="117"/>
      <c r="Q15" s="117"/>
      <c r="R15" s="117"/>
      <c r="S15" s="117"/>
      <c r="V15" s="208"/>
      <c r="W15" s="208"/>
      <c r="X15" s="208"/>
      <c r="Y15" s="208"/>
      <c r="Z15" s="208"/>
      <c r="AA15" s="127"/>
    </row>
    <row r="16" spans="1:27" ht="15">
      <c r="A16" s="127"/>
      <c r="N16" s="191"/>
      <c r="O16" s="186"/>
      <c r="P16" s="117"/>
      <c r="Q16" s="117"/>
      <c r="R16" s="117"/>
      <c r="S16" s="117"/>
      <c r="V16" s="208"/>
      <c r="W16" s="208"/>
      <c r="X16" s="208"/>
      <c r="Y16" s="208"/>
      <c r="Z16" s="208"/>
      <c r="AA16" s="127"/>
    </row>
    <row r="17" spans="1:27" s="117" customFormat="1" ht="15.75">
      <c r="A17" s="117" t="s">
        <v>41</v>
      </c>
      <c r="B17" s="140">
        <v>2</v>
      </c>
      <c r="C17" s="140"/>
      <c r="D17" s="185">
        <v>107</v>
      </c>
      <c r="E17" s="140"/>
      <c r="F17" s="140">
        <v>263</v>
      </c>
      <c r="G17" s="140"/>
      <c r="H17" s="185">
        <v>23</v>
      </c>
      <c r="I17" s="135"/>
      <c r="J17" s="185">
        <v>1210.9274408718099</v>
      </c>
      <c r="K17" s="135"/>
      <c r="L17" s="117">
        <v>4355</v>
      </c>
      <c r="N17" s="186"/>
      <c r="O17" s="188"/>
      <c r="P17" s="135"/>
      <c r="Q17" s="135"/>
      <c r="R17" s="135"/>
      <c r="S17" s="135"/>
      <c r="V17" s="208"/>
      <c r="W17" s="208"/>
      <c r="X17" s="208"/>
      <c r="Y17" s="208"/>
      <c r="Z17" s="208"/>
      <c r="AA17" s="129"/>
    </row>
    <row r="18" spans="1:27" s="117" customFormat="1" ht="15.75">
      <c r="A18" s="117" t="s">
        <v>42</v>
      </c>
      <c r="B18" s="193">
        <v>1</v>
      </c>
      <c r="C18" s="140"/>
      <c r="D18" s="185">
        <v>8</v>
      </c>
      <c r="E18" s="140"/>
      <c r="F18" s="140">
        <v>34</v>
      </c>
      <c r="G18" s="140"/>
      <c r="H18" s="185">
        <v>5</v>
      </c>
      <c r="I18" s="135"/>
      <c r="J18" s="185">
        <v>317.23948526023298</v>
      </c>
      <c r="K18" s="135"/>
      <c r="L18" s="117">
        <v>1563</v>
      </c>
      <c r="N18" s="186"/>
      <c r="O18" s="191"/>
      <c r="P18" s="112"/>
      <c r="Q18" s="112"/>
      <c r="R18" s="112"/>
      <c r="S18" s="112"/>
      <c r="V18" s="208"/>
      <c r="W18" s="208"/>
      <c r="X18" s="208"/>
      <c r="Y18" s="208"/>
      <c r="Z18" s="208"/>
      <c r="AA18" s="129"/>
    </row>
    <row r="19" spans="1:27" s="117" customFormat="1" ht="15.75">
      <c r="A19" s="117" t="s">
        <v>43</v>
      </c>
      <c r="B19" s="193">
        <v>2</v>
      </c>
      <c r="C19" s="140"/>
      <c r="D19" s="185">
        <v>44</v>
      </c>
      <c r="E19" s="140"/>
      <c r="F19" s="140">
        <v>232</v>
      </c>
      <c r="G19" s="140"/>
      <c r="H19" s="185">
        <v>21</v>
      </c>
      <c r="I19" s="135"/>
      <c r="J19" s="185">
        <v>444.62623739039202</v>
      </c>
      <c r="K19" s="135"/>
      <c r="L19" s="117">
        <v>4397</v>
      </c>
      <c r="N19" s="186"/>
      <c r="O19" s="191"/>
      <c r="P19" s="112"/>
      <c r="Q19" s="112"/>
      <c r="R19" s="112"/>
      <c r="S19" s="112"/>
      <c r="V19" s="208"/>
      <c r="W19" s="208"/>
      <c r="X19" s="208"/>
      <c r="Y19" s="208"/>
      <c r="Z19" s="208"/>
      <c r="AA19" s="129"/>
    </row>
    <row r="20" spans="1:27" s="117" customFormat="1" ht="15.75">
      <c r="A20" s="117" t="s">
        <v>44</v>
      </c>
      <c r="B20" s="193">
        <v>0</v>
      </c>
      <c r="C20" s="140"/>
      <c r="D20" s="185">
        <v>10</v>
      </c>
      <c r="E20" s="140"/>
      <c r="F20" s="140">
        <v>30</v>
      </c>
      <c r="G20" s="140"/>
      <c r="H20" s="193">
        <v>0</v>
      </c>
      <c r="I20" s="135"/>
      <c r="J20" s="185">
        <v>16.9646495243184</v>
      </c>
      <c r="K20" s="135"/>
      <c r="L20" s="117">
        <v>267</v>
      </c>
      <c r="N20" s="186"/>
      <c r="O20" s="191"/>
      <c r="P20" s="112"/>
      <c r="Q20" s="112"/>
      <c r="R20" s="112"/>
      <c r="S20" s="112"/>
      <c r="V20" s="208"/>
      <c r="W20" s="208"/>
      <c r="X20" s="208"/>
      <c r="Y20" s="208"/>
      <c r="Z20" s="208"/>
      <c r="AA20" s="129"/>
    </row>
    <row r="21" spans="1:27" s="117" customFormat="1" ht="15.75">
      <c r="A21" s="117" t="s">
        <v>45</v>
      </c>
      <c r="B21" s="193">
        <v>0</v>
      </c>
      <c r="C21" s="140"/>
      <c r="D21" s="185">
        <v>9</v>
      </c>
      <c r="E21" s="140"/>
      <c r="F21" s="140">
        <v>23</v>
      </c>
      <c r="G21" s="140"/>
      <c r="H21" s="185">
        <v>5</v>
      </c>
      <c r="I21" s="135"/>
      <c r="J21" s="185">
        <v>173.51891617770769</v>
      </c>
      <c r="K21" s="135"/>
      <c r="L21" s="117">
        <v>525</v>
      </c>
      <c r="N21" s="186"/>
      <c r="O21" s="186"/>
      <c r="V21" s="208"/>
      <c r="W21" s="208"/>
      <c r="X21" s="208"/>
      <c r="Y21" s="208"/>
      <c r="Z21" s="208"/>
      <c r="AA21" s="129"/>
    </row>
    <row r="22" spans="1:27" s="135" customFormat="1" ht="15.75">
      <c r="A22" s="130" t="s">
        <v>34</v>
      </c>
      <c r="B22" s="194">
        <v>5</v>
      </c>
      <c r="C22" s="194"/>
      <c r="D22" s="187">
        <v>178</v>
      </c>
      <c r="E22" s="194"/>
      <c r="F22" s="187">
        <v>582</v>
      </c>
      <c r="G22" s="195"/>
      <c r="H22" s="187">
        <v>54</v>
      </c>
      <c r="I22" s="130"/>
      <c r="J22" s="187">
        <v>2163.2767292244612</v>
      </c>
      <c r="K22" s="130"/>
      <c r="L22" s="187">
        <v>11107</v>
      </c>
      <c r="N22" s="188"/>
      <c r="O22" s="186"/>
      <c r="P22" s="117"/>
      <c r="Q22" s="117"/>
      <c r="R22" s="117"/>
      <c r="S22" s="117"/>
      <c r="V22" s="208"/>
      <c r="W22" s="208"/>
      <c r="X22" s="208"/>
      <c r="Y22" s="208"/>
      <c r="Z22" s="208"/>
      <c r="AA22" s="130"/>
    </row>
    <row r="23" spans="1:27" ht="13.5" thickBot="1">
      <c r="A23" s="196"/>
      <c r="B23" s="116"/>
      <c r="C23" s="116"/>
      <c r="D23" s="116"/>
      <c r="E23" s="116"/>
      <c r="F23" s="197"/>
      <c r="G23" s="197"/>
      <c r="H23" s="197"/>
      <c r="I23" s="116"/>
      <c r="J23" s="198"/>
      <c r="K23" s="116"/>
      <c r="L23" s="198"/>
      <c r="AA23" s="127"/>
    </row>
    <row r="24" spans="1:27">
      <c r="A24" s="112" t="s">
        <v>47</v>
      </c>
      <c r="AA24" s="127"/>
    </row>
    <row r="25" spans="1:27">
      <c r="A25" s="138"/>
      <c r="N25" s="192"/>
      <c r="AA25" s="127"/>
    </row>
    <row r="26" spans="1:27" s="180" customFormat="1" ht="20.25">
      <c r="A26" s="110" t="s">
        <v>48</v>
      </c>
      <c r="L26" s="110"/>
      <c r="AA26" s="181"/>
    </row>
    <row r="27" spans="1:27" s="180" customFormat="1" ht="6.75" customHeight="1">
      <c r="A27" s="110"/>
      <c r="B27" s="199"/>
      <c r="C27" s="199"/>
      <c r="D27" s="199"/>
      <c r="E27" s="199"/>
      <c r="F27" s="199"/>
      <c r="G27" s="199"/>
      <c r="H27" s="199"/>
      <c r="I27" s="199"/>
      <c r="J27" s="199"/>
      <c r="K27" s="199"/>
      <c r="L27" s="199"/>
      <c r="AA27" s="181"/>
    </row>
    <row r="28" spans="1:27" s="180" customFormat="1" ht="23.25">
      <c r="A28" s="111" t="s">
        <v>49</v>
      </c>
      <c r="B28" s="199"/>
      <c r="C28" s="199"/>
      <c r="D28" s="199"/>
      <c r="E28" s="199"/>
      <c r="F28" s="199"/>
      <c r="G28" s="199"/>
      <c r="H28" s="199"/>
      <c r="I28" s="199"/>
      <c r="J28" s="199"/>
      <c r="K28" s="199"/>
      <c r="L28" s="199"/>
      <c r="AA28" s="181"/>
    </row>
    <row r="29" spans="1:27" ht="13.5" thickBot="1">
      <c r="A29" s="116"/>
      <c r="B29" s="116"/>
      <c r="C29" s="116"/>
      <c r="D29" s="116"/>
      <c r="E29" s="116"/>
      <c r="F29" s="116"/>
      <c r="G29" s="116"/>
      <c r="H29" s="116"/>
      <c r="I29" s="116"/>
      <c r="J29" s="116"/>
      <c r="K29" s="116"/>
      <c r="L29" s="116"/>
      <c r="AA29" s="127"/>
    </row>
    <row r="30" spans="1:27" s="117" customFormat="1" ht="15.75">
      <c r="B30" s="151"/>
      <c r="C30" s="151" t="s">
        <v>2</v>
      </c>
      <c r="D30" s="151"/>
      <c r="E30" s="129"/>
      <c r="F30" s="151" t="s">
        <v>3</v>
      </c>
      <c r="G30" s="119"/>
      <c r="H30" s="151"/>
      <c r="I30" s="129"/>
      <c r="J30" s="200"/>
      <c r="K30" s="151"/>
      <c r="L30" s="152" t="s">
        <v>19</v>
      </c>
      <c r="N30" s="129"/>
      <c r="O30" s="120"/>
      <c r="P30" s="120"/>
      <c r="Q30" s="120"/>
      <c r="R30" s="120"/>
      <c r="S30" s="129"/>
    </row>
    <row r="31" spans="1:27" s="117" customFormat="1" ht="30.75" thickBot="1">
      <c r="A31" s="121"/>
      <c r="B31" s="122" t="s">
        <v>4</v>
      </c>
      <c r="C31" s="184" t="s">
        <v>22</v>
      </c>
      <c r="D31" s="184" t="s">
        <v>6</v>
      </c>
      <c r="E31" s="201"/>
      <c r="F31" s="122" t="s">
        <v>4</v>
      </c>
      <c r="G31" s="184" t="s">
        <v>22</v>
      </c>
      <c r="H31" s="184" t="s">
        <v>6</v>
      </c>
      <c r="I31" s="201"/>
      <c r="J31" s="122" t="s">
        <v>4</v>
      </c>
      <c r="K31" s="184" t="s">
        <v>22</v>
      </c>
      <c r="L31" s="184" t="s">
        <v>6</v>
      </c>
      <c r="M31" s="126"/>
      <c r="N31" s="126"/>
      <c r="O31" s="114"/>
      <c r="P31" s="114"/>
      <c r="Q31" s="114"/>
      <c r="R31" s="114"/>
      <c r="S31" s="114"/>
    </row>
    <row r="32" spans="1:27">
      <c r="C32" s="202"/>
      <c r="D32" s="202"/>
      <c r="E32" s="202"/>
      <c r="G32" s="202"/>
      <c r="H32" s="202"/>
      <c r="I32" s="202"/>
      <c r="M32" s="138"/>
      <c r="N32" s="138"/>
      <c r="O32" s="203"/>
      <c r="P32" s="203"/>
      <c r="Q32" s="203"/>
      <c r="R32" s="203"/>
      <c r="S32" s="203"/>
    </row>
    <row r="33" spans="1:19" ht="20.25">
      <c r="A33" s="110" t="s">
        <v>40</v>
      </c>
      <c r="B33" s="127"/>
      <c r="C33" s="127"/>
      <c r="D33" s="127"/>
      <c r="E33" s="127"/>
      <c r="F33" s="127"/>
      <c r="G33" s="127"/>
      <c r="H33" s="127"/>
      <c r="I33" s="127"/>
      <c r="L33" s="157" t="s">
        <v>24</v>
      </c>
      <c r="N33" s="127"/>
      <c r="O33" s="127"/>
      <c r="P33" s="127"/>
      <c r="Q33" s="127"/>
      <c r="R33" s="127"/>
      <c r="S33" s="127"/>
    </row>
    <row r="34" spans="1:19">
      <c r="B34" s="204"/>
      <c r="C34" s="204"/>
      <c r="D34" s="204"/>
      <c r="E34" s="204"/>
      <c r="F34" s="204"/>
      <c r="G34" s="204"/>
      <c r="H34" s="204"/>
      <c r="I34" s="204"/>
      <c r="N34" s="191"/>
      <c r="O34" s="191"/>
      <c r="P34" s="191"/>
      <c r="Q34" s="191"/>
      <c r="R34" s="191"/>
      <c r="S34" s="191"/>
    </row>
    <row r="35" spans="1:19" s="117" customFormat="1" ht="15">
      <c r="A35" s="117" t="s">
        <v>41</v>
      </c>
      <c r="B35" s="161">
        <f t="shared" ref="B35:B40" si="0">IF(ISERR((B8/$C$56)*1000),"n/a",IF(((B8/$C$56)*1000)=0,"-",((B8/$C$56)*1000)))</f>
        <v>8.5608641008360492E-3</v>
      </c>
      <c r="C35" s="161">
        <f t="shared" ref="C35:C40" si="1">IF(ISERR((D8/$C$56)*1000),"n/a",IF(((D8/$C$56)*1000)=0,"-",((D8/$C$56)*1000)))</f>
        <v>7.9051383399209488E-2</v>
      </c>
      <c r="D35" s="161">
        <f t="shared" ref="D35:D40" si="2">IF(ISERR((F8/$C$56)*1000),"n/a",IF(((F8/$C$56)*1000)=0,"-",((F8/$C$56)*1000)))</f>
        <v>0.17340303455310468</v>
      </c>
      <c r="E35" s="161"/>
      <c r="F35" s="161">
        <f t="shared" ref="F35:F40" si="3">IF(ISERR((H8/$G$56)*1000),"n/a",IF(((H8/$G$56)*1000)=0,"-",((H8/$G$56)*1000)))</f>
        <v>5.8828652511638373E-3</v>
      </c>
      <c r="G35" s="161">
        <f t="shared" ref="G35:G40" si="4">IF(ISERR((J8/$G$56)*1000),"n/a",IF(((J8/$G$56)*1000)=0,"-",((J8/$G$56)*1000)))</f>
        <v>9.2614046244579293E-2</v>
      </c>
      <c r="H35" s="161">
        <f t="shared" ref="H35:H40" si="5">IF(ISERR((L8/$G$56)*1000),"n/a",IF(((L8/$G$56)*1000)=0,"-",((L8/$G$56)*1000)))</f>
        <v>0.30102851546388365</v>
      </c>
      <c r="J35" s="140">
        <f t="shared" ref="J35:L40" si="6">IF(ISERR((B35/F35)*100),"n/a",IF(((B35/F35)*100)=0,"-",((B35/F35)*100)))</f>
        <v>145.5220158092591</v>
      </c>
      <c r="K35" s="140">
        <f t="shared" si="6"/>
        <v>85.355717199146099</v>
      </c>
      <c r="L35" s="140">
        <f t="shared" si="6"/>
        <v>57.603524465411972</v>
      </c>
      <c r="N35" s="140"/>
      <c r="O35" s="140"/>
      <c r="P35" s="140"/>
      <c r="Q35" s="140"/>
      <c r="R35" s="140"/>
      <c r="S35" s="140"/>
    </row>
    <row r="36" spans="1:19" s="117" customFormat="1" ht="15">
      <c r="A36" s="117" t="s">
        <v>42</v>
      </c>
      <c r="B36" s="161">
        <f t="shared" si="0"/>
        <v>1.2750223128904755E-3</v>
      </c>
      <c r="C36" s="161">
        <f t="shared" si="1"/>
        <v>2.8779075062385018E-2</v>
      </c>
      <c r="D36" s="161">
        <f t="shared" si="2"/>
        <v>7.3769148102948948E-2</v>
      </c>
      <c r="E36" s="161"/>
      <c r="F36" s="161">
        <f t="shared" si="3"/>
        <v>1.3146067600366118E-3</v>
      </c>
      <c r="G36" s="161">
        <f t="shared" si="4"/>
        <v>6.218089974973174E-2</v>
      </c>
      <c r="H36" s="161">
        <f t="shared" si="5"/>
        <v>0.23983357078417936</v>
      </c>
      <c r="J36" s="140">
        <f t="shared" si="6"/>
        <v>96.988875430320022</v>
      </c>
      <c r="K36" s="140">
        <f t="shared" si="6"/>
        <v>46.28282186043662</v>
      </c>
      <c r="L36" s="140">
        <f t="shared" si="6"/>
        <v>30.758474662970382</v>
      </c>
      <c r="N36" s="140"/>
      <c r="O36" s="140"/>
      <c r="P36" s="140"/>
      <c r="Q36" s="140"/>
      <c r="R36" s="140"/>
      <c r="S36" s="140"/>
    </row>
    <row r="37" spans="1:19" s="117" customFormat="1" ht="15">
      <c r="A37" s="117" t="s">
        <v>43</v>
      </c>
      <c r="B37" s="161">
        <f t="shared" si="0"/>
        <v>1.1110908726617002E-2</v>
      </c>
      <c r="C37" s="161">
        <f t="shared" si="1"/>
        <v>0.16466002440756999</v>
      </c>
      <c r="D37" s="161">
        <f t="shared" si="2"/>
        <v>0.61966084406477118</v>
      </c>
      <c r="E37" s="161"/>
      <c r="F37" s="161">
        <f t="shared" si="3"/>
        <v>1.0927668692804336E-2</v>
      </c>
      <c r="G37" s="161">
        <f t="shared" si="4"/>
        <v>0.16467092927908608</v>
      </c>
      <c r="H37" s="161">
        <f t="shared" si="5"/>
        <v>1.1389259991422191</v>
      </c>
      <c r="J37" s="140">
        <f t="shared" si="6"/>
        <v>101.67684470461047</v>
      </c>
      <c r="K37" s="140">
        <f t="shared" si="6"/>
        <v>99.993377779815887</v>
      </c>
      <c r="L37" s="140">
        <f t="shared" si="6"/>
        <v>54.407471998309646</v>
      </c>
      <c r="N37" s="140"/>
      <c r="O37" s="140"/>
      <c r="P37" s="140"/>
      <c r="Q37" s="140"/>
      <c r="R37" s="140"/>
      <c r="S37" s="140"/>
    </row>
    <row r="38" spans="1:19" s="117" customFormat="1" ht="15">
      <c r="A38" s="117" t="s">
        <v>44</v>
      </c>
      <c r="B38" s="205">
        <f t="shared" si="0"/>
        <v>1.8214604469863935E-4</v>
      </c>
      <c r="C38" s="161">
        <f t="shared" si="1"/>
        <v>7.8322799220414928E-3</v>
      </c>
      <c r="D38" s="161">
        <f t="shared" si="2"/>
        <v>2.6775468570699987E-2</v>
      </c>
      <c r="E38" s="161"/>
      <c r="F38" s="161">
        <f t="shared" si="3"/>
        <v>4.9297753501372942E-5</v>
      </c>
      <c r="G38" s="161">
        <f t="shared" si="4"/>
        <v>5.0119382726395833E-3</v>
      </c>
      <c r="H38" s="161">
        <f t="shared" si="5"/>
        <v>3.7039045464031535E-2</v>
      </c>
      <c r="J38" s="141">
        <f t="shared" si="6"/>
        <v>369.48143021074293</v>
      </c>
      <c r="K38" s="140">
        <f t="shared" si="6"/>
        <v>156.27247376126502</v>
      </c>
      <c r="L38" s="140">
        <f t="shared" si="6"/>
        <v>72.289845041232326</v>
      </c>
      <c r="N38" s="140"/>
      <c r="O38" s="140"/>
      <c r="P38" s="140"/>
      <c r="Q38" s="140"/>
      <c r="R38" s="140"/>
      <c r="S38" s="140"/>
    </row>
    <row r="39" spans="1:19" s="117" customFormat="1" ht="15">
      <c r="A39" s="117" t="s">
        <v>45</v>
      </c>
      <c r="B39" s="161">
        <f t="shared" si="0"/>
        <v>7.1036957432469355E-3</v>
      </c>
      <c r="C39" s="161">
        <f t="shared" si="1"/>
        <v>7.3769148102948948E-2</v>
      </c>
      <c r="D39" s="161">
        <f t="shared" si="2"/>
        <v>0.16812079925684414</v>
      </c>
      <c r="E39" s="161"/>
      <c r="F39" s="161">
        <f t="shared" si="3"/>
        <v>5.9978933426670412E-3</v>
      </c>
      <c r="G39" s="161">
        <f t="shared" si="4"/>
        <v>0.10531643406343305</v>
      </c>
      <c r="H39" s="161">
        <f t="shared" si="5"/>
        <v>0.3730032355758881</v>
      </c>
      <c r="J39" s="140">
        <f t="shared" si="6"/>
        <v>118.43651324563542</v>
      </c>
      <c r="K39" s="140">
        <f t="shared" si="6"/>
        <v>70.045239149017448</v>
      </c>
      <c r="L39" s="140">
        <f t="shared" si="6"/>
        <v>45.072209359599427</v>
      </c>
      <c r="N39" s="140"/>
      <c r="O39" s="140"/>
      <c r="P39" s="140"/>
      <c r="Q39" s="140"/>
      <c r="R39" s="140"/>
      <c r="S39" s="140"/>
    </row>
    <row r="40" spans="1:19" s="117" customFormat="1" ht="15.75">
      <c r="A40" s="129" t="s">
        <v>34</v>
      </c>
      <c r="B40" s="158">
        <f t="shared" si="0"/>
        <v>2.8232636928289104E-2</v>
      </c>
      <c r="C40" s="158">
        <f t="shared" si="1"/>
        <v>0.35409191089415493</v>
      </c>
      <c r="D40" s="158">
        <f t="shared" si="2"/>
        <v>1.061729294548369</v>
      </c>
      <c r="E40" s="158"/>
      <c r="F40" s="161">
        <f t="shared" si="3"/>
        <v>2.4172331800173197E-2</v>
      </c>
      <c r="G40" s="161">
        <f t="shared" si="4"/>
        <v>0.42981068019397023</v>
      </c>
      <c r="H40" s="161">
        <f t="shared" si="5"/>
        <v>2.0898303664302018</v>
      </c>
      <c r="I40" s="129"/>
      <c r="J40" s="194">
        <f t="shared" si="6"/>
        <v>116.79732498164208</v>
      </c>
      <c r="K40" s="194">
        <f t="shared" si="6"/>
        <v>82.383227595544156</v>
      </c>
      <c r="L40" s="194">
        <f t="shared" si="6"/>
        <v>50.804568236894241</v>
      </c>
      <c r="N40" s="140"/>
      <c r="O40" s="140"/>
      <c r="P40" s="140"/>
      <c r="Q40" s="140"/>
      <c r="R40" s="140"/>
      <c r="S40" s="140"/>
    </row>
    <row r="41" spans="1:19" ht="15">
      <c r="A41" s="206"/>
      <c r="B41" s="161"/>
      <c r="C41" s="161"/>
      <c r="D41" s="161"/>
      <c r="E41" s="161"/>
      <c r="F41" s="161"/>
      <c r="G41" s="161"/>
      <c r="H41" s="161"/>
      <c r="J41" s="204"/>
      <c r="K41" s="204"/>
      <c r="L41" s="204"/>
    </row>
    <row r="42" spans="1:19" ht="23.25">
      <c r="A42" s="110" t="s">
        <v>46</v>
      </c>
      <c r="B42" s="161"/>
      <c r="C42" s="161"/>
      <c r="D42" s="161"/>
      <c r="E42" s="161"/>
      <c r="F42" s="161"/>
      <c r="G42" s="161"/>
      <c r="H42" s="161"/>
      <c r="J42" s="204"/>
      <c r="K42" s="204"/>
      <c r="L42" s="204"/>
    </row>
    <row r="43" spans="1:19" ht="15">
      <c r="B43" s="161"/>
      <c r="C43" s="161"/>
      <c r="D43" s="161"/>
      <c r="E43" s="161"/>
      <c r="F43" s="161"/>
      <c r="G43" s="161"/>
      <c r="H43" s="161"/>
      <c r="J43" s="204"/>
      <c r="K43" s="204"/>
      <c r="L43" s="204"/>
    </row>
    <row r="44" spans="1:19" s="117" customFormat="1" ht="15">
      <c r="A44" s="117" t="s">
        <v>41</v>
      </c>
      <c r="B44" s="161">
        <f t="shared" ref="B44:B49" si="7">IF(ISERR((B17/$B$56)*1000),"n/a",IF(((B17/$B$56)*1000)=0,"-",((B17/$B$56)*1000)))</f>
        <v>2.235398655407709E-3</v>
      </c>
      <c r="C44" s="161">
        <f>IF(ISERR((D17/$B$56)*1000),"n/a",IF(((D17/$B$56)*1000)=0,"-",((D17/$B$56)*1000)))</f>
        <v>0.11959382806431243</v>
      </c>
      <c r="D44" s="161">
        <f t="shared" ref="D44:D49" si="8">IF(ISERR((F17/$B$56)*1000),"n/a",IF(((F17/$B$56)*1000)=0,"-",((F17/$B$56)*1000)))</f>
        <v>0.29395492318611366</v>
      </c>
      <c r="E44" s="161"/>
      <c r="F44" s="161">
        <f t="shared" ref="F44:F49" si="9">IF(ISERR((H17/$F$56)*1000),"n/a",IF(((H17/$F$56)*1000)=0,"-",((H17/$F$56)*1000)))</f>
        <v>2.0541464061592241E-3</v>
      </c>
      <c r="G44" s="161">
        <f t="shared" ref="G44:G49" si="10">IF(ISERR((J17/$F$56)*1000),"n/a",IF(((J17/$F$56)*1000)=0,"-",((J17/$F$56)*1000)))</f>
        <v>0.10814879351245282</v>
      </c>
      <c r="H44" s="161">
        <f t="shared" ref="H44:H49" si="11">IF(ISERR((L17/$F$56)*1000),"n/a",IF(((L17/$F$56)*1000)=0,"-",((L17/$F$56)*1000)))</f>
        <v>0.38894815647058351</v>
      </c>
      <c r="J44" s="140">
        <f t="shared" ref="J44:L49" si="12">IF(ISERR((B44/F44)*100),"n/a",IF(((B44/F44)*100)=0,"-",((B44/F44)*100)))</f>
        <v>108.82372593818104</v>
      </c>
      <c r="K44" s="140">
        <f t="shared" si="12"/>
        <v>110.58267427693657</v>
      </c>
      <c r="L44" s="140">
        <f t="shared" si="12"/>
        <v>75.57689072331307</v>
      </c>
      <c r="N44" s="136"/>
      <c r="O44" s="136"/>
      <c r="P44" s="136"/>
      <c r="Q44" s="136"/>
      <c r="R44" s="136"/>
      <c r="S44" s="136"/>
    </row>
    <row r="45" spans="1:19" s="117" customFormat="1" ht="15">
      <c r="A45" s="117" t="s">
        <v>42</v>
      </c>
      <c r="B45" s="205">
        <f t="shared" si="7"/>
        <v>1.1176993277038545E-3</v>
      </c>
      <c r="C45" s="161">
        <f t="shared" ref="C45:C49" si="13">IF(ISERR((D18/$B$56)*1000),"n/a",IF(((D18/$B$56)*1000)=0,"-",((D18/$B$56)*1000)))</f>
        <v>8.941594621630836E-3</v>
      </c>
      <c r="D45" s="161">
        <f t="shared" si="8"/>
        <v>3.8001777141931044E-2</v>
      </c>
      <c r="E45" s="161"/>
      <c r="F45" s="161">
        <f t="shared" si="9"/>
        <v>4.4655356655635308E-4</v>
      </c>
      <c r="G45" s="161">
        <f t="shared" si="10"/>
        <v>2.8332884719091726E-2</v>
      </c>
      <c r="H45" s="161">
        <f t="shared" si="11"/>
        <v>0.13959264490551596</v>
      </c>
      <c r="J45" s="141">
        <f t="shared" si="12"/>
        <v>250.29456965781637</v>
      </c>
      <c r="K45" s="140">
        <f t="shared" si="12"/>
        <v>31.559068941559858</v>
      </c>
      <c r="L45" s="140">
        <f t="shared" si="12"/>
        <v>27.223337710702992</v>
      </c>
      <c r="N45" s="136"/>
      <c r="O45" s="136"/>
      <c r="P45" s="136"/>
      <c r="Q45" s="136"/>
      <c r="R45" s="136"/>
      <c r="S45" s="136"/>
    </row>
    <row r="46" spans="1:19" s="117" customFormat="1" ht="15">
      <c r="A46" s="117" t="s">
        <v>43</v>
      </c>
      <c r="B46" s="205">
        <f t="shared" si="7"/>
        <v>2.235398655407709E-3</v>
      </c>
      <c r="C46" s="161">
        <f t="shared" si="13"/>
        <v>4.9178770418969599E-2</v>
      </c>
      <c r="D46" s="161">
        <f t="shared" si="8"/>
        <v>0.25930624402729419</v>
      </c>
      <c r="E46" s="161"/>
      <c r="F46" s="161">
        <f t="shared" si="9"/>
        <v>1.8755249795366828E-3</v>
      </c>
      <c r="G46" s="161">
        <f t="shared" si="10"/>
        <v>3.9709886418242246E-2</v>
      </c>
      <c r="H46" s="161">
        <f t="shared" si="11"/>
        <v>0.39269920642965689</v>
      </c>
      <c r="J46" s="141">
        <f t="shared" si="12"/>
        <v>119.1878903132459</v>
      </c>
      <c r="K46" s="140">
        <f t="shared" si="12"/>
        <v>123.84515508555435</v>
      </c>
      <c r="L46" s="140">
        <f t="shared" si="12"/>
        <v>66.031771845136888</v>
      </c>
      <c r="N46" s="136"/>
      <c r="O46" s="136"/>
      <c r="P46" s="136"/>
      <c r="Q46" s="136"/>
      <c r="R46" s="136"/>
      <c r="S46" s="136"/>
    </row>
    <row r="47" spans="1:19" s="117" customFormat="1" ht="15">
      <c r="A47" s="117" t="s">
        <v>44</v>
      </c>
      <c r="B47" s="205" t="str">
        <f t="shared" si="7"/>
        <v>-</v>
      </c>
      <c r="C47" s="205">
        <f t="shared" si="13"/>
        <v>1.1176993277038543E-2</v>
      </c>
      <c r="D47" s="161">
        <f t="shared" si="8"/>
        <v>3.353097983111563E-2</v>
      </c>
      <c r="E47" s="161"/>
      <c r="F47" s="205" t="str">
        <f t="shared" si="9"/>
        <v>-</v>
      </c>
      <c r="G47" s="161">
        <f t="shared" si="10"/>
        <v>1.5151249500925839E-3</v>
      </c>
      <c r="H47" s="161">
        <f t="shared" si="11"/>
        <v>2.3845960454109253E-2</v>
      </c>
      <c r="J47" s="141" t="str">
        <f t="shared" si="12"/>
        <v>n/a</v>
      </c>
      <c r="K47" s="141">
        <f t="shared" si="12"/>
        <v>737.69449023696404</v>
      </c>
      <c r="L47" s="140">
        <f t="shared" si="12"/>
        <v>140.61492677405411</v>
      </c>
      <c r="N47" s="136"/>
      <c r="O47" s="136"/>
      <c r="P47" s="136"/>
      <c r="Q47" s="136"/>
      <c r="R47" s="136"/>
      <c r="S47" s="136"/>
    </row>
    <row r="48" spans="1:19" s="117" customFormat="1" ht="15">
      <c r="A48" s="117" t="s">
        <v>45</v>
      </c>
      <c r="B48" s="205" t="str">
        <f t="shared" si="7"/>
        <v>-</v>
      </c>
      <c r="C48" s="161">
        <f t="shared" si="13"/>
        <v>1.0059293949334689E-2</v>
      </c>
      <c r="D48" s="161">
        <f t="shared" si="8"/>
        <v>2.5707084537188649E-2</v>
      </c>
      <c r="E48" s="161"/>
      <c r="F48" s="205">
        <f t="shared" si="9"/>
        <v>4.4655356655635308E-4</v>
      </c>
      <c r="G48" s="161">
        <f t="shared" si="10"/>
        <v>1.5497098176829645E-2</v>
      </c>
      <c r="H48" s="161">
        <f t="shared" si="11"/>
        <v>4.6888124488417067E-2</v>
      </c>
      <c r="J48" s="141" t="str">
        <f t="shared" si="12"/>
        <v>n/a</v>
      </c>
      <c r="K48" s="140">
        <f t="shared" si="12"/>
        <v>64.910822881504089</v>
      </c>
      <c r="L48" s="140">
        <f t="shared" si="12"/>
        <v>54.826429544093102</v>
      </c>
      <c r="N48" s="136"/>
      <c r="O48" s="136"/>
      <c r="P48" s="136"/>
      <c r="Q48" s="136"/>
      <c r="R48" s="136"/>
      <c r="S48" s="136"/>
    </row>
    <row r="49" spans="1:19" s="117" customFormat="1" ht="15.75">
      <c r="A49" s="129" t="s">
        <v>34</v>
      </c>
      <c r="B49" s="158">
        <f t="shared" si="7"/>
        <v>5.5884966385192714E-3</v>
      </c>
      <c r="C49" s="158">
        <f t="shared" si="13"/>
        <v>0.19895048033128607</v>
      </c>
      <c r="D49" s="158">
        <f t="shared" si="8"/>
        <v>0.65050100872364325</v>
      </c>
      <c r="E49" s="158"/>
      <c r="F49" s="158">
        <f t="shared" si="9"/>
        <v>4.822778518808613E-3</v>
      </c>
      <c r="G49" s="158">
        <f t="shared" si="10"/>
        <v>0.19320378777670902</v>
      </c>
      <c r="H49" s="158">
        <f t="shared" si="11"/>
        <v>0.99197409274828263</v>
      </c>
      <c r="I49" s="129"/>
      <c r="J49" s="194">
        <f t="shared" si="12"/>
        <v>115.87711558232236</v>
      </c>
      <c r="K49" s="194">
        <f t="shared" si="12"/>
        <v>102.97442023301255</v>
      </c>
      <c r="L49" s="194">
        <f t="shared" si="12"/>
        <v>65.576411065476321</v>
      </c>
      <c r="N49" s="136"/>
      <c r="O49" s="136"/>
      <c r="P49" s="136"/>
      <c r="Q49" s="136"/>
      <c r="R49" s="136"/>
      <c r="S49" s="136"/>
    </row>
    <row r="50" spans="1:19" ht="13.5" thickBot="1">
      <c r="A50" s="116"/>
      <c r="B50" s="116"/>
      <c r="C50" s="116"/>
      <c r="D50" s="116"/>
      <c r="E50" s="116"/>
      <c r="F50" s="116"/>
      <c r="G50" s="116"/>
      <c r="H50" s="116"/>
      <c r="I50" s="116"/>
      <c r="J50" s="116"/>
      <c r="K50" s="116"/>
      <c r="L50" s="116"/>
    </row>
    <row r="51" spans="1:19">
      <c r="A51" s="112" t="s">
        <v>47</v>
      </c>
    </row>
    <row r="53" spans="1:19">
      <c r="A53" s="112" t="s">
        <v>50</v>
      </c>
    </row>
    <row r="54" spans="1:19">
      <c r="B54" s="138" t="s">
        <v>2</v>
      </c>
      <c r="C54" s="138"/>
      <c r="D54" s="138"/>
      <c r="E54" s="138"/>
      <c r="F54" s="138" t="s">
        <v>18</v>
      </c>
      <c r="G54" s="138"/>
      <c r="H54" s="138"/>
      <c r="I54" s="138"/>
      <c r="J54" s="138" t="s">
        <v>51</v>
      </c>
    </row>
    <row r="55" spans="1:19">
      <c r="A55" s="112" t="s">
        <v>52</v>
      </c>
      <c r="B55" s="138" t="s">
        <v>33</v>
      </c>
      <c r="C55" s="138" t="s">
        <v>34</v>
      </c>
      <c r="D55" s="138"/>
      <c r="F55" s="138" t="s">
        <v>33</v>
      </c>
      <c r="G55" s="138" t="s">
        <v>34</v>
      </c>
      <c r="H55" s="138"/>
      <c r="J55" s="138" t="s">
        <v>33</v>
      </c>
      <c r="K55" s="138" t="s">
        <v>34</v>
      </c>
    </row>
    <row r="56" spans="1:19">
      <c r="A56" s="112" t="s">
        <v>53</v>
      </c>
      <c r="B56" s="179">
        <f>'Table C-D'!C113</f>
        <v>894695</v>
      </c>
      <c r="C56" s="179">
        <f>'Table C-D'!D113</f>
        <v>5490100</v>
      </c>
      <c r="F56" s="173">
        <f>'Table C-D'!G113</f>
        <v>11196865</v>
      </c>
      <c r="G56" s="173">
        <f>'Table C-D'!H113</f>
        <v>60854700</v>
      </c>
      <c r="J56" s="178">
        <f>B56+F56</f>
        <v>12091560</v>
      </c>
      <c r="K56" s="178">
        <f>C56+G56</f>
        <v>66344800</v>
      </c>
    </row>
    <row r="58" spans="1:19">
      <c r="B58" s="172"/>
      <c r="C58" s="207"/>
      <c r="F58" s="173"/>
      <c r="G58" s="174"/>
    </row>
    <row r="59" spans="1:19">
      <c r="B59" s="174"/>
    </row>
    <row r="60" spans="1:19">
      <c r="B60" s="174"/>
      <c r="C60" s="174"/>
      <c r="D60" s="174"/>
      <c r="E60" s="174"/>
      <c r="F60" s="174"/>
      <c r="G60" s="174"/>
    </row>
    <row r="61" spans="1:19">
      <c r="B61" s="174"/>
    </row>
    <row r="62" spans="1:19">
      <c r="B62" s="174"/>
    </row>
    <row r="63" spans="1:19">
      <c r="B63" s="174"/>
    </row>
    <row r="64" spans="1:19">
      <c r="B64" s="174"/>
    </row>
    <row r="65" spans="2:2">
      <c r="B65" s="174"/>
    </row>
    <row r="66" spans="2:2">
      <c r="B66" s="174"/>
    </row>
    <row r="67" spans="2:2">
      <c r="B67" s="174"/>
    </row>
    <row r="68" spans="2:2">
      <c r="B68" s="174"/>
    </row>
    <row r="69" spans="2:2">
      <c r="B69" s="174"/>
    </row>
    <row r="70" spans="2:2">
      <c r="B70" s="174"/>
    </row>
    <row r="71" spans="2:2">
      <c r="B71" s="174"/>
    </row>
    <row r="72" spans="2:2">
      <c r="B72" s="174"/>
    </row>
    <row r="73" spans="2:2">
      <c r="B73" s="174"/>
    </row>
    <row r="74" spans="2:2">
      <c r="B74" s="174"/>
    </row>
    <row r="75" spans="2:2">
      <c r="B75" s="178"/>
    </row>
  </sheetData>
  <mergeCells count="2">
    <mergeCell ref="B3:F3"/>
    <mergeCell ref="H3:L3"/>
  </mergeCells>
  <pageMargins left="0.62992125984251968" right="0.35433070866141736" top="0.59055118110236227" bottom="0.94488188976377963" header="0.31496062992125984" footer="0.6692913385826772"/>
  <pageSetup paperSize="9" scale="65"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5B2E-0BBD-41A2-9B04-66A820477BF3}">
  <sheetPr transitionEvaluation="1">
    <tabColor indexed="10"/>
    <pageSetUpPr fitToPage="1"/>
  </sheetPr>
  <dimension ref="A1:AE56"/>
  <sheetViews>
    <sheetView tabSelected="1" zoomScale="75" zoomScaleNormal="75" workbookViewId="0">
      <selection activeCell="Q23" sqref="Q23"/>
    </sheetView>
  </sheetViews>
  <sheetFormatPr defaultColWidth="16.28515625" defaultRowHeight="18"/>
  <cols>
    <col min="1" max="1" width="20.28515625" style="22" customWidth="1"/>
    <col min="2" max="2" width="9.140625" style="21" customWidth="1"/>
    <col min="3" max="3" width="12.85546875" style="22" customWidth="1"/>
    <col min="4" max="4" width="11.5703125" style="22" customWidth="1"/>
    <col min="5" max="5" width="3" style="22" customWidth="1"/>
    <col min="6" max="6" width="13.42578125" style="22" customWidth="1"/>
    <col min="7" max="7" width="7" style="22" customWidth="1"/>
    <col min="8" max="8" width="23.42578125" style="22" customWidth="1"/>
    <col min="9" max="9" width="9" style="21" customWidth="1"/>
    <col min="10" max="10" width="11" style="22" customWidth="1"/>
    <col min="11" max="11" width="12.28515625" style="22" customWidth="1"/>
    <col min="12" max="12" width="3" style="22" customWidth="1"/>
    <col min="13" max="13" width="12.28515625" style="22" customWidth="1"/>
    <col min="14" max="14" width="3" style="21" customWidth="1"/>
    <col min="15" max="15" width="7" style="22" customWidth="1"/>
    <col min="16" max="16" width="16.85546875" style="25" customWidth="1"/>
    <col min="17" max="17" width="15.5703125" style="22" customWidth="1"/>
    <col min="18" max="18" width="4.5703125" style="22" customWidth="1"/>
    <col min="19" max="16384" width="16.28515625" style="22"/>
  </cols>
  <sheetData>
    <row r="1" spans="1:31" s="18" customFormat="1" ht="20.25" customHeight="1">
      <c r="A1" s="13" t="s">
        <v>54</v>
      </c>
      <c r="B1" s="14"/>
      <c r="C1" s="15"/>
      <c r="D1" s="15"/>
      <c r="E1" s="15"/>
      <c r="F1" s="15"/>
      <c r="G1" s="15"/>
      <c r="H1" s="16"/>
      <c r="I1" s="14"/>
      <c r="J1" s="15"/>
      <c r="K1" s="15"/>
      <c r="L1" s="15"/>
      <c r="M1" s="15"/>
      <c r="N1" s="14"/>
      <c r="O1" s="15"/>
      <c r="P1" s="17"/>
    </row>
    <row r="2" spans="1:31" s="18" customFormat="1" ht="22.5" customHeight="1">
      <c r="A2" s="19" t="s">
        <v>55</v>
      </c>
      <c r="B2" s="14"/>
      <c r="C2" s="15"/>
      <c r="D2" s="15"/>
      <c r="E2" s="15"/>
      <c r="F2" s="15"/>
      <c r="G2" s="15"/>
      <c r="H2" s="16"/>
      <c r="I2" s="14"/>
      <c r="J2" s="15"/>
      <c r="K2" s="15"/>
      <c r="L2" s="15"/>
      <c r="M2" s="15"/>
      <c r="N2" s="14"/>
      <c r="O2" s="15"/>
      <c r="P2" s="17"/>
    </row>
    <row r="3" spans="1:31" s="18" customFormat="1" ht="22.5" customHeight="1">
      <c r="A3" s="13"/>
      <c r="B3" s="14"/>
      <c r="C3" s="15"/>
      <c r="D3" s="15"/>
      <c r="E3" s="15"/>
      <c r="F3" s="15"/>
      <c r="G3" s="15"/>
      <c r="H3" s="16"/>
      <c r="I3" s="14"/>
      <c r="J3" s="15"/>
      <c r="K3" s="15"/>
      <c r="L3" s="15"/>
      <c r="M3" s="15"/>
      <c r="N3" s="14"/>
      <c r="O3" s="15"/>
      <c r="P3" s="17"/>
    </row>
    <row r="4" spans="1:31" ht="4.5" customHeight="1">
      <c r="A4" s="20"/>
      <c r="H4" s="23"/>
      <c r="J4" s="24"/>
    </row>
    <row r="5" spans="1:31" s="18" customFormat="1" ht="29.25" customHeight="1" thickBot="1">
      <c r="A5" s="13" t="s">
        <v>56</v>
      </c>
      <c r="B5" s="26"/>
      <c r="C5" s="23"/>
      <c r="D5" s="27"/>
      <c r="E5" s="28"/>
      <c r="F5" s="28"/>
      <c r="H5" s="13" t="s">
        <v>57</v>
      </c>
      <c r="I5" s="26"/>
      <c r="J5" s="23"/>
      <c r="K5" s="27"/>
      <c r="L5" s="28"/>
      <c r="M5" s="28"/>
      <c r="N5" s="29"/>
      <c r="P5" s="30"/>
    </row>
    <row r="6" spans="1:31" ht="19.5" customHeight="1">
      <c r="A6" s="31"/>
      <c r="B6" s="32"/>
      <c r="C6" s="33"/>
      <c r="D6" s="215" t="s">
        <v>58</v>
      </c>
      <c r="E6" s="215"/>
      <c r="F6" s="215"/>
      <c r="H6" s="31"/>
      <c r="I6" s="32"/>
      <c r="J6" s="33"/>
      <c r="K6" s="215" t="s">
        <v>58</v>
      </c>
      <c r="L6" s="215"/>
      <c r="M6" s="215"/>
      <c r="N6" s="22"/>
    </row>
    <row r="7" spans="1:31" ht="36" customHeight="1" thickBot="1">
      <c r="A7" s="35"/>
      <c r="B7" s="36"/>
      <c r="C7" s="37" t="s">
        <v>59</v>
      </c>
      <c r="D7" s="38" t="s">
        <v>60</v>
      </c>
      <c r="E7" s="39"/>
      <c r="F7" s="38" t="s">
        <v>61</v>
      </c>
      <c r="H7" s="35"/>
      <c r="I7" s="36"/>
      <c r="J7" s="37" t="s">
        <v>59</v>
      </c>
      <c r="K7" s="38" t="s">
        <v>60</v>
      </c>
      <c r="L7" s="39"/>
      <c r="M7" s="38" t="s">
        <v>61</v>
      </c>
      <c r="P7" s="40"/>
      <c r="U7" s="41"/>
      <c r="V7" s="42"/>
      <c r="X7" s="42"/>
      <c r="Z7" s="43"/>
      <c r="AA7" s="44"/>
      <c r="AB7" s="41"/>
      <c r="AC7" s="42"/>
      <c r="AE7" s="42"/>
    </row>
    <row r="8" spans="1:31" s="209" customFormat="1" ht="12.75" customHeight="1">
      <c r="B8" s="45"/>
      <c r="I8" s="45"/>
      <c r="N8" s="45"/>
      <c r="P8" s="46"/>
    </row>
    <row r="9" spans="1:31" s="209" customFormat="1">
      <c r="A9" s="3" t="s">
        <v>62</v>
      </c>
      <c r="C9" s="210">
        <v>110</v>
      </c>
      <c r="D9" s="211">
        <v>20.040138575736421</v>
      </c>
      <c r="F9" s="211">
        <v>70.982170835258401</v>
      </c>
      <c r="G9" s="47"/>
      <c r="H9" s="3" t="s">
        <v>62</v>
      </c>
      <c r="J9" s="210">
        <v>116</v>
      </c>
      <c r="K9" s="211">
        <v>21.283923316960003</v>
      </c>
      <c r="M9" s="211">
        <v>67.27044784657194</v>
      </c>
      <c r="N9" s="48"/>
      <c r="Z9" s="10"/>
    </row>
    <row r="10" spans="1:31" s="209" customFormat="1">
      <c r="A10" s="49" t="s">
        <v>63</v>
      </c>
      <c r="C10" s="210">
        <v>229</v>
      </c>
      <c r="D10" s="211">
        <v>21.764841626086483</v>
      </c>
      <c r="F10" s="211">
        <v>77.09106903959831</v>
      </c>
      <c r="G10" s="47"/>
      <c r="H10" s="49" t="s">
        <v>63</v>
      </c>
      <c r="J10" s="210">
        <v>227</v>
      </c>
      <c r="K10" s="211">
        <v>21.65498871317185</v>
      </c>
      <c r="M10" s="211">
        <v>68.443245502897156</v>
      </c>
      <c r="N10" s="48"/>
      <c r="V10" s="211"/>
      <c r="X10" s="211"/>
      <c r="Z10" s="22"/>
    </row>
    <row r="11" spans="1:31" s="209" customFormat="1">
      <c r="A11" s="49" t="s">
        <v>67</v>
      </c>
      <c r="C11" s="210">
        <v>1370</v>
      </c>
      <c r="D11" s="211">
        <v>24</v>
      </c>
      <c r="F11" s="211">
        <v>85</v>
      </c>
      <c r="G11" s="47"/>
      <c r="H11" s="49" t="s">
        <v>65</v>
      </c>
      <c r="J11" s="210">
        <v>9</v>
      </c>
      <c r="K11" s="211">
        <v>23.022966688325308</v>
      </c>
      <c r="M11" s="211">
        <v>72.766907529977033</v>
      </c>
      <c r="N11" s="48"/>
      <c r="V11" s="211"/>
      <c r="X11" s="211"/>
      <c r="Z11" s="3"/>
    </row>
    <row r="12" spans="1:31" s="209" customFormat="1">
      <c r="A12" s="49" t="s">
        <v>64</v>
      </c>
      <c r="C12" s="210">
        <v>1624</v>
      </c>
      <c r="D12" s="211">
        <v>24.721081806717734</v>
      </c>
      <c r="F12" s="211">
        <v>87.562071759394215</v>
      </c>
      <c r="G12" s="47"/>
      <c r="H12" s="49" t="s">
        <v>67</v>
      </c>
      <c r="J12" s="210">
        <v>1443</v>
      </c>
      <c r="K12" s="211">
        <v>25.431530600282102</v>
      </c>
      <c r="M12" s="211">
        <v>80.37946892721321</v>
      </c>
      <c r="N12" s="48"/>
      <c r="R12" s="211"/>
      <c r="X12" s="211"/>
    </row>
    <row r="13" spans="1:31" s="209" customFormat="1">
      <c r="A13" s="49" t="s">
        <v>66</v>
      </c>
      <c r="C13" s="210">
        <v>1695</v>
      </c>
      <c r="D13" s="211">
        <v>25.072680820291136</v>
      </c>
      <c r="F13" s="211">
        <v>88.807435465471201</v>
      </c>
      <c r="G13" s="47"/>
      <c r="H13" s="49" t="s">
        <v>64</v>
      </c>
      <c r="J13" s="210">
        <v>1695</v>
      </c>
      <c r="K13" s="211">
        <v>25.803018478203732</v>
      </c>
      <c r="M13" s="211">
        <v>81.553601888754528</v>
      </c>
      <c r="N13" s="48"/>
      <c r="R13" s="211"/>
      <c r="X13" s="211"/>
    </row>
    <row r="14" spans="1:31" s="209" customFormat="1">
      <c r="A14" s="49" t="s">
        <v>68</v>
      </c>
      <c r="C14" s="210">
        <v>155</v>
      </c>
      <c r="D14" s="211">
        <v>26.126586853034073</v>
      </c>
      <c r="F14" s="211">
        <v>92.540370633446685</v>
      </c>
      <c r="G14" s="47"/>
      <c r="H14" s="3" t="s">
        <v>70</v>
      </c>
      <c r="J14" s="210">
        <v>3216</v>
      </c>
      <c r="K14" s="211">
        <v>25.870757114383796</v>
      </c>
      <c r="M14" s="211">
        <v>81.767698149321205</v>
      </c>
      <c r="N14" s="48"/>
      <c r="R14" s="211"/>
      <c r="X14" s="211"/>
    </row>
    <row r="15" spans="1:31" s="209" customFormat="1">
      <c r="A15" s="3" t="s">
        <v>69</v>
      </c>
      <c r="C15" s="210">
        <v>236</v>
      </c>
      <c r="D15" s="211">
        <v>26.771377540515815</v>
      </c>
      <c r="F15" s="211">
        <v>94.824219248507006</v>
      </c>
      <c r="G15" s="47"/>
      <c r="H15" s="49" t="s">
        <v>66</v>
      </c>
      <c r="J15" s="210">
        <v>1750</v>
      </c>
      <c r="K15" s="211">
        <v>25.889173272005682</v>
      </c>
      <c r="M15" s="211">
        <v>81.82590467226288</v>
      </c>
      <c r="N15" s="48"/>
      <c r="R15" s="211"/>
      <c r="V15" s="211"/>
      <c r="X15" s="211"/>
    </row>
    <row r="16" spans="1:31" s="209" customFormat="1" ht="18.75">
      <c r="A16" s="50" t="s">
        <v>2</v>
      </c>
      <c r="B16" s="51"/>
      <c r="C16" s="52">
        <v>155</v>
      </c>
      <c r="D16" s="53">
        <v>28.232636928289104</v>
      </c>
      <c r="E16" s="51"/>
      <c r="F16" s="53">
        <v>100</v>
      </c>
      <c r="G16" s="47"/>
      <c r="H16" s="3" t="s">
        <v>68</v>
      </c>
      <c r="J16" s="210">
        <v>154</v>
      </c>
      <c r="K16" s="211">
        <v>26.107381014339566</v>
      </c>
      <c r="M16" s="211">
        <v>82.515576981817418</v>
      </c>
      <c r="N16" s="48"/>
      <c r="V16" s="211"/>
      <c r="X16" s="211"/>
    </row>
    <row r="17" spans="1:24" s="209" customFormat="1">
      <c r="A17" s="3" t="s">
        <v>71</v>
      </c>
      <c r="C17" s="210">
        <v>16</v>
      </c>
      <c r="D17" s="211">
        <v>29.51751772434697</v>
      </c>
      <c r="F17" s="211">
        <v>104.55104777963695</v>
      </c>
      <c r="G17" s="47"/>
      <c r="H17" s="49" t="s">
        <v>69</v>
      </c>
      <c r="J17" s="210">
        <v>241</v>
      </c>
      <c r="K17" s="211">
        <v>27.391907384892328</v>
      </c>
      <c r="M17" s="211">
        <v>86.575479986117386</v>
      </c>
      <c r="N17" s="48"/>
      <c r="V17" s="211"/>
      <c r="X17" s="211"/>
    </row>
    <row r="18" spans="1:24" s="209" customFormat="1">
      <c r="A18" s="49" t="s">
        <v>76</v>
      </c>
      <c r="C18" s="210">
        <v>101</v>
      </c>
      <c r="D18" s="211">
        <v>32</v>
      </c>
      <c r="F18" s="211">
        <v>113</v>
      </c>
      <c r="G18" s="47"/>
      <c r="H18" s="3" t="s">
        <v>74</v>
      </c>
      <c r="J18" s="212">
        <v>55</v>
      </c>
      <c r="K18" s="211">
        <v>28.858741706391161</v>
      </c>
      <c r="M18" s="211">
        <v>91.211589610009909</v>
      </c>
      <c r="N18" s="48"/>
      <c r="V18" s="211"/>
      <c r="X18" s="211"/>
    </row>
    <row r="19" spans="1:24" s="209" customFormat="1">
      <c r="A19" s="49" t="s">
        <v>72</v>
      </c>
      <c r="C19" s="210">
        <v>182</v>
      </c>
      <c r="D19" s="211">
        <v>32.710456742218234</v>
      </c>
      <c r="F19" s="211">
        <v>115.86043778093698</v>
      </c>
      <c r="G19" s="47"/>
      <c r="H19" s="3" t="s">
        <v>76</v>
      </c>
      <c r="J19" s="212">
        <v>95</v>
      </c>
      <c r="K19" s="211">
        <v>29.906330225698401</v>
      </c>
      <c r="M19" s="211">
        <v>94.522621500289745</v>
      </c>
      <c r="N19" s="48"/>
      <c r="V19" s="211"/>
      <c r="X19" s="211"/>
    </row>
    <row r="20" spans="1:24" s="209" customFormat="1">
      <c r="A20" s="3" t="s">
        <v>73</v>
      </c>
      <c r="C20" s="212">
        <v>2830</v>
      </c>
      <c r="D20" s="211">
        <v>33.547163904389635</v>
      </c>
      <c r="F20" s="211">
        <v>118.82405454934808</v>
      </c>
      <c r="G20" s="47"/>
      <c r="H20" s="49" t="s">
        <v>75</v>
      </c>
      <c r="J20" s="210">
        <v>157</v>
      </c>
      <c r="K20" s="211">
        <v>30.594937064070862</v>
      </c>
      <c r="M20" s="211">
        <v>96.699047797156524</v>
      </c>
      <c r="N20" s="48"/>
      <c r="V20" s="211"/>
      <c r="X20" s="211"/>
    </row>
    <row r="21" spans="1:24" s="209" customFormat="1" ht="18.75">
      <c r="A21" s="3" t="s">
        <v>75</v>
      </c>
      <c r="C21" s="212">
        <v>185</v>
      </c>
      <c r="D21" s="211">
        <v>35.095074453726198</v>
      </c>
      <c r="F21" s="211">
        <v>124.30675371509818</v>
      </c>
      <c r="G21" s="47"/>
      <c r="H21" s="50" t="s">
        <v>2</v>
      </c>
      <c r="I21" s="51"/>
      <c r="J21" s="52">
        <v>173</v>
      </c>
      <c r="K21" s="53">
        <v>31.639336437158299</v>
      </c>
      <c r="L21" s="51"/>
      <c r="M21" s="53">
        <v>100</v>
      </c>
      <c r="N21" s="48"/>
      <c r="V21" s="211"/>
      <c r="X21" s="211"/>
    </row>
    <row r="22" spans="1:24" s="209" customFormat="1">
      <c r="A22" s="49" t="s">
        <v>77</v>
      </c>
      <c r="C22" s="210">
        <v>363</v>
      </c>
      <c r="D22" s="211">
        <v>36.882747409063199</v>
      </c>
      <c r="F22" s="211">
        <v>130.63869132290185</v>
      </c>
      <c r="G22" s="47"/>
      <c r="H22" s="3" t="s">
        <v>80</v>
      </c>
      <c r="J22" s="210">
        <v>2776</v>
      </c>
      <c r="K22" s="211">
        <v>33.292791524173381</v>
      </c>
      <c r="M22" s="211">
        <v>105.22594742244091</v>
      </c>
      <c r="N22" s="48"/>
      <c r="V22" s="211"/>
      <c r="X22" s="211"/>
    </row>
    <row r="23" spans="1:24" s="209" customFormat="1">
      <c r="A23" s="49" t="s">
        <v>78</v>
      </c>
      <c r="C23" s="212">
        <v>34</v>
      </c>
      <c r="D23" s="211">
        <v>36.928383916168222</v>
      </c>
      <c r="F23" s="211">
        <v>130.80033583106783</v>
      </c>
      <c r="G23" s="47"/>
      <c r="H23" s="49" t="s">
        <v>72</v>
      </c>
      <c r="J23" s="210">
        <v>191</v>
      </c>
      <c r="K23" s="211">
        <v>34.408065971251432</v>
      </c>
      <c r="M23" s="211">
        <v>108.75090898190092</v>
      </c>
      <c r="N23" s="48"/>
      <c r="V23" s="211"/>
      <c r="X23" s="211"/>
    </row>
    <row r="24" spans="1:24" s="209" customFormat="1">
      <c r="A24" s="3" t="s">
        <v>79</v>
      </c>
      <c r="C24" s="210">
        <v>1779</v>
      </c>
      <c r="D24" s="211">
        <v>36.996706752393933</v>
      </c>
      <c r="F24" s="211">
        <v>131.04233531697932</v>
      </c>
      <c r="G24" s="47"/>
      <c r="H24" s="49" t="s">
        <v>77</v>
      </c>
      <c r="J24" s="210">
        <v>351</v>
      </c>
      <c r="K24" s="211">
        <v>36.717221014761471</v>
      </c>
      <c r="M24" s="211">
        <v>116.0492764685151</v>
      </c>
      <c r="N24" s="48"/>
      <c r="V24" s="211"/>
      <c r="X24" s="211"/>
    </row>
    <row r="25" spans="1:24" s="209" customFormat="1">
      <c r="A25" s="49" t="s">
        <v>74</v>
      </c>
      <c r="C25" s="210">
        <v>71</v>
      </c>
      <c r="D25" s="211">
        <v>37.16220990577024</v>
      </c>
      <c r="F25" s="211">
        <v>131.62854748623818</v>
      </c>
      <c r="G25" s="47"/>
      <c r="H25" s="49" t="s">
        <v>83</v>
      </c>
      <c r="J25" s="210">
        <v>1759</v>
      </c>
      <c r="K25" s="211">
        <v>37.153188764833473</v>
      </c>
      <c r="M25" s="211">
        <v>117.42720596756739</v>
      </c>
      <c r="N25" s="48"/>
      <c r="V25" s="211"/>
      <c r="X25" s="211"/>
    </row>
    <row r="26" spans="1:24" s="209" customFormat="1">
      <c r="A26" s="49" t="s">
        <v>81</v>
      </c>
      <c r="C26" s="210">
        <v>684</v>
      </c>
      <c r="D26" s="211">
        <v>38.402606526388233</v>
      </c>
      <c r="F26" s="211">
        <v>136.02203231646712</v>
      </c>
      <c r="G26" s="47"/>
      <c r="H26" s="54" t="s">
        <v>85</v>
      </c>
      <c r="J26" s="210">
        <v>50</v>
      </c>
      <c r="K26" s="211">
        <v>37.655677986716583</v>
      </c>
      <c r="M26" s="211">
        <v>119.01538473004285</v>
      </c>
      <c r="N26" s="48"/>
      <c r="V26" s="211"/>
      <c r="X26" s="211"/>
    </row>
    <row r="27" spans="1:24" s="209" customFormat="1">
      <c r="A27" s="49" t="s">
        <v>82</v>
      </c>
      <c r="C27" s="210">
        <v>82</v>
      </c>
      <c r="D27" s="211">
        <v>38.734569942351619</v>
      </c>
      <c r="F27" s="211">
        <v>137.19784673580943</v>
      </c>
      <c r="G27" s="47"/>
      <c r="H27" s="3" t="s">
        <v>82</v>
      </c>
      <c r="J27" s="210">
        <v>85</v>
      </c>
      <c r="K27" s="211">
        <v>40.241124819920962</v>
      </c>
      <c r="M27" s="211">
        <v>127.18700627570823</v>
      </c>
      <c r="N27" s="48"/>
      <c r="V27" s="211"/>
      <c r="X27" s="211"/>
    </row>
    <row r="28" spans="1:24" s="209" customFormat="1">
      <c r="A28" s="54" t="s">
        <v>84</v>
      </c>
      <c r="C28" s="210">
        <v>26</v>
      </c>
      <c r="D28" s="211">
        <v>39.34571109049665</v>
      </c>
      <c r="F28" s="211">
        <v>139.36250868253913</v>
      </c>
      <c r="G28" s="47"/>
      <c r="H28" s="3" t="s">
        <v>78</v>
      </c>
      <c r="J28" s="210">
        <v>37</v>
      </c>
      <c r="K28" s="211">
        <v>40.760660014233181</v>
      </c>
      <c r="M28" s="211">
        <v>128.82906092291648</v>
      </c>
      <c r="N28" s="48"/>
      <c r="V28" s="211"/>
      <c r="X28" s="211"/>
    </row>
    <row r="29" spans="1:24" s="209" customFormat="1">
      <c r="A29" s="3" t="s">
        <v>86</v>
      </c>
      <c r="C29" s="210">
        <v>483</v>
      </c>
      <c r="D29" s="211">
        <v>41.131601025854486</v>
      </c>
      <c r="F29" s="211">
        <v>145.68813083357659</v>
      </c>
      <c r="G29" s="47"/>
      <c r="H29" s="49" t="s">
        <v>87</v>
      </c>
      <c r="J29" s="210">
        <v>370</v>
      </c>
      <c r="K29" s="211">
        <v>41.06100755722295</v>
      </c>
      <c r="M29" s="211">
        <v>129.77834613813053</v>
      </c>
      <c r="N29" s="48"/>
      <c r="V29" s="211"/>
      <c r="X29" s="211"/>
    </row>
    <row r="30" spans="1:24" s="209" customFormat="1">
      <c r="A30" s="3" t="s">
        <v>85</v>
      </c>
      <c r="C30" s="210">
        <v>59</v>
      </c>
      <c r="D30" s="211">
        <v>43.195469014938311</v>
      </c>
      <c r="F30" s="211">
        <v>152.99835125091147</v>
      </c>
      <c r="G30" s="47"/>
      <c r="H30" s="49" t="s">
        <v>81</v>
      </c>
      <c r="J30" s="210">
        <v>737</v>
      </c>
      <c r="K30" s="211">
        <v>41.881417851360517</v>
      </c>
      <c r="M30" s="211">
        <v>132.37135340858026</v>
      </c>
      <c r="N30" s="48"/>
      <c r="V30" s="211"/>
      <c r="X30" s="211"/>
    </row>
    <row r="31" spans="1:24" s="209" customFormat="1">
      <c r="A31" s="49" t="s">
        <v>87</v>
      </c>
      <c r="C31" s="210">
        <v>402</v>
      </c>
      <c r="D31" s="211">
        <v>44.152670709381852</v>
      </c>
      <c r="F31" s="211">
        <v>156.38875965263051</v>
      </c>
      <c r="G31" s="47"/>
      <c r="H31" s="49" t="s">
        <v>90</v>
      </c>
      <c r="J31" s="210">
        <v>120</v>
      </c>
      <c r="K31" s="211">
        <v>43.331154739164504</v>
      </c>
      <c r="M31" s="211">
        <v>136.95342449810337</v>
      </c>
      <c r="N31" s="48"/>
      <c r="V31" s="211"/>
      <c r="X31" s="211"/>
    </row>
    <row r="32" spans="1:24" s="209" customFormat="1">
      <c r="A32" s="49" t="s">
        <v>88</v>
      </c>
      <c r="C32" s="210">
        <v>502</v>
      </c>
      <c r="D32" s="211">
        <v>46.363302282542953</v>
      </c>
      <c r="F32" s="211">
        <v>164.21881668476715</v>
      </c>
      <c r="G32" s="47"/>
      <c r="H32" s="54" t="s">
        <v>92</v>
      </c>
      <c r="J32" s="210">
        <v>1188</v>
      </c>
      <c r="K32" s="211">
        <v>44.449391580245091</v>
      </c>
      <c r="M32" s="211">
        <v>140.48774906683008</v>
      </c>
      <c r="N32" s="48"/>
      <c r="V32" s="211"/>
      <c r="X32" s="211"/>
    </row>
    <row r="33" spans="1:24" s="209" customFormat="1">
      <c r="A33" s="49" t="s">
        <v>89</v>
      </c>
      <c r="C33" s="210">
        <v>3167</v>
      </c>
      <c r="D33" s="211">
        <v>48.038738487255422</v>
      </c>
      <c r="F33" s="211">
        <v>170.1532117218587</v>
      </c>
      <c r="G33" s="47"/>
      <c r="H33" s="49" t="s">
        <v>91</v>
      </c>
      <c r="J33" s="210">
        <v>244</v>
      </c>
      <c r="K33" s="211">
        <v>44.627522963969859</v>
      </c>
      <c r="M33" s="211">
        <v>141.05075513390918</v>
      </c>
      <c r="N33" s="48"/>
      <c r="V33" s="211"/>
      <c r="X33" s="211"/>
    </row>
    <row r="34" spans="1:24" s="209" customFormat="1">
      <c r="A34" s="54" t="s">
        <v>91</v>
      </c>
      <c r="C34" s="210">
        <v>267</v>
      </c>
      <c r="D34" s="211">
        <v>49.906808632342297</v>
      </c>
      <c r="F34" s="211">
        <v>176.76991617575641</v>
      </c>
      <c r="G34" s="47"/>
      <c r="H34" s="49" t="s">
        <v>86</v>
      </c>
      <c r="J34" s="210">
        <v>521</v>
      </c>
      <c r="K34" s="211">
        <v>44.736459321335026</v>
      </c>
      <c r="M34" s="211">
        <v>141.39506184078826</v>
      </c>
      <c r="N34" s="48"/>
      <c r="V34" s="211"/>
      <c r="X34" s="211"/>
    </row>
    <row r="35" spans="1:24" s="209" customFormat="1">
      <c r="A35" s="49" t="s">
        <v>93</v>
      </c>
      <c r="C35" s="210">
        <v>481</v>
      </c>
      <c r="D35" s="211">
        <v>50.105502813408357</v>
      </c>
      <c r="F35" s="211">
        <v>177.4736909650924</v>
      </c>
      <c r="G35" s="47"/>
      <c r="H35" s="49" t="s">
        <v>89</v>
      </c>
      <c r="J35" s="210">
        <v>3260</v>
      </c>
      <c r="K35" s="211">
        <v>48.233923758974434</v>
      </c>
      <c r="M35" s="211">
        <v>152.4492267869654</v>
      </c>
      <c r="N35" s="48"/>
      <c r="V35" s="211"/>
      <c r="X35" s="211"/>
    </row>
    <row r="36" spans="1:24" s="209" customFormat="1">
      <c r="A36" s="49" t="s">
        <v>94</v>
      </c>
      <c r="C36" s="210">
        <v>1893</v>
      </c>
      <c r="D36" s="211">
        <v>51.504968093583742</v>
      </c>
      <c r="F36" s="211">
        <v>182.43059698747359</v>
      </c>
      <c r="G36" s="47"/>
      <c r="H36" s="49" t="s">
        <v>71</v>
      </c>
      <c r="J36" s="210">
        <v>26</v>
      </c>
      <c r="K36" s="211">
        <v>48.515156321431569</v>
      </c>
      <c r="M36" s="211">
        <v>153.33809676379224</v>
      </c>
      <c r="N36" s="21"/>
      <c r="V36" s="211"/>
      <c r="X36" s="211"/>
    </row>
    <row r="37" spans="1:24" s="209" customFormat="1">
      <c r="A37" s="49" t="s">
        <v>95</v>
      </c>
      <c r="C37" s="210">
        <v>3094</v>
      </c>
      <c r="D37" s="211">
        <v>52.443165905446939</v>
      </c>
      <c r="F37" s="211">
        <v>185.75369363709305</v>
      </c>
      <c r="G37" s="47"/>
      <c r="H37" s="49" t="s">
        <v>88</v>
      </c>
      <c r="J37" s="210">
        <v>527</v>
      </c>
      <c r="K37" s="211">
        <v>48.941321213220988</v>
      </c>
      <c r="M37" s="211">
        <v>154.6850431279673</v>
      </c>
      <c r="N37" s="48"/>
      <c r="V37" s="211"/>
      <c r="X37" s="211"/>
    </row>
    <row r="38" spans="1:24" s="209" customFormat="1">
      <c r="A38" s="49" t="s">
        <v>90</v>
      </c>
      <c r="C38" s="210">
        <v>160</v>
      </c>
      <c r="D38" s="211">
        <v>55.779620915498519</v>
      </c>
      <c r="F38" s="211">
        <v>197.57141728269573</v>
      </c>
      <c r="G38" s="47"/>
      <c r="H38" s="54" t="s">
        <v>94</v>
      </c>
      <c r="J38" s="210">
        <v>1896</v>
      </c>
      <c r="K38" s="211">
        <v>50.177982308926623</v>
      </c>
      <c r="M38" s="211">
        <v>158.59366206554165</v>
      </c>
      <c r="N38" s="21"/>
      <c r="V38" s="211"/>
      <c r="X38" s="211"/>
    </row>
    <row r="39" spans="1:24" s="209" customFormat="1">
      <c r="A39" s="49" t="s">
        <v>96</v>
      </c>
      <c r="C39" s="210">
        <v>621</v>
      </c>
      <c r="D39" s="211">
        <v>59.631368673385452</v>
      </c>
      <c r="F39" s="211">
        <v>211.21430784113127</v>
      </c>
      <c r="G39" s="47"/>
      <c r="H39" s="54" t="s">
        <v>99</v>
      </c>
      <c r="J39" s="210">
        <v>2735</v>
      </c>
      <c r="K39" s="211">
        <v>52.975009721931173</v>
      </c>
      <c r="M39" s="211">
        <v>167.43400996145905</v>
      </c>
      <c r="N39" s="21"/>
      <c r="V39" s="211"/>
      <c r="X39" s="211"/>
    </row>
    <row r="40" spans="1:24" s="209" customFormat="1">
      <c r="A40" s="54" t="s">
        <v>97</v>
      </c>
      <c r="C40" s="210">
        <v>600</v>
      </c>
      <c r="D40" s="211">
        <v>60.155411505624784</v>
      </c>
      <c r="F40" s="211">
        <v>213.07046755292296</v>
      </c>
      <c r="G40" s="47"/>
      <c r="H40" s="54" t="s">
        <v>101</v>
      </c>
      <c r="J40" s="210">
        <v>3170</v>
      </c>
      <c r="K40" s="211">
        <v>53.810225694684924</v>
      </c>
      <c r="M40" s="211">
        <v>170.07381239351272</v>
      </c>
      <c r="N40" s="21"/>
      <c r="V40" s="211"/>
      <c r="X40" s="211"/>
    </row>
    <row r="41" spans="1:24" s="209" customFormat="1">
      <c r="A41" s="54" t="s">
        <v>98</v>
      </c>
      <c r="C41" s="210">
        <v>274</v>
      </c>
      <c r="D41" s="211">
        <v>60.242344823983061</v>
      </c>
      <c r="F41" s="211">
        <v>213.37838536654797</v>
      </c>
      <c r="G41" s="47"/>
      <c r="H41" s="49" t="s">
        <v>93</v>
      </c>
      <c r="J41" s="210">
        <v>535</v>
      </c>
      <c r="K41" s="211">
        <v>54.94932696318282</v>
      </c>
      <c r="M41" s="211">
        <v>173.67408154188874</v>
      </c>
      <c r="N41" s="21"/>
      <c r="V41" s="211"/>
      <c r="X41" s="211"/>
    </row>
    <row r="42" spans="1:24" s="209" customFormat="1">
      <c r="A42" s="54" t="s">
        <v>100</v>
      </c>
      <c r="C42" s="210">
        <v>142</v>
      </c>
      <c r="D42" s="211">
        <v>75.41125688260486</v>
      </c>
      <c r="F42" s="211">
        <v>267.10667187818638</v>
      </c>
      <c r="G42" s="47"/>
      <c r="H42" s="49" t="s">
        <v>84</v>
      </c>
      <c r="J42" s="210">
        <v>36</v>
      </c>
      <c r="K42" s="211">
        <v>55.90860806202128</v>
      </c>
      <c r="M42" s="211">
        <v>176.70600700828965</v>
      </c>
      <c r="N42" s="21"/>
      <c r="V42" s="211"/>
      <c r="X42" s="211"/>
    </row>
    <row r="43" spans="1:24" s="209" customFormat="1">
      <c r="A43" s="49" t="s">
        <v>102</v>
      </c>
      <c r="C43" s="210">
        <v>503</v>
      </c>
      <c r="D43" s="211">
        <v>75.739358431921232</v>
      </c>
      <c r="F43" s="211">
        <v>268.26880756586496</v>
      </c>
      <c r="G43" s="47"/>
      <c r="H43" s="49" t="s">
        <v>97</v>
      </c>
      <c r="J43" s="210">
        <v>614</v>
      </c>
      <c r="K43" s="211">
        <v>59.767748758188745</v>
      </c>
      <c r="M43" s="211">
        <v>188.90329409056599</v>
      </c>
      <c r="N43" s="21"/>
      <c r="V43" s="211"/>
      <c r="X43" s="211"/>
    </row>
    <row r="44" spans="1:24" s="209" customFormat="1">
      <c r="A44" s="49" t="s">
        <v>103</v>
      </c>
      <c r="C44" s="210">
        <v>1545</v>
      </c>
      <c r="D44" s="211">
        <v>81.083004435476511</v>
      </c>
      <c r="F44" s="211">
        <v>287.19600171045778</v>
      </c>
      <c r="G44" s="47"/>
      <c r="H44" s="49" t="s">
        <v>96</v>
      </c>
      <c r="J44" s="210">
        <v>635</v>
      </c>
      <c r="K44" s="211">
        <v>59.830747765627791</v>
      </c>
      <c r="M44" s="211">
        <v>189.10241017368668</v>
      </c>
      <c r="N44" s="21"/>
      <c r="T44" s="22"/>
      <c r="U44" s="22"/>
      <c r="V44" s="211"/>
      <c r="X44" s="211"/>
    </row>
    <row r="45" spans="1:24" s="209" customFormat="1">
      <c r="A45" s="49" t="s">
        <v>104</v>
      </c>
      <c r="C45" s="210">
        <v>526</v>
      </c>
      <c r="D45" s="211">
        <v>81.57935142864676</v>
      </c>
      <c r="F45" s="211">
        <v>288.95406276026682</v>
      </c>
      <c r="G45" s="47"/>
      <c r="H45" s="54" t="s">
        <v>100</v>
      </c>
      <c r="J45" s="210">
        <v>113</v>
      </c>
      <c r="K45" s="211">
        <v>60.477644946985727</v>
      </c>
      <c r="M45" s="211">
        <v>191.14700798831782</v>
      </c>
      <c r="N45" s="21"/>
      <c r="V45" s="211"/>
      <c r="X45" s="211"/>
    </row>
    <row r="46" spans="1:24" s="209" customFormat="1" ht="21">
      <c r="A46" s="49" t="s">
        <v>105</v>
      </c>
      <c r="C46" s="210" t="s">
        <v>106</v>
      </c>
      <c r="D46" s="211" t="s">
        <v>106</v>
      </c>
      <c r="F46" s="211" t="s">
        <v>106</v>
      </c>
      <c r="G46" s="47"/>
      <c r="H46" s="3" t="s">
        <v>98</v>
      </c>
      <c r="J46" s="210">
        <v>275</v>
      </c>
      <c r="K46" s="211">
        <v>68.83923285558906</v>
      </c>
      <c r="M46" s="211">
        <v>217.57483123047408</v>
      </c>
      <c r="N46" s="29"/>
      <c r="V46" s="211"/>
      <c r="X46" s="211"/>
    </row>
    <row r="47" spans="1:24" s="209" customFormat="1">
      <c r="A47" s="54" t="s">
        <v>107</v>
      </c>
      <c r="C47" s="210" t="s">
        <v>106</v>
      </c>
      <c r="D47" s="211" t="s">
        <v>106</v>
      </c>
      <c r="F47" s="211" t="s">
        <v>106</v>
      </c>
      <c r="G47" s="47"/>
      <c r="H47" s="49" t="s">
        <v>104</v>
      </c>
      <c r="J47" s="210">
        <v>531</v>
      </c>
      <c r="K47" s="211">
        <v>77.882499509017578</v>
      </c>
      <c r="M47" s="211">
        <v>246.1571836808491</v>
      </c>
      <c r="N47" s="21"/>
      <c r="V47" s="211"/>
      <c r="X47" s="211"/>
    </row>
    <row r="48" spans="1:24" s="209" customFormat="1">
      <c r="A48" s="3" t="s">
        <v>65</v>
      </c>
      <c r="C48" s="210" t="s">
        <v>106</v>
      </c>
      <c r="D48" s="211" t="s">
        <v>106</v>
      </c>
      <c r="F48" s="211" t="s">
        <v>106</v>
      </c>
      <c r="G48" s="47"/>
      <c r="H48" s="49" t="s">
        <v>102</v>
      </c>
      <c r="J48" s="210">
        <v>553</v>
      </c>
      <c r="K48" s="211">
        <v>82.977602499471445</v>
      </c>
      <c r="M48" s="211">
        <v>262.26088105318087</v>
      </c>
      <c r="N48" s="21"/>
      <c r="V48" s="211"/>
      <c r="X48" s="211"/>
    </row>
    <row r="49" spans="1:24" s="209" customFormat="1">
      <c r="A49" s="49" t="s">
        <v>70</v>
      </c>
      <c r="C49" s="210" t="s">
        <v>106</v>
      </c>
      <c r="D49" s="211" t="s">
        <v>106</v>
      </c>
      <c r="F49" s="211" t="s">
        <v>106</v>
      </c>
      <c r="G49" s="47"/>
      <c r="H49" s="49" t="s">
        <v>103</v>
      </c>
      <c r="J49" s="210">
        <v>1634</v>
      </c>
      <c r="K49" s="211">
        <v>86.427451982251171</v>
      </c>
      <c r="M49" s="211">
        <v>273.16455309962777</v>
      </c>
      <c r="N49" s="21"/>
      <c r="V49" s="211"/>
      <c r="X49" s="211"/>
    </row>
    <row r="50" spans="1:24" s="209" customFormat="1" ht="16.5" customHeight="1">
      <c r="A50" s="49" t="s">
        <v>108</v>
      </c>
      <c r="C50" s="210" t="s">
        <v>106</v>
      </c>
      <c r="D50" s="211" t="s">
        <v>106</v>
      </c>
      <c r="F50" s="211" t="s">
        <v>106</v>
      </c>
      <c r="G50" s="3"/>
      <c r="H50" s="3" t="s">
        <v>109</v>
      </c>
      <c r="J50" s="210">
        <v>42795</v>
      </c>
      <c r="K50" s="211">
        <v>126.85940628659546</v>
      </c>
      <c r="M50" s="211">
        <v>400.95469934574072</v>
      </c>
      <c r="N50" s="55"/>
      <c r="V50" s="211"/>
      <c r="X50" s="211"/>
    </row>
    <row r="51" spans="1:24" s="209" customFormat="1" ht="16.5" customHeight="1">
      <c r="A51" s="49" t="s">
        <v>99</v>
      </c>
      <c r="C51" s="210" t="s">
        <v>106</v>
      </c>
      <c r="D51" s="211" t="s">
        <v>106</v>
      </c>
      <c r="F51" s="211" t="s">
        <v>106</v>
      </c>
      <c r="G51" s="3"/>
      <c r="H51" s="49" t="s">
        <v>108</v>
      </c>
      <c r="J51" s="210" t="s">
        <v>106</v>
      </c>
      <c r="K51" s="211" t="s">
        <v>106</v>
      </c>
      <c r="M51" s="211" t="s">
        <v>106</v>
      </c>
      <c r="N51" s="55"/>
      <c r="V51" s="211"/>
      <c r="X51" s="211"/>
    </row>
    <row r="52" spans="1:24" s="209" customFormat="1" ht="16.5" customHeight="1">
      <c r="A52" s="3" t="s">
        <v>109</v>
      </c>
      <c r="C52" s="210" t="s">
        <v>106</v>
      </c>
      <c r="D52" s="211" t="s">
        <v>106</v>
      </c>
      <c r="F52" s="211" t="s">
        <v>106</v>
      </c>
      <c r="G52" s="3"/>
      <c r="H52" s="49" t="s">
        <v>107</v>
      </c>
      <c r="J52" s="210" t="s">
        <v>106</v>
      </c>
      <c r="K52" s="211" t="s">
        <v>106</v>
      </c>
      <c r="M52" s="211" t="s">
        <v>106</v>
      </c>
      <c r="N52" s="55"/>
      <c r="V52" s="211"/>
      <c r="X52" s="211"/>
    </row>
    <row r="53" spans="1:24" ht="11.25" customHeight="1">
      <c r="A53" s="56"/>
      <c r="B53" s="56"/>
      <c r="C53" s="56"/>
      <c r="D53" s="56"/>
      <c r="E53" s="56"/>
      <c r="F53" s="56"/>
      <c r="G53" s="56"/>
      <c r="H53" s="57"/>
      <c r="I53" s="57"/>
      <c r="J53" s="57"/>
      <c r="K53" s="57"/>
      <c r="L53" s="57"/>
      <c r="M53" s="57"/>
      <c r="Q53" s="209"/>
      <c r="S53" s="209"/>
      <c r="T53" s="209"/>
      <c r="U53" s="209"/>
      <c r="V53" s="211"/>
      <c r="W53" s="211"/>
      <c r="X53" s="211"/>
    </row>
    <row r="54" spans="1:24" ht="81.75" customHeight="1">
      <c r="A54" s="216" t="s">
        <v>110</v>
      </c>
      <c r="B54" s="216"/>
      <c r="C54" s="216"/>
      <c r="D54" s="216"/>
      <c r="E54" s="216"/>
      <c r="F54" s="216"/>
      <c r="G54" s="216"/>
      <c r="H54" s="216"/>
      <c r="I54" s="216"/>
      <c r="J54" s="216"/>
      <c r="K54" s="216"/>
      <c r="L54" s="216"/>
      <c r="M54" s="216"/>
    </row>
    <row r="55" spans="1:24" ht="15.75" customHeight="1">
      <c r="A55" s="216" t="s">
        <v>111</v>
      </c>
      <c r="B55" s="216"/>
      <c r="C55" s="216"/>
      <c r="D55" s="216"/>
      <c r="E55" s="216"/>
      <c r="F55" s="216"/>
      <c r="G55" s="216"/>
      <c r="H55" s="216"/>
      <c r="I55" s="216"/>
      <c r="J55" s="216"/>
      <c r="K55" s="216"/>
      <c r="L55" s="216"/>
      <c r="M55" s="216"/>
    </row>
    <row r="56" spans="1:24">
      <c r="A56" s="22" t="s">
        <v>112</v>
      </c>
    </row>
  </sheetData>
  <mergeCells count="4">
    <mergeCell ref="D6:F6"/>
    <mergeCell ref="K6:M6"/>
    <mergeCell ref="A54:M54"/>
    <mergeCell ref="A55:M55"/>
  </mergeCells>
  <pageMargins left="0.55118110236220474" right="0.55118110236220474" top="0.59055118110236227" bottom="0.39370078740157483" header="0.31496062992125984" footer="0.31496062992125984"/>
  <pageSetup paperSize="9" scale="63" orientation="portrait" horizontalDpi="300" verticalDpi="300" r:id="rId1"/>
  <headerFooter alignWithMargins="0">
    <oddFooter xml:space="preserve">&amp;C&amp;"Times New Roman,Regular"&amp;13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2AA1D-A0C2-474B-A900-E55062C9B4B4}">
  <sheetPr>
    <tabColor indexed="10"/>
    <pageSetUpPr fitToPage="1"/>
  </sheetPr>
  <dimension ref="A1:O51"/>
  <sheetViews>
    <sheetView zoomScale="75" zoomScaleNormal="75" workbookViewId="0">
      <selection activeCell="O37" sqref="O37"/>
    </sheetView>
  </sheetViews>
  <sheetFormatPr defaultColWidth="16.28515625" defaultRowHeight="18"/>
  <cols>
    <col min="1" max="1" width="21.85546875" style="22" customWidth="1"/>
    <col min="2" max="2" width="5" style="21" customWidth="1"/>
    <col min="3" max="3" width="12.7109375" style="22" customWidth="1"/>
    <col min="4" max="4" width="7.5703125" style="22" customWidth="1"/>
    <col min="5" max="5" width="3" style="22" customWidth="1"/>
    <col min="6" max="6" width="7.28515625" style="22" customWidth="1"/>
    <col min="7" max="7" width="3.28515625" style="22" customWidth="1"/>
    <col min="8" max="8" width="14.85546875" style="22" customWidth="1"/>
    <col min="9" max="9" width="12.28515625" style="21" customWidth="1"/>
    <col min="10" max="10" width="12.5703125" style="22" customWidth="1"/>
    <col min="11" max="11" width="6.42578125" style="22" customWidth="1"/>
    <col min="12" max="12" width="3" style="22" customWidth="1"/>
    <col min="13" max="13" width="6.42578125" style="22" customWidth="1"/>
    <col min="14" max="16384" width="16.28515625" style="22"/>
  </cols>
  <sheetData>
    <row r="1" spans="1:15" s="18" customFormat="1" ht="22.5" customHeight="1">
      <c r="A1" s="13" t="s">
        <v>113</v>
      </c>
      <c r="B1" s="14"/>
      <c r="C1" s="15"/>
      <c r="D1" s="15"/>
      <c r="E1" s="15"/>
      <c r="F1" s="15"/>
      <c r="G1" s="15"/>
      <c r="H1" s="16"/>
      <c r="I1" s="14"/>
      <c r="J1" s="15"/>
      <c r="K1" s="15"/>
      <c r="L1" s="15"/>
      <c r="M1" s="15"/>
    </row>
    <row r="2" spans="1:15" ht="4.5" customHeight="1">
      <c r="A2" s="20"/>
      <c r="H2" s="23"/>
      <c r="J2" s="24"/>
    </row>
    <row r="3" spans="1:15" ht="24.75" customHeight="1" thickBot="1">
      <c r="A3" s="58" t="s">
        <v>114</v>
      </c>
      <c r="B3" s="59"/>
      <c r="C3" s="43"/>
      <c r="D3" s="60"/>
      <c r="E3" s="60"/>
      <c r="F3" s="60"/>
      <c r="H3" s="58" t="s">
        <v>115</v>
      </c>
      <c r="I3" s="59"/>
      <c r="J3" s="61"/>
      <c r="K3" s="60"/>
      <c r="L3" s="60"/>
      <c r="M3" s="60"/>
      <c r="N3" s="62"/>
    </row>
    <row r="4" spans="1:15" ht="17.25" customHeight="1">
      <c r="B4" s="63"/>
      <c r="C4" s="33"/>
      <c r="D4" s="215" t="s">
        <v>116</v>
      </c>
      <c r="E4" s="217"/>
      <c r="F4" s="217"/>
      <c r="G4" s="64"/>
      <c r="I4" s="63"/>
      <c r="J4" s="34"/>
      <c r="K4" s="215" t="s">
        <v>116</v>
      </c>
      <c r="L4" s="215"/>
      <c r="M4" s="215"/>
      <c r="N4" s="62"/>
    </row>
    <row r="5" spans="1:15" ht="18.75" customHeight="1">
      <c r="D5" s="22" t="s">
        <v>117</v>
      </c>
      <c r="K5" s="218" t="s">
        <v>118</v>
      </c>
      <c r="L5" s="218"/>
      <c r="M5" s="218"/>
      <c r="N5" s="62"/>
    </row>
    <row r="6" spans="1:15" ht="33.75" customHeight="1" thickBot="1">
      <c r="A6" s="65"/>
      <c r="B6" s="66"/>
      <c r="C6" s="37" t="s">
        <v>119</v>
      </c>
      <c r="D6" s="39" t="s">
        <v>60</v>
      </c>
      <c r="E6" s="38"/>
      <c r="F6" s="60" t="s">
        <v>61</v>
      </c>
      <c r="H6" s="65"/>
      <c r="I6" s="66"/>
      <c r="J6" s="37" t="s">
        <v>119</v>
      </c>
      <c r="K6" s="39" t="s">
        <v>60</v>
      </c>
      <c r="L6" s="38"/>
      <c r="M6" s="60" t="s">
        <v>61</v>
      </c>
      <c r="N6" s="62"/>
    </row>
    <row r="7" spans="1:15" s="105" customFormat="1" ht="12.75" customHeight="1">
      <c r="B7" s="45"/>
      <c r="D7" s="109"/>
      <c r="I7" s="45"/>
    </row>
    <row r="8" spans="1:15" s="18" customFormat="1" ht="18.75">
      <c r="A8" s="3" t="s">
        <v>62</v>
      </c>
      <c r="B8" s="3"/>
      <c r="C8" s="67">
        <v>9</v>
      </c>
      <c r="D8" s="6">
        <v>1.6641027158156323</v>
      </c>
      <c r="E8" s="68"/>
      <c r="F8" s="6">
        <v>24.592186393096842</v>
      </c>
      <c r="G8" s="47"/>
      <c r="H8" s="22" t="s">
        <v>62</v>
      </c>
      <c r="I8" s="21"/>
      <c r="J8" s="69">
        <v>9</v>
      </c>
      <c r="K8" s="68">
        <v>1.6641027158156323</v>
      </c>
      <c r="L8" s="6"/>
      <c r="M8" s="6">
        <v>24.592186393096842</v>
      </c>
      <c r="O8" s="70"/>
    </row>
    <row r="9" spans="1:15" s="18" customFormat="1" ht="18.75">
      <c r="A9" s="22" t="s">
        <v>63</v>
      </c>
      <c r="B9" s="21"/>
      <c r="C9" s="71">
        <v>24</v>
      </c>
      <c r="D9" s="72">
        <v>2.304189054103511</v>
      </c>
      <c r="E9" s="6"/>
      <c r="F9" s="6">
        <v>34.051411709687414</v>
      </c>
      <c r="G9" s="47"/>
      <c r="H9" s="22" t="s">
        <v>63</v>
      </c>
      <c r="I9" s="21"/>
      <c r="J9" s="68">
        <v>24</v>
      </c>
      <c r="K9" s="68">
        <v>2.304189054103511</v>
      </c>
      <c r="L9" s="12"/>
      <c r="M9" s="6">
        <v>34.051411709687414</v>
      </c>
      <c r="O9" s="70"/>
    </row>
    <row r="10" spans="1:15" s="18" customFormat="1">
      <c r="A10" s="3" t="s">
        <v>68</v>
      </c>
      <c r="B10" s="3"/>
      <c r="C10" s="71">
        <v>19</v>
      </c>
      <c r="D10" s="72">
        <v>3.2477583202867462</v>
      </c>
      <c r="E10" s="6"/>
      <c r="F10" s="6">
        <v>47.995521678525762</v>
      </c>
      <c r="G10" s="47"/>
      <c r="H10" s="3" t="s">
        <v>68</v>
      </c>
      <c r="I10" s="3"/>
      <c r="J10" s="69">
        <v>19</v>
      </c>
      <c r="K10" s="68">
        <v>3.2477583202867462</v>
      </c>
      <c r="L10" s="6"/>
      <c r="M10" s="6">
        <v>47.995521678525762</v>
      </c>
      <c r="O10" s="70"/>
    </row>
    <row r="11" spans="1:15" s="18" customFormat="1">
      <c r="A11" s="3" t="s">
        <v>120</v>
      </c>
      <c r="B11" s="3"/>
      <c r="C11" s="67">
        <v>20</v>
      </c>
      <c r="D11" s="6">
        <v>3.9459818757106468</v>
      </c>
      <c r="E11" s="6"/>
      <c r="F11" s="6">
        <v>58.313901461121901</v>
      </c>
      <c r="G11" s="47"/>
      <c r="H11" s="3" t="s">
        <v>120</v>
      </c>
      <c r="I11" s="3"/>
      <c r="J11" s="69">
        <v>20</v>
      </c>
      <c r="K11" s="68">
        <v>3.9459818757106468</v>
      </c>
      <c r="L11" s="6"/>
      <c r="M11" s="6">
        <v>58.313901461121901</v>
      </c>
      <c r="O11" s="70"/>
    </row>
    <row r="12" spans="1:15" s="18" customFormat="1" ht="18.75">
      <c r="A12" s="3" t="s">
        <v>80</v>
      </c>
      <c r="B12" s="3"/>
      <c r="C12" s="67">
        <v>343</v>
      </c>
      <c r="D12" s="6">
        <v>4.1176865550006898</v>
      </c>
      <c r="E12" s="69"/>
      <c r="F12" s="6">
        <v>60.85136110080407</v>
      </c>
      <c r="G12" s="47"/>
      <c r="H12" s="22" t="s">
        <v>80</v>
      </c>
      <c r="I12" s="21"/>
      <c r="J12" s="22">
        <v>343</v>
      </c>
      <c r="K12" s="68">
        <v>4.1176865550006898</v>
      </c>
      <c r="L12" s="6"/>
      <c r="M12" s="6">
        <v>60.85136110080407</v>
      </c>
      <c r="O12" s="70"/>
    </row>
    <row r="13" spans="1:15" s="18" customFormat="1">
      <c r="A13" s="3" t="s">
        <v>87</v>
      </c>
      <c r="B13" s="3"/>
      <c r="C13" s="67">
        <v>37</v>
      </c>
      <c r="D13" s="73">
        <v>4.1291181955619569</v>
      </c>
      <c r="E13" s="6"/>
      <c r="F13" s="6">
        <v>61.020298410256011</v>
      </c>
      <c r="G13" s="47"/>
      <c r="H13" s="3" t="s">
        <v>87</v>
      </c>
      <c r="I13" s="3"/>
      <c r="J13" s="69">
        <v>37</v>
      </c>
      <c r="K13" s="68">
        <v>4.1291181955619569</v>
      </c>
      <c r="L13" s="6"/>
      <c r="M13" s="6">
        <v>61.020298410256011</v>
      </c>
      <c r="O13" s="70"/>
    </row>
    <row r="14" spans="1:15" s="18" customFormat="1" ht="18.75">
      <c r="A14" s="3" t="s">
        <v>74</v>
      </c>
      <c r="B14" s="3"/>
      <c r="C14" s="71">
        <v>8</v>
      </c>
      <c r="D14" s="72">
        <v>4.2069150113770757</v>
      </c>
      <c r="E14" s="74"/>
      <c r="F14" s="6">
        <v>62.16998332882013</v>
      </c>
      <c r="G14" s="47"/>
      <c r="H14" s="22" t="s">
        <v>74</v>
      </c>
      <c r="I14" s="21"/>
      <c r="J14" s="22">
        <v>8</v>
      </c>
      <c r="K14" s="68">
        <v>4.2069150113770757</v>
      </c>
      <c r="L14" s="6"/>
      <c r="M14" s="6">
        <v>62.16998332882013</v>
      </c>
      <c r="O14" s="70"/>
    </row>
    <row r="15" spans="1:15" s="18" customFormat="1">
      <c r="A15" s="3" t="s">
        <v>69</v>
      </c>
      <c r="B15" s="3"/>
      <c r="C15" s="67">
        <v>37</v>
      </c>
      <c r="D15" s="6">
        <v>4.2407892636052829</v>
      </c>
      <c r="E15" s="6"/>
      <c r="F15" s="6">
        <v>62.670578584633141</v>
      </c>
      <c r="G15" s="47"/>
      <c r="H15" s="3" t="s">
        <v>69</v>
      </c>
      <c r="J15" s="68">
        <v>37</v>
      </c>
      <c r="K15" s="68">
        <v>4.2407892636052829</v>
      </c>
      <c r="L15" s="68"/>
      <c r="M15" s="68">
        <v>62.670578584633141</v>
      </c>
      <c r="O15" s="70"/>
    </row>
    <row r="16" spans="1:15" s="18" customFormat="1">
      <c r="A16" s="3" t="s">
        <v>72</v>
      </c>
      <c r="B16" s="3"/>
      <c r="C16" s="71">
        <v>24</v>
      </c>
      <c r="D16" s="72">
        <v>4.3317992146087043</v>
      </c>
      <c r="E16" s="6"/>
      <c r="F16" s="6">
        <v>64.015527822099997</v>
      </c>
      <c r="G16" s="47"/>
      <c r="H16" s="3" t="s">
        <v>72</v>
      </c>
      <c r="I16" s="3"/>
      <c r="J16" s="69">
        <v>24</v>
      </c>
      <c r="K16" s="68">
        <v>4.3317992146087043</v>
      </c>
      <c r="L16" s="6"/>
      <c r="M16" s="6">
        <v>64.015527822099997</v>
      </c>
      <c r="O16" s="70"/>
    </row>
    <row r="17" spans="1:15" s="18" customFormat="1" ht="18.75">
      <c r="A17" s="22" t="s">
        <v>76</v>
      </c>
      <c r="B17" s="21"/>
      <c r="C17" s="67">
        <v>15</v>
      </c>
      <c r="D17" s="68">
        <v>4.7220521408997396</v>
      </c>
      <c r="E17" s="74"/>
      <c r="F17" s="6">
        <v>69.782703497368772</v>
      </c>
      <c r="G17" s="47"/>
      <c r="H17" s="22" t="s">
        <v>76</v>
      </c>
      <c r="I17" s="21"/>
      <c r="J17" s="68">
        <v>15</v>
      </c>
      <c r="K17" s="68">
        <v>4.7220521408997396</v>
      </c>
      <c r="L17" s="68"/>
      <c r="M17" s="68">
        <v>69.782703497368772</v>
      </c>
      <c r="O17" s="70"/>
    </row>
    <row r="18" spans="1:15" s="18" customFormat="1" ht="18.75">
      <c r="A18" s="22" t="s">
        <v>92</v>
      </c>
      <c r="B18" s="21"/>
      <c r="C18" s="75">
        <v>133</v>
      </c>
      <c r="D18" s="68">
        <v>5.0567892642767038</v>
      </c>
      <c r="E18" s="69"/>
      <c r="F18" s="6">
        <v>74.729464086447322</v>
      </c>
      <c r="G18" s="47"/>
      <c r="H18" s="3" t="s">
        <v>92</v>
      </c>
      <c r="I18" s="3"/>
      <c r="J18" s="69">
        <v>133</v>
      </c>
      <c r="K18" s="76">
        <v>5.0567892642767038</v>
      </c>
      <c r="L18" s="6"/>
      <c r="M18" s="6">
        <v>74.729464086447322</v>
      </c>
      <c r="O18" s="70"/>
    </row>
    <row r="19" spans="1:15" s="18" customFormat="1" ht="18.75">
      <c r="A19" s="22" t="s">
        <v>108</v>
      </c>
      <c r="B19" s="21"/>
      <c r="C19" s="71">
        <v>26</v>
      </c>
      <c r="D19" s="72">
        <v>5.0866690143600577</v>
      </c>
      <c r="E19" s="6"/>
      <c r="F19" s="6">
        <v>75.171028406032519</v>
      </c>
      <c r="G19" s="47"/>
      <c r="H19" s="22" t="s">
        <v>108</v>
      </c>
      <c r="I19" s="21"/>
      <c r="J19" s="22">
        <v>26</v>
      </c>
      <c r="K19" s="68">
        <v>5.0866690143600577</v>
      </c>
      <c r="L19" s="68"/>
      <c r="M19" s="68">
        <v>75.171028406032519</v>
      </c>
      <c r="O19" s="70"/>
    </row>
    <row r="20" spans="1:15" s="18" customFormat="1">
      <c r="A20" s="3" t="s">
        <v>65</v>
      </c>
      <c r="B20" s="3"/>
      <c r="C20" s="71">
        <v>2</v>
      </c>
      <c r="D20" s="6">
        <v>5.2438659877608167</v>
      </c>
      <c r="E20" s="69"/>
      <c r="F20" s="6">
        <v>77.494092501512569</v>
      </c>
      <c r="G20" s="47"/>
      <c r="H20" s="3" t="s">
        <v>65</v>
      </c>
      <c r="I20" s="3"/>
      <c r="J20" s="69">
        <v>2</v>
      </c>
      <c r="K20" s="68">
        <v>5.2438659877608167</v>
      </c>
      <c r="L20" s="6"/>
      <c r="M20" s="6">
        <v>77.494092501512569</v>
      </c>
      <c r="O20" s="70"/>
    </row>
    <row r="21" spans="1:15" s="18" customFormat="1" ht="18.75">
      <c r="A21" s="3" t="s">
        <v>67</v>
      </c>
      <c r="B21" s="3"/>
      <c r="C21" s="67">
        <v>309</v>
      </c>
      <c r="D21" s="73">
        <v>5.4458371139897244</v>
      </c>
      <c r="E21" s="74"/>
      <c r="F21" s="6">
        <v>80.478831084677822</v>
      </c>
      <c r="G21" s="47"/>
      <c r="H21" s="22" t="s">
        <v>67</v>
      </c>
      <c r="I21" s="21"/>
      <c r="J21" s="69">
        <v>309</v>
      </c>
      <c r="K21" s="68">
        <v>5.4458371139897244</v>
      </c>
      <c r="L21" s="68"/>
      <c r="M21" s="6">
        <v>80.478831084677822</v>
      </c>
      <c r="O21" s="70"/>
    </row>
    <row r="22" spans="1:15" s="18" customFormat="1" ht="18.75">
      <c r="A22" s="22" t="s">
        <v>66</v>
      </c>
      <c r="B22" s="21"/>
      <c r="C22" s="77">
        <v>369</v>
      </c>
      <c r="D22" s="68">
        <v>5.4787853339895012</v>
      </c>
      <c r="E22" s="69"/>
      <c r="F22" s="6">
        <v>80.965741393671649</v>
      </c>
      <c r="G22" s="47"/>
      <c r="H22" s="22" t="s">
        <v>66</v>
      </c>
      <c r="I22" s="21"/>
      <c r="J22" s="68">
        <v>369</v>
      </c>
      <c r="K22" s="68">
        <v>5.4787853339895012</v>
      </c>
      <c r="L22" s="6"/>
      <c r="M22" s="6">
        <v>80.965741393671649</v>
      </c>
      <c r="O22" s="70"/>
    </row>
    <row r="23" spans="1:15" s="18" customFormat="1">
      <c r="A23" s="3" t="s">
        <v>64</v>
      </c>
      <c r="B23" s="3"/>
      <c r="C23" s="71">
        <v>361</v>
      </c>
      <c r="D23" s="72">
        <v>5.5157396903338451</v>
      </c>
      <c r="E23" s="74"/>
      <c r="F23" s="6">
        <v>81.511854569631225</v>
      </c>
      <c r="G23" s="47"/>
      <c r="H23" s="3" t="s">
        <v>64</v>
      </c>
      <c r="I23" s="3"/>
      <c r="J23" s="69">
        <v>361</v>
      </c>
      <c r="K23" s="68">
        <v>5.5157396903338451</v>
      </c>
      <c r="L23" s="6"/>
      <c r="M23" s="6">
        <v>81.511854569631225</v>
      </c>
      <c r="O23" s="70"/>
    </row>
    <row r="24" spans="1:15" s="18" customFormat="1">
      <c r="A24" s="3" t="s">
        <v>89</v>
      </c>
      <c r="B24" s="3"/>
      <c r="C24" s="71">
        <v>414</v>
      </c>
      <c r="D24" s="6">
        <v>6.1368551608646875</v>
      </c>
      <c r="E24" s="68"/>
      <c r="F24" s="6">
        <v>90.690727530873843</v>
      </c>
      <c r="G24" s="47"/>
      <c r="H24" s="3" t="s">
        <v>89</v>
      </c>
      <c r="I24" s="3"/>
      <c r="J24" s="69">
        <v>414</v>
      </c>
      <c r="K24" s="68">
        <v>6.1368551608646875</v>
      </c>
      <c r="L24" s="6"/>
      <c r="M24" s="6">
        <v>90.690727530873843</v>
      </c>
      <c r="O24" s="70"/>
    </row>
    <row r="25" spans="1:15" s="18" customFormat="1" ht="18.75">
      <c r="A25" s="22" t="s">
        <v>83</v>
      </c>
      <c r="B25" s="21"/>
      <c r="C25" s="77">
        <v>301</v>
      </c>
      <c r="D25" s="68">
        <v>6.3593951982763288</v>
      </c>
      <c r="E25" s="74"/>
      <c r="F25" s="6">
        <v>93.979434428555606</v>
      </c>
      <c r="G25" s="47"/>
      <c r="H25" s="3" t="s">
        <v>83</v>
      </c>
      <c r="I25" s="3"/>
      <c r="J25" s="69">
        <v>301</v>
      </c>
      <c r="K25" s="68">
        <v>6.3593951982763288</v>
      </c>
      <c r="L25" s="6"/>
      <c r="M25" s="6">
        <v>93.979434428555606</v>
      </c>
      <c r="O25" s="70"/>
    </row>
    <row r="26" spans="1:15" s="18" customFormat="1" ht="18.75">
      <c r="A26" s="22" t="s">
        <v>86</v>
      </c>
      <c r="B26" s="21"/>
      <c r="C26" s="76">
        <v>75</v>
      </c>
      <c r="D26" s="68">
        <v>6.4933181591702755</v>
      </c>
      <c r="E26" s="6"/>
      <c r="F26" s="6">
        <v>95.958554097863484</v>
      </c>
      <c r="G26" s="47"/>
      <c r="H26" s="22" t="s">
        <v>86</v>
      </c>
      <c r="I26" s="21"/>
      <c r="J26" s="73">
        <v>75</v>
      </c>
      <c r="K26" s="68">
        <v>6.4933181591702755</v>
      </c>
      <c r="L26" s="6"/>
      <c r="M26" s="6">
        <v>95.958554097863484</v>
      </c>
      <c r="O26" s="70"/>
    </row>
    <row r="27" spans="1:15" s="18" customFormat="1">
      <c r="A27" s="9" t="s">
        <v>2</v>
      </c>
      <c r="B27" s="9"/>
      <c r="C27" s="78">
        <v>37</v>
      </c>
      <c r="D27" s="79">
        <v>6.7667944981205688</v>
      </c>
      <c r="E27" s="80"/>
      <c r="F27" s="79">
        <v>100</v>
      </c>
      <c r="G27" s="47"/>
      <c r="H27" s="9" t="s">
        <v>2</v>
      </c>
      <c r="I27" s="9"/>
      <c r="J27" s="80">
        <v>37</v>
      </c>
      <c r="K27" s="81">
        <v>6.7667944981205688</v>
      </c>
      <c r="L27" s="79"/>
      <c r="M27" s="79">
        <v>100</v>
      </c>
      <c r="O27" s="70"/>
    </row>
    <row r="28" spans="1:15" s="18" customFormat="1">
      <c r="A28" s="3" t="s">
        <v>82</v>
      </c>
      <c r="B28" s="3"/>
      <c r="C28" s="71">
        <v>15</v>
      </c>
      <c r="D28" s="6">
        <v>7.1184003530726576</v>
      </c>
      <c r="E28" s="74"/>
      <c r="F28" s="6">
        <v>105.19604747934557</v>
      </c>
      <c r="G28" s="47"/>
      <c r="H28" s="3" t="s">
        <v>82</v>
      </c>
      <c r="I28" s="3"/>
      <c r="J28" s="69">
        <v>15</v>
      </c>
      <c r="K28" s="68">
        <v>7.1184003530726576</v>
      </c>
      <c r="L28" s="68"/>
      <c r="M28" s="6">
        <v>105.19604747934557</v>
      </c>
      <c r="O28" s="70"/>
    </row>
    <row r="29" spans="1:15" s="18" customFormat="1" ht="18.75">
      <c r="A29" s="82" t="s">
        <v>84</v>
      </c>
      <c r="B29" s="21"/>
      <c r="C29" s="67">
        <v>5</v>
      </c>
      <c r="D29" s="68">
        <v>7.8531893372536459</v>
      </c>
      <c r="E29" s="6"/>
      <c r="F29" s="6">
        <v>116.05479284814717</v>
      </c>
      <c r="G29" s="47"/>
      <c r="H29" s="3" t="s">
        <v>84</v>
      </c>
      <c r="I29" s="3"/>
      <c r="J29" s="69">
        <v>5</v>
      </c>
      <c r="K29" s="68">
        <v>7.8531893372536459</v>
      </c>
      <c r="L29" s="6"/>
      <c r="M29" s="6">
        <v>116.05479284814717</v>
      </c>
      <c r="O29" s="70"/>
    </row>
    <row r="30" spans="1:15" s="18" customFormat="1" ht="18.75">
      <c r="A30" s="22" t="s">
        <v>101</v>
      </c>
      <c r="B30" s="21"/>
      <c r="C30" s="67">
        <v>471</v>
      </c>
      <c r="D30" s="73">
        <v>7.9681951604870633</v>
      </c>
      <c r="E30" s="6"/>
      <c r="F30" s="6">
        <v>117.75435418794196</v>
      </c>
      <c r="G30" s="47"/>
      <c r="H30" s="3" t="s">
        <v>101</v>
      </c>
      <c r="I30" s="3"/>
      <c r="J30" s="69">
        <v>471</v>
      </c>
      <c r="K30" s="68">
        <v>7.9681951604870633</v>
      </c>
      <c r="L30" s="6"/>
      <c r="M30" s="6">
        <v>117.75435418794196</v>
      </c>
      <c r="O30" s="70"/>
    </row>
    <row r="31" spans="1:15" s="18" customFormat="1" ht="18.75">
      <c r="A31" s="3" t="s">
        <v>107</v>
      </c>
      <c r="B31" s="3"/>
      <c r="C31" s="71">
        <v>307</v>
      </c>
      <c r="D31" s="72">
        <v>8.0269605472013001</v>
      </c>
      <c r="E31" s="68"/>
      <c r="F31" s="6">
        <v>118.62279177283621</v>
      </c>
      <c r="G31" s="47"/>
      <c r="H31" s="22" t="s">
        <v>107</v>
      </c>
      <c r="I31" s="21"/>
      <c r="J31" s="22">
        <v>307</v>
      </c>
      <c r="K31" s="68">
        <v>8.0269605472013001</v>
      </c>
      <c r="L31" s="68"/>
      <c r="M31" s="6">
        <v>118.62279177283621</v>
      </c>
      <c r="O31" s="70"/>
    </row>
    <row r="32" spans="1:15" s="18" customFormat="1" ht="18.75">
      <c r="A32" s="3" t="s">
        <v>96</v>
      </c>
      <c r="B32" s="3"/>
      <c r="C32" s="67">
        <v>95</v>
      </c>
      <c r="D32" s="73">
        <v>8.9209492152898306</v>
      </c>
      <c r="E32" s="74"/>
      <c r="F32" s="6">
        <v>131.83419738500356</v>
      </c>
      <c r="G32" s="47"/>
      <c r="H32" s="22" t="s">
        <v>96</v>
      </c>
      <c r="I32" s="21"/>
      <c r="J32" s="68">
        <v>95</v>
      </c>
      <c r="K32" s="68">
        <v>8.9209492152898306</v>
      </c>
      <c r="L32" s="6"/>
      <c r="M32" s="6">
        <v>131.83419738500356</v>
      </c>
      <c r="O32" s="70"/>
    </row>
    <row r="33" spans="1:15" s="18" customFormat="1">
      <c r="A33" s="3" t="s">
        <v>70</v>
      </c>
      <c r="B33" s="3"/>
      <c r="C33" s="71">
        <v>1135</v>
      </c>
      <c r="D33" s="6">
        <v>9.0919148453017904</v>
      </c>
      <c r="E33" s="69"/>
      <c r="F33" s="6">
        <v>134.36073532049789</v>
      </c>
      <c r="G33" s="47"/>
      <c r="H33" s="3" t="s">
        <v>70</v>
      </c>
      <c r="I33" s="3"/>
      <c r="J33" s="69">
        <v>1135</v>
      </c>
      <c r="K33" s="68">
        <v>9.0919148453017904</v>
      </c>
      <c r="L33" s="6"/>
      <c r="M33" s="6">
        <v>134.36073532049789</v>
      </c>
      <c r="O33" s="70"/>
    </row>
    <row r="34" spans="1:15" s="18" customFormat="1" ht="18.75">
      <c r="A34" s="3" t="s">
        <v>88</v>
      </c>
      <c r="B34" s="3"/>
      <c r="C34" s="67">
        <v>104</v>
      </c>
      <c r="D34" s="73">
        <v>9.6794807479781522</v>
      </c>
      <c r="E34" s="74"/>
      <c r="F34" s="6">
        <v>143.04381122652038</v>
      </c>
      <c r="G34" s="47"/>
      <c r="H34" s="22" t="s">
        <v>88</v>
      </c>
      <c r="I34" s="21"/>
      <c r="J34" s="22">
        <v>104</v>
      </c>
      <c r="K34" s="68">
        <v>9.6794807479781522</v>
      </c>
      <c r="L34" s="6"/>
      <c r="M34" s="6">
        <v>143.04381122652038</v>
      </c>
      <c r="O34" s="70"/>
    </row>
    <row r="35" spans="1:15" s="18" customFormat="1" ht="18.75">
      <c r="A35" s="82" t="s">
        <v>97</v>
      </c>
      <c r="B35" s="45"/>
      <c r="C35" s="67">
        <v>100</v>
      </c>
      <c r="D35" s="76">
        <v>9.7233219029202154</v>
      </c>
      <c r="E35" s="69"/>
      <c r="F35" s="6">
        <v>143.6916978285775</v>
      </c>
      <c r="G35" s="47"/>
      <c r="H35" s="22" t="s">
        <v>97</v>
      </c>
      <c r="I35" s="21"/>
      <c r="J35" s="73">
        <v>100</v>
      </c>
      <c r="K35" s="68">
        <v>9.7233219029202154</v>
      </c>
      <c r="L35" s="6"/>
      <c r="M35" s="6">
        <v>143.6916978285775</v>
      </c>
      <c r="O35" s="70"/>
    </row>
    <row r="36" spans="1:15" s="18" customFormat="1" ht="18.75">
      <c r="A36" s="3" t="s">
        <v>93</v>
      </c>
      <c r="B36" s="3"/>
      <c r="C36" s="71">
        <v>97</v>
      </c>
      <c r="D36" s="72">
        <v>9.9478272355716246</v>
      </c>
      <c r="E36" s="69"/>
      <c r="F36" s="6">
        <v>147.00944794960989</v>
      </c>
      <c r="G36" s="47"/>
      <c r="H36" s="22" t="s">
        <v>93</v>
      </c>
      <c r="I36" s="21"/>
      <c r="J36" s="73">
        <v>97</v>
      </c>
      <c r="K36" s="68">
        <v>9.9478272355716246</v>
      </c>
      <c r="L36" s="6"/>
      <c r="M36" s="6">
        <v>147.00944794960989</v>
      </c>
      <c r="O36" s="70"/>
    </row>
    <row r="37" spans="1:15" s="18" customFormat="1" ht="18.75">
      <c r="A37" s="82" t="s">
        <v>90</v>
      </c>
      <c r="B37" s="45"/>
      <c r="C37" s="67">
        <v>28</v>
      </c>
      <c r="D37" s="73">
        <v>10.060015176251467</v>
      </c>
      <c r="E37" s="69"/>
      <c r="F37" s="6">
        <v>148.66736649155769</v>
      </c>
      <c r="G37" s="47"/>
      <c r="H37" s="22" t="s">
        <v>90</v>
      </c>
      <c r="I37" s="21"/>
      <c r="J37" s="68">
        <v>28</v>
      </c>
      <c r="K37" s="68">
        <v>10.060015176251467</v>
      </c>
      <c r="L37" s="6"/>
      <c r="M37" s="6">
        <v>148.66736649155769</v>
      </c>
      <c r="O37" s="70"/>
    </row>
    <row r="38" spans="1:15" s="18" customFormat="1" ht="18.75">
      <c r="A38" s="3" t="s">
        <v>77</v>
      </c>
      <c r="B38" s="3"/>
      <c r="C38" s="67">
        <v>98</v>
      </c>
      <c r="D38" s="73">
        <v>10.442513218836504</v>
      </c>
      <c r="E38" s="6"/>
      <c r="F38" s="6">
        <v>154.31994013911375</v>
      </c>
      <c r="G38" s="47"/>
      <c r="H38" s="22" t="s">
        <v>77</v>
      </c>
      <c r="I38" s="21"/>
      <c r="J38" s="69">
        <v>98</v>
      </c>
      <c r="K38" s="68">
        <v>10.442513218836504</v>
      </c>
      <c r="L38" s="6"/>
      <c r="M38" s="6">
        <v>154.31994013911375</v>
      </c>
      <c r="O38" s="70"/>
    </row>
    <row r="39" spans="1:15" s="105" customFormat="1" ht="18.75">
      <c r="A39" s="22" t="s">
        <v>94</v>
      </c>
      <c r="B39" s="21"/>
      <c r="C39" s="74">
        <v>527</v>
      </c>
      <c r="D39" s="74">
        <v>13.921530960533859</v>
      </c>
      <c r="E39" s="74"/>
      <c r="F39" s="6">
        <v>205.73302417267837</v>
      </c>
      <c r="G39" s="47"/>
      <c r="H39" s="22" t="s">
        <v>94</v>
      </c>
      <c r="I39" s="21"/>
      <c r="J39" s="68">
        <v>527</v>
      </c>
      <c r="K39" s="68">
        <v>13.921530960533859</v>
      </c>
      <c r="L39" s="6"/>
      <c r="M39" s="6">
        <v>205.73302417267837</v>
      </c>
      <c r="N39" s="18"/>
      <c r="O39" s="70"/>
    </row>
    <row r="40" spans="1:15" s="105" customFormat="1" ht="18.75">
      <c r="A40" s="22" t="s">
        <v>99</v>
      </c>
      <c r="B40" s="21"/>
      <c r="C40" s="22">
        <v>1018</v>
      </c>
      <c r="D40" s="68">
        <v>19.673445540771997</v>
      </c>
      <c r="E40" s="68"/>
      <c r="F40" s="6">
        <v>290.73508211659396</v>
      </c>
      <c r="G40" s="47"/>
      <c r="H40" s="3" t="s">
        <v>99</v>
      </c>
      <c r="I40" s="3"/>
      <c r="J40" s="69">
        <v>1018</v>
      </c>
      <c r="K40" s="68">
        <v>19.673445540771997</v>
      </c>
      <c r="L40" s="6"/>
      <c r="M40" s="6">
        <v>290.73508211659396</v>
      </c>
      <c r="N40" s="18"/>
      <c r="O40" s="70"/>
    </row>
    <row r="41" spans="1:15">
      <c r="A41" s="3" t="s">
        <v>102</v>
      </c>
      <c r="B41" s="3"/>
      <c r="C41" s="71">
        <v>148</v>
      </c>
      <c r="D41" s="72">
        <v>21.655390743725132</v>
      </c>
      <c r="E41" s="69"/>
      <c r="F41" s="6">
        <v>320.02435938818252</v>
      </c>
      <c r="G41" s="47"/>
      <c r="H41" s="3" t="s">
        <v>102</v>
      </c>
      <c r="I41" s="3"/>
      <c r="J41" s="69">
        <v>148</v>
      </c>
      <c r="K41" s="68">
        <v>21.655390743725132</v>
      </c>
      <c r="L41" s="68"/>
      <c r="M41" s="6">
        <v>320.02435938818252</v>
      </c>
      <c r="N41" s="18"/>
      <c r="O41" s="70"/>
    </row>
    <row r="42" spans="1:15">
      <c r="A42" s="3" t="s">
        <v>121</v>
      </c>
      <c r="B42" s="3"/>
      <c r="C42" s="67">
        <v>7488</v>
      </c>
      <c r="D42" s="73">
        <v>22.352345696888975</v>
      </c>
      <c r="E42" s="7"/>
      <c r="F42" s="6">
        <v>330.32399170829245</v>
      </c>
      <c r="G42" s="105"/>
      <c r="H42" s="3" t="s">
        <v>121</v>
      </c>
      <c r="I42" s="3"/>
      <c r="J42" s="69">
        <v>7488</v>
      </c>
      <c r="K42" s="68">
        <v>22.352345696888975</v>
      </c>
      <c r="L42" s="68"/>
      <c r="M42" s="6">
        <v>330.32399170829245</v>
      </c>
      <c r="N42" s="18"/>
      <c r="O42" s="70"/>
    </row>
    <row r="43" spans="1:15" ht="18.75">
      <c r="A43" s="3" t="s">
        <v>81</v>
      </c>
      <c r="B43" s="3"/>
      <c r="C43" s="67" t="s">
        <v>106</v>
      </c>
      <c r="D43" s="73" t="s">
        <v>106</v>
      </c>
      <c r="E43" s="74"/>
      <c r="F43" s="6" t="s">
        <v>106</v>
      </c>
      <c r="H43" s="22" t="s">
        <v>85</v>
      </c>
      <c r="J43" s="69" t="s">
        <v>106</v>
      </c>
      <c r="K43" s="68" t="s">
        <v>106</v>
      </c>
      <c r="L43" s="6"/>
      <c r="M43" s="6" t="s">
        <v>106</v>
      </c>
      <c r="N43" s="18"/>
      <c r="O43" s="70"/>
    </row>
    <row r="44" spans="1:15">
      <c r="A44" s="3" t="s">
        <v>91</v>
      </c>
      <c r="B44" s="3"/>
      <c r="C44" s="67" t="s">
        <v>106</v>
      </c>
      <c r="D44" s="6" t="s">
        <v>106</v>
      </c>
      <c r="E44" s="68"/>
      <c r="F44" s="6" t="s">
        <v>106</v>
      </c>
      <c r="H44" s="3" t="s">
        <v>81</v>
      </c>
      <c r="I44" s="3"/>
      <c r="J44" s="69" t="s">
        <v>106</v>
      </c>
      <c r="K44" s="68" t="s">
        <v>106</v>
      </c>
      <c r="L44" s="6"/>
      <c r="M44" s="6" t="s">
        <v>106</v>
      </c>
      <c r="N44" s="18"/>
      <c r="O44" s="70"/>
    </row>
    <row r="45" spans="1:15" ht="18.75">
      <c r="A45" s="3" t="s">
        <v>98</v>
      </c>
      <c r="B45" s="3"/>
      <c r="C45" s="67" t="s">
        <v>106</v>
      </c>
      <c r="D45" s="73" t="s">
        <v>106</v>
      </c>
      <c r="E45" s="69"/>
      <c r="F45" s="6" t="s">
        <v>106</v>
      </c>
      <c r="H45" s="22" t="s">
        <v>78</v>
      </c>
      <c r="J45" s="68" t="s">
        <v>106</v>
      </c>
      <c r="K45" s="68" t="s">
        <v>106</v>
      </c>
      <c r="L45" s="68"/>
      <c r="M45" s="68" t="s">
        <v>106</v>
      </c>
      <c r="N45" s="18"/>
      <c r="O45" s="70"/>
    </row>
    <row r="46" spans="1:15" ht="18.75">
      <c r="A46" s="22" t="s">
        <v>85</v>
      </c>
      <c r="C46" s="67" t="s">
        <v>106</v>
      </c>
      <c r="D46" s="73" t="s">
        <v>106</v>
      </c>
      <c r="E46" s="6"/>
      <c r="F46" s="6" t="s">
        <v>106</v>
      </c>
      <c r="H46" s="3" t="s">
        <v>91</v>
      </c>
      <c r="I46" s="3"/>
      <c r="J46" s="69" t="s">
        <v>106</v>
      </c>
      <c r="K46" s="68" t="s">
        <v>106</v>
      </c>
      <c r="L46" s="68"/>
      <c r="M46" s="6" t="s">
        <v>106</v>
      </c>
      <c r="N46" s="18"/>
      <c r="O46" s="70"/>
    </row>
    <row r="47" spans="1:15" ht="18.75">
      <c r="A47" s="22" t="s">
        <v>104</v>
      </c>
      <c r="C47" s="77" t="s">
        <v>106</v>
      </c>
      <c r="D47" s="68" t="s">
        <v>106</v>
      </c>
      <c r="E47" s="69"/>
      <c r="F47" s="6" t="s">
        <v>106</v>
      </c>
      <c r="H47" s="3" t="s">
        <v>98</v>
      </c>
      <c r="I47" s="3"/>
      <c r="J47" s="69" t="s">
        <v>106</v>
      </c>
      <c r="K47" s="68" t="s">
        <v>106</v>
      </c>
      <c r="L47" s="68"/>
      <c r="M47" s="6" t="s">
        <v>106</v>
      </c>
      <c r="N47" s="18"/>
      <c r="O47" s="70"/>
    </row>
    <row r="48" spans="1:15">
      <c r="A48" s="3" t="s">
        <v>78</v>
      </c>
      <c r="B48" s="102"/>
      <c r="C48" s="71" t="s">
        <v>106</v>
      </c>
      <c r="D48" s="72" t="s">
        <v>106</v>
      </c>
      <c r="E48" s="6"/>
      <c r="F48" s="6" t="s">
        <v>106</v>
      </c>
      <c r="H48" s="3" t="s">
        <v>103</v>
      </c>
      <c r="I48" s="3"/>
      <c r="J48" s="69" t="s">
        <v>106</v>
      </c>
      <c r="K48" s="68" t="s">
        <v>106</v>
      </c>
      <c r="L48" s="6"/>
      <c r="M48" s="6" t="s">
        <v>106</v>
      </c>
      <c r="N48" s="18"/>
      <c r="O48" s="70"/>
    </row>
    <row r="49" spans="1:15" ht="18.75">
      <c r="A49" s="22" t="s">
        <v>100</v>
      </c>
      <c r="C49" s="77" t="s">
        <v>106</v>
      </c>
      <c r="D49" s="68" t="s">
        <v>106</v>
      </c>
      <c r="E49" s="69"/>
      <c r="F49" s="6" t="s">
        <v>106</v>
      </c>
      <c r="H49" s="82" t="s">
        <v>100</v>
      </c>
      <c r="J49" s="69" t="s">
        <v>106</v>
      </c>
      <c r="K49" s="68" t="s">
        <v>106</v>
      </c>
      <c r="L49" s="6"/>
      <c r="M49" s="6" t="s">
        <v>106</v>
      </c>
      <c r="N49" s="18"/>
      <c r="O49" s="70"/>
    </row>
    <row r="50" spans="1:15" ht="18.75">
      <c r="A50" s="22" t="s">
        <v>103</v>
      </c>
      <c r="C50" s="77" t="s">
        <v>106</v>
      </c>
      <c r="D50" s="68" t="s">
        <v>106</v>
      </c>
      <c r="E50" s="68"/>
      <c r="F50" s="6" t="s">
        <v>106</v>
      </c>
      <c r="H50" s="3" t="s">
        <v>104</v>
      </c>
      <c r="I50" s="3"/>
      <c r="J50" s="69" t="s">
        <v>106</v>
      </c>
      <c r="K50" s="68" t="s">
        <v>106</v>
      </c>
      <c r="L50" s="68"/>
      <c r="M50" s="6" t="s">
        <v>106</v>
      </c>
      <c r="N50" s="18"/>
      <c r="O50" s="70"/>
    </row>
    <row r="51" spans="1:15" ht="18.75">
      <c r="A51" s="57" t="s">
        <v>71</v>
      </c>
      <c r="B51" s="83"/>
      <c r="C51" s="84" t="s">
        <v>106</v>
      </c>
      <c r="D51" s="85" t="s">
        <v>106</v>
      </c>
      <c r="E51" s="86"/>
      <c r="F51" s="86" t="s">
        <v>106</v>
      </c>
      <c r="G51" s="57"/>
      <c r="H51" s="56" t="s">
        <v>71</v>
      </c>
      <c r="I51" s="56"/>
      <c r="J51" s="87" t="s">
        <v>106</v>
      </c>
      <c r="K51" s="85" t="s">
        <v>106</v>
      </c>
      <c r="L51" s="85"/>
      <c r="M51" s="86" t="s">
        <v>106</v>
      </c>
      <c r="N51" s="18"/>
      <c r="O51" s="70"/>
    </row>
  </sheetData>
  <mergeCells count="3">
    <mergeCell ref="D4:F4"/>
    <mergeCell ref="K4:M4"/>
    <mergeCell ref="K5:M5"/>
  </mergeCells>
  <pageMargins left="0.75" right="0.75"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152E-DEDE-4A6F-AC94-091D1E3F148B}">
  <sheetPr>
    <tabColor indexed="10"/>
    <pageSetUpPr fitToPage="1"/>
  </sheetPr>
  <dimension ref="A1:CP83"/>
  <sheetViews>
    <sheetView zoomScale="75" zoomScaleNormal="75" zoomScaleSheetLayoutView="78" workbookViewId="0">
      <selection activeCell="O37" sqref="O37"/>
    </sheetView>
  </sheetViews>
  <sheetFormatPr defaultRowHeight="15"/>
  <cols>
    <col min="1" max="1" width="32.42578125" style="3" customWidth="1"/>
    <col min="2" max="2" width="7.85546875" style="3" customWidth="1"/>
    <col min="3" max="3" width="10.7109375" style="3" customWidth="1"/>
    <col min="4" max="4" width="13.140625" style="3" customWidth="1"/>
    <col min="5" max="5" width="32.5703125" style="3" customWidth="1"/>
    <col min="6" max="6" width="9.140625" style="3"/>
    <col min="7" max="7" width="11.28515625" style="3" customWidth="1"/>
    <col min="8" max="8" width="10.140625" style="3" customWidth="1"/>
    <col min="9" max="10" width="9.140625" style="3"/>
    <col min="11" max="11" width="10.140625" style="3" bestFit="1" customWidth="1"/>
    <col min="12" max="12" width="9.140625" style="3"/>
    <col min="13" max="13" width="10.140625" style="3" bestFit="1" customWidth="1"/>
    <col min="14" max="16384" width="9.140625" style="3"/>
  </cols>
  <sheetData>
    <row r="1" spans="1:13" s="11" customFormat="1" ht="19.5" customHeight="1">
      <c r="A1" s="88" t="s">
        <v>122</v>
      </c>
      <c r="B1" s="1"/>
      <c r="C1" s="1"/>
      <c r="D1" s="1"/>
      <c r="E1" s="2"/>
      <c r="F1" s="2"/>
      <c r="G1" s="2"/>
    </row>
    <row r="2" spans="1:13" ht="18" customHeight="1">
      <c r="A2" s="4" t="s">
        <v>123</v>
      </c>
      <c r="B2" s="1"/>
      <c r="C2" s="1"/>
      <c r="D2" s="1"/>
      <c r="E2" s="2"/>
      <c r="F2" s="2"/>
      <c r="G2" s="2"/>
    </row>
    <row r="3" spans="1:13" ht="15.75">
      <c r="A3" s="4"/>
      <c r="E3" s="4"/>
    </row>
    <row r="4" spans="1:13" ht="15.75">
      <c r="B4" s="89" t="s">
        <v>124</v>
      </c>
      <c r="C4" s="89"/>
      <c r="F4" s="89" t="s">
        <v>124</v>
      </c>
      <c r="G4" s="89"/>
    </row>
    <row r="5" spans="1:13" ht="16.5" thickBot="1">
      <c r="A5" s="90" t="s">
        <v>125</v>
      </c>
      <c r="B5" s="91" t="s">
        <v>126</v>
      </c>
      <c r="C5" s="92" t="s">
        <v>61</v>
      </c>
      <c r="E5" s="90" t="s">
        <v>127</v>
      </c>
      <c r="F5" s="91" t="s">
        <v>126</v>
      </c>
      <c r="G5" s="92" t="s">
        <v>61</v>
      </c>
    </row>
    <row r="6" spans="1:13" ht="15.75" thickTop="1">
      <c r="A6" s="3" t="s">
        <v>84</v>
      </c>
      <c r="B6" s="7">
        <v>0</v>
      </c>
      <c r="C6" s="7">
        <v>0</v>
      </c>
      <c r="D6" s="6"/>
      <c r="E6" s="93" t="s">
        <v>65</v>
      </c>
      <c r="F6" s="94">
        <v>0</v>
      </c>
      <c r="G6" s="7">
        <v>0</v>
      </c>
      <c r="I6" s="104"/>
      <c r="J6" s="105"/>
      <c r="M6" s="5"/>
    </row>
    <row r="7" spans="1:13">
      <c r="A7" s="3" t="s">
        <v>97</v>
      </c>
      <c r="B7" s="7">
        <v>1.0125644786595001</v>
      </c>
      <c r="C7" s="7">
        <v>28.815222412199166</v>
      </c>
      <c r="D7" s="6"/>
      <c r="E7" s="3" t="s">
        <v>107</v>
      </c>
      <c r="F7" s="6">
        <v>6.2747358735296999</v>
      </c>
      <c r="G7" s="7">
        <v>15.451110406527485</v>
      </c>
      <c r="I7" s="104"/>
      <c r="J7" s="105"/>
      <c r="M7" s="6"/>
    </row>
    <row r="8" spans="1:13">
      <c r="A8" s="47" t="s">
        <v>69</v>
      </c>
      <c r="B8" s="95">
        <v>1.5310758640434998</v>
      </c>
      <c r="C8" s="7">
        <v>43.570846580328563</v>
      </c>
      <c r="D8" s="6"/>
      <c r="E8" s="3" t="s">
        <v>82</v>
      </c>
      <c r="F8" s="6">
        <v>7.5909010399534003</v>
      </c>
      <c r="G8" s="7">
        <v>18.692077629614531</v>
      </c>
      <c r="I8" s="104"/>
      <c r="J8" s="105"/>
      <c r="M8" s="6"/>
    </row>
    <row r="9" spans="1:13">
      <c r="A9" s="3" t="s">
        <v>63</v>
      </c>
      <c r="B9" s="7">
        <v>1.6323883255939999</v>
      </c>
      <c r="C9" s="7">
        <v>46.45396284031218</v>
      </c>
      <c r="D9" s="6"/>
      <c r="E9" s="3" t="s">
        <v>128</v>
      </c>
      <c r="F9" s="7">
        <v>18.64467415356</v>
      </c>
      <c r="G9" s="7">
        <v>45.911242265299059</v>
      </c>
      <c r="I9" s="104"/>
      <c r="J9" s="105"/>
      <c r="M9" s="6"/>
    </row>
    <row r="10" spans="1:13">
      <c r="A10" s="3" t="s">
        <v>67</v>
      </c>
      <c r="B10" s="7">
        <v>2.5462270059150889</v>
      </c>
      <c r="C10" s="7">
        <v>72.459679391996289</v>
      </c>
      <c r="D10" s="6"/>
      <c r="E10" s="3" t="s">
        <v>70</v>
      </c>
      <c r="F10" s="6">
        <v>20.094562647754</v>
      </c>
      <c r="G10" s="7">
        <v>49.481494089834179</v>
      </c>
      <c r="I10" s="104"/>
      <c r="J10" s="105"/>
      <c r="M10" s="6"/>
    </row>
    <row r="11" spans="1:13">
      <c r="A11" s="3" t="s">
        <v>70</v>
      </c>
      <c r="B11" s="6">
        <v>2.5701724721001002</v>
      </c>
      <c r="C11" s="7">
        <v>73.141111486867288</v>
      </c>
      <c r="D11" s="6"/>
      <c r="E11" s="3" t="s">
        <v>62</v>
      </c>
      <c r="F11" s="6">
        <v>25.969264611530001</v>
      </c>
      <c r="G11" s="7">
        <v>63.947548195899039</v>
      </c>
      <c r="I11" s="104"/>
      <c r="J11" s="105"/>
      <c r="M11" s="6"/>
    </row>
    <row r="12" spans="1:13">
      <c r="A12" s="3" t="s">
        <v>64</v>
      </c>
      <c r="B12" s="6">
        <v>2.5929086095384526</v>
      </c>
      <c r="C12" s="7">
        <v>73.788128907375423</v>
      </c>
      <c r="D12" s="6"/>
      <c r="E12" s="3" t="s">
        <v>63</v>
      </c>
      <c r="F12" s="7">
        <v>27.680703089858</v>
      </c>
      <c r="G12" s="7">
        <v>68.161849070965204</v>
      </c>
      <c r="I12" s="104"/>
      <c r="J12" s="105"/>
      <c r="M12" s="6"/>
    </row>
    <row r="13" spans="1:13">
      <c r="A13" s="3" t="s">
        <v>66</v>
      </c>
      <c r="B13" s="6">
        <v>2.7707909110092093</v>
      </c>
      <c r="C13" s="7">
        <v>78.85024414852974</v>
      </c>
      <c r="D13" s="6"/>
      <c r="E13" s="3" t="s">
        <v>69</v>
      </c>
      <c r="F13" s="7">
        <v>28.946427955124001</v>
      </c>
      <c r="G13" s="7">
        <v>71.278610482391898</v>
      </c>
      <c r="I13" s="104"/>
      <c r="J13" s="105"/>
      <c r="M13" s="6"/>
    </row>
    <row r="14" spans="1:13">
      <c r="A14" s="3" t="s">
        <v>76</v>
      </c>
      <c r="B14" s="7">
        <v>2.7707909110092093</v>
      </c>
      <c r="C14" s="7">
        <v>78.85024414852974</v>
      </c>
      <c r="D14" s="6"/>
      <c r="E14" s="3" t="s">
        <v>76</v>
      </c>
      <c r="F14" s="7">
        <v>30.568122450340695</v>
      </c>
      <c r="G14" s="7">
        <v>75.271922901637339</v>
      </c>
      <c r="I14" s="104"/>
      <c r="J14" s="105"/>
      <c r="M14" s="6"/>
    </row>
    <row r="15" spans="1:13">
      <c r="A15" s="3" t="s">
        <v>68</v>
      </c>
      <c r="B15" s="6">
        <v>3.1619420226311004</v>
      </c>
      <c r="C15" s="7">
        <v>89.981492099361631</v>
      </c>
      <c r="D15" s="6"/>
      <c r="E15" s="3" t="s">
        <v>129</v>
      </c>
      <c r="F15" s="6">
        <v>30.756753018472999</v>
      </c>
      <c r="G15" s="7">
        <v>75.736412848784497</v>
      </c>
      <c r="I15" s="104"/>
      <c r="J15" s="105"/>
      <c r="M15" s="6"/>
    </row>
    <row r="16" spans="1:13">
      <c r="A16" s="3" t="s">
        <v>62</v>
      </c>
      <c r="B16" s="6">
        <v>3.2552401227876997</v>
      </c>
      <c r="C16" s="7">
        <v>92.636538334251412</v>
      </c>
      <c r="D16" s="6"/>
      <c r="E16" s="3" t="s">
        <v>68</v>
      </c>
      <c r="F16" s="7">
        <v>34.849519773617999</v>
      </c>
      <c r="G16" s="7">
        <v>85.814572675189709</v>
      </c>
      <c r="I16" s="104"/>
      <c r="J16" s="105"/>
      <c r="M16" s="6"/>
    </row>
    <row r="17" spans="1:13" ht="15.75">
      <c r="A17" s="9" t="s">
        <v>2</v>
      </c>
      <c r="B17" s="79">
        <v>3.5139915429936868</v>
      </c>
      <c r="C17" s="96">
        <v>100</v>
      </c>
      <c r="D17" s="6"/>
      <c r="E17" s="3" t="s">
        <v>67</v>
      </c>
      <c r="F17" s="7">
        <v>35.296944596920206</v>
      </c>
      <c r="G17" s="7">
        <v>86.916325877683406</v>
      </c>
      <c r="I17" s="104"/>
      <c r="J17" s="105"/>
      <c r="M17" s="6"/>
    </row>
    <row r="18" spans="1:13">
      <c r="A18" s="3" t="s">
        <v>101</v>
      </c>
      <c r="B18" s="7">
        <v>3.6665795854014998</v>
      </c>
      <c r="C18" s="7">
        <v>104.34229964816073</v>
      </c>
      <c r="D18" s="6"/>
      <c r="E18" s="3" t="s">
        <v>64</v>
      </c>
      <c r="F18" s="7">
        <v>35.503290037290292</v>
      </c>
      <c r="G18" s="7">
        <v>87.424437493104804</v>
      </c>
      <c r="I18" s="104"/>
      <c r="J18" s="105"/>
      <c r="M18" s="6"/>
    </row>
    <row r="19" spans="1:13">
      <c r="A19" s="3" t="s">
        <v>83</v>
      </c>
      <c r="B19" s="6">
        <v>3.6986001833914002</v>
      </c>
      <c r="C19" s="7">
        <v>105.25353115222467</v>
      </c>
      <c r="D19" s="6"/>
      <c r="E19" s="3" t="s">
        <v>66</v>
      </c>
      <c r="F19" s="7">
        <v>35.764406062424477</v>
      </c>
      <c r="G19" s="7">
        <v>88.067417949108034</v>
      </c>
      <c r="I19" s="104"/>
      <c r="J19" s="105"/>
      <c r="M19" s="6"/>
    </row>
    <row r="20" spans="1:13">
      <c r="A20" s="3" t="s">
        <v>96</v>
      </c>
      <c r="B20" s="7">
        <v>3.9715741201638997</v>
      </c>
      <c r="C20" s="7">
        <v>113.02173245358421</v>
      </c>
      <c r="D20" s="6"/>
      <c r="E20" s="3" t="s">
        <v>120</v>
      </c>
      <c r="F20" s="6">
        <v>39.594238246449997</v>
      </c>
      <c r="G20" s="7">
        <v>97.498119273682363</v>
      </c>
      <c r="I20" s="104"/>
      <c r="J20" s="105"/>
      <c r="M20" s="6"/>
    </row>
    <row r="21" spans="1:13" ht="15.75">
      <c r="A21" s="3" t="s">
        <v>80</v>
      </c>
      <c r="B21" s="7">
        <v>4.2691108052066005</v>
      </c>
      <c r="C21" s="7">
        <v>121.48893225763435</v>
      </c>
      <c r="D21" s="6"/>
      <c r="E21" s="9" t="s">
        <v>2</v>
      </c>
      <c r="F21" s="79">
        <v>40.610258476173151</v>
      </c>
      <c r="G21" s="96">
        <v>100</v>
      </c>
      <c r="I21" s="104"/>
      <c r="J21" s="105"/>
      <c r="M21" s="6"/>
    </row>
    <row r="22" spans="1:13">
      <c r="A22" s="3" t="s">
        <v>129</v>
      </c>
      <c r="B22" s="6">
        <v>4.3947930491953002</v>
      </c>
      <c r="C22" s="7">
        <v>125.06555566298346</v>
      </c>
      <c r="D22" s="6"/>
      <c r="E22" s="3" t="s">
        <v>83</v>
      </c>
      <c r="F22" s="6">
        <v>41.191839296352001</v>
      </c>
      <c r="G22" s="7">
        <v>101.43210322219464</v>
      </c>
      <c r="I22" s="104"/>
      <c r="J22" s="105"/>
      <c r="M22" s="6"/>
    </row>
    <row r="23" spans="1:13">
      <c r="A23" s="3" t="s">
        <v>87</v>
      </c>
      <c r="B23" s="6">
        <v>4.6674881445800995</v>
      </c>
      <c r="C23" s="7">
        <v>132.82582178907893</v>
      </c>
      <c r="D23" s="6"/>
      <c r="E23" s="3" t="s">
        <v>80</v>
      </c>
      <c r="F23" s="6">
        <v>41.650523627771996</v>
      </c>
      <c r="G23" s="7">
        <v>102.56158219778185</v>
      </c>
      <c r="I23" s="104"/>
      <c r="J23" s="105"/>
      <c r="M23" s="6"/>
    </row>
    <row r="24" spans="1:13">
      <c r="A24" s="3" t="s">
        <v>93</v>
      </c>
      <c r="B24" s="6">
        <v>4.9392019519726</v>
      </c>
      <c r="C24" s="7">
        <v>140.5581627485856</v>
      </c>
      <c r="D24" s="6"/>
      <c r="E24" s="3" t="s">
        <v>74</v>
      </c>
      <c r="F24" s="6">
        <v>44.626122346977027</v>
      </c>
      <c r="G24" s="7">
        <v>109.88879170311132</v>
      </c>
      <c r="I24" s="104"/>
      <c r="J24" s="105"/>
      <c r="M24" s="6"/>
    </row>
    <row r="25" spans="1:13">
      <c r="A25" s="3" t="s">
        <v>120</v>
      </c>
      <c r="B25" s="7">
        <v>4.9979258607678005</v>
      </c>
      <c r="C25" s="7">
        <v>142.22930817044312</v>
      </c>
      <c r="D25" s="6"/>
      <c r="E25" s="3" t="s">
        <v>93</v>
      </c>
      <c r="F25" s="7">
        <v>49.490299406413001</v>
      </c>
      <c r="G25" s="7">
        <v>121.86649694793236</v>
      </c>
      <c r="I25" s="104"/>
      <c r="J25" s="105"/>
      <c r="M25" s="6"/>
    </row>
    <row r="26" spans="1:13">
      <c r="A26" s="3" t="s">
        <v>72</v>
      </c>
      <c r="B26" s="6">
        <v>5.8081385961263994</v>
      </c>
      <c r="C26" s="7">
        <v>165.28607212236633</v>
      </c>
      <c r="D26" s="6"/>
      <c r="E26" s="3" t="s">
        <v>86</v>
      </c>
      <c r="F26" s="7">
        <v>52.497791668981002</v>
      </c>
      <c r="G26" s="7">
        <v>129.2722421350322</v>
      </c>
      <c r="I26" s="104"/>
      <c r="J26" s="105"/>
      <c r="M26" s="6"/>
    </row>
    <row r="27" spans="1:13">
      <c r="A27" s="3" t="s">
        <v>88</v>
      </c>
      <c r="B27" s="6">
        <v>7.5592778214859004</v>
      </c>
      <c r="C27" s="7">
        <v>215.11940848457192</v>
      </c>
      <c r="D27" s="6"/>
      <c r="E27" s="3" t="s">
        <v>97</v>
      </c>
      <c r="F27" s="6">
        <v>54.533853707483999</v>
      </c>
      <c r="G27" s="7">
        <v>134.28590645262724</v>
      </c>
      <c r="I27" s="104"/>
      <c r="J27" s="105"/>
      <c r="M27" s="6"/>
    </row>
    <row r="28" spans="1:13">
      <c r="A28" s="3" t="s">
        <v>74</v>
      </c>
      <c r="B28" s="7">
        <v>8.2259842390141991</v>
      </c>
      <c r="C28" s="7">
        <v>234.09231747911971</v>
      </c>
      <c r="D28" s="6"/>
      <c r="E28" s="3" t="s">
        <v>77</v>
      </c>
      <c r="F28" s="6">
        <v>59.959073052251995</v>
      </c>
      <c r="G28" s="7">
        <v>147.64514017420299</v>
      </c>
      <c r="I28" s="104"/>
      <c r="J28" s="105"/>
      <c r="M28" s="6"/>
    </row>
    <row r="29" spans="1:13">
      <c r="A29" s="3" t="s">
        <v>94</v>
      </c>
      <c r="B29" s="6">
        <v>8.5367061290135009</v>
      </c>
      <c r="C29" s="7">
        <v>242.93473745075653</v>
      </c>
      <c r="D29" s="6"/>
      <c r="E29" s="3" t="s">
        <v>101</v>
      </c>
      <c r="F29" s="6">
        <v>62.775686305939999</v>
      </c>
      <c r="G29" s="7">
        <v>154.58085878170843</v>
      </c>
      <c r="I29" s="104"/>
      <c r="J29" s="105"/>
      <c r="M29" s="6"/>
    </row>
    <row r="30" spans="1:13">
      <c r="A30" s="3" t="s">
        <v>92</v>
      </c>
      <c r="B30" s="6">
        <v>8.6336110267638002</v>
      </c>
      <c r="C30" s="7">
        <v>245.69242472930196</v>
      </c>
      <c r="D30" s="6"/>
      <c r="E30" s="3" t="s">
        <v>88</v>
      </c>
      <c r="F30" s="7">
        <v>62.993101739022997</v>
      </c>
      <c r="G30" s="7">
        <v>155.11622950142586</v>
      </c>
      <c r="I30" s="104"/>
      <c r="J30" s="105"/>
      <c r="M30" s="6"/>
    </row>
    <row r="31" spans="1:13">
      <c r="A31" s="3" t="s">
        <v>89</v>
      </c>
      <c r="B31" s="6">
        <v>8.6653929414334989</v>
      </c>
      <c r="C31" s="7">
        <v>246.59686386300069</v>
      </c>
      <c r="D31" s="6"/>
      <c r="E31" s="3" t="s">
        <v>72</v>
      </c>
      <c r="F31" s="6">
        <v>64.288328206751004</v>
      </c>
      <c r="G31" s="7">
        <v>158.30563660280629</v>
      </c>
      <c r="I31" s="104"/>
      <c r="J31" s="105"/>
      <c r="M31" s="6"/>
    </row>
    <row r="32" spans="1:13" ht="15.75">
      <c r="A32" s="4" t="s">
        <v>107</v>
      </c>
      <c r="B32" s="97">
        <v>8.9729555120865996</v>
      </c>
      <c r="C32" s="97">
        <v>255.34937697778975</v>
      </c>
      <c r="D32" s="6"/>
      <c r="E32" s="3" t="s">
        <v>90</v>
      </c>
      <c r="F32" s="6">
        <v>64.557779212395005</v>
      </c>
      <c r="G32" s="7">
        <v>158.96914138153625</v>
      </c>
      <c r="I32" s="104"/>
      <c r="J32" s="105"/>
      <c r="M32" s="6"/>
    </row>
    <row r="33" spans="1:13" ht="16.5" customHeight="1">
      <c r="A33" s="3" t="s">
        <v>86</v>
      </c>
      <c r="B33" s="7">
        <v>9.3002252204541005</v>
      </c>
      <c r="C33" s="7">
        <v>264.6627092486093</v>
      </c>
      <c r="D33" s="6"/>
      <c r="E33" s="3" t="s">
        <v>87</v>
      </c>
      <c r="F33" s="6">
        <v>65.818667447997996</v>
      </c>
      <c r="G33" s="7">
        <v>162.07399292130859</v>
      </c>
      <c r="I33" s="104"/>
      <c r="J33" s="105"/>
      <c r="M33" s="6"/>
    </row>
    <row r="34" spans="1:13" ht="16.5" customHeight="1">
      <c r="A34" s="3" t="s">
        <v>82</v>
      </c>
      <c r="B34" s="7">
        <v>9.4419493219107</v>
      </c>
      <c r="C34" s="7">
        <v>268.69584648649408</v>
      </c>
      <c r="D34" s="6"/>
      <c r="E34" s="3" t="s">
        <v>92</v>
      </c>
      <c r="F34" s="98">
        <v>68.018088298438997</v>
      </c>
      <c r="G34" s="7">
        <v>167.48991720490173</v>
      </c>
      <c r="I34" s="104"/>
      <c r="J34" s="105"/>
      <c r="M34" s="6"/>
    </row>
    <row r="35" spans="1:13" ht="16.5" customHeight="1">
      <c r="A35" s="3" t="s">
        <v>90</v>
      </c>
      <c r="B35" s="6">
        <v>9.4704144253352993</v>
      </c>
      <c r="C35" s="7">
        <v>269.5058969113835</v>
      </c>
      <c r="D35" s="6"/>
      <c r="E35" s="3" t="s">
        <v>89</v>
      </c>
      <c r="F35" s="6">
        <v>76.054771768880002</v>
      </c>
      <c r="G35" s="7">
        <v>187.27970375638671</v>
      </c>
      <c r="I35" s="104"/>
      <c r="J35" s="105"/>
      <c r="M35" s="6"/>
    </row>
    <row r="36" spans="1:13" ht="16.5" customHeight="1">
      <c r="A36" s="3" t="s">
        <v>77</v>
      </c>
      <c r="B36" s="6">
        <v>10.226899290496</v>
      </c>
      <c r="C36" s="7">
        <v>291.03369104250498</v>
      </c>
      <c r="D36" s="6"/>
      <c r="E36" s="3" t="s">
        <v>94</v>
      </c>
      <c r="F36" s="6">
        <v>82.168432975718005</v>
      </c>
      <c r="G36" s="7">
        <v>202.33417874926323</v>
      </c>
      <c r="I36" s="104"/>
      <c r="J36" s="105"/>
      <c r="M36" s="6"/>
    </row>
    <row r="37" spans="1:13" ht="18.75" customHeight="1">
      <c r="A37" s="3" t="s">
        <v>102</v>
      </c>
      <c r="B37" s="6">
        <v>11.294631764201</v>
      </c>
      <c r="C37" s="7">
        <v>321.41886586837728</v>
      </c>
      <c r="D37" s="6"/>
      <c r="E37" s="3" t="s">
        <v>102</v>
      </c>
      <c r="F37" s="6">
        <v>88.117497576768997</v>
      </c>
      <c r="G37" s="7">
        <v>216.9833457929584</v>
      </c>
      <c r="I37" s="104"/>
      <c r="J37" s="105"/>
      <c r="M37" s="6"/>
    </row>
    <row r="38" spans="1:13">
      <c r="A38" s="3" t="s">
        <v>108</v>
      </c>
      <c r="B38" s="6">
        <v>14.464005289693</v>
      </c>
      <c r="C38" s="7">
        <v>411.61184119898684</v>
      </c>
      <c r="E38" s="3" t="s">
        <v>96</v>
      </c>
      <c r="F38" s="6">
        <v>89.080847617762004</v>
      </c>
      <c r="G38" s="7">
        <v>219.35552976110091</v>
      </c>
      <c r="I38" s="104"/>
      <c r="J38" s="105"/>
    </row>
    <row r="39" spans="1:13">
      <c r="A39" s="3" t="s">
        <v>65</v>
      </c>
      <c r="B39" s="7">
        <v>14.495064430560999</v>
      </c>
      <c r="C39" s="7">
        <v>412.49571187676139</v>
      </c>
      <c r="E39" s="3" t="s">
        <v>108</v>
      </c>
      <c r="F39" s="6">
        <v>96.064456151223993</v>
      </c>
      <c r="G39" s="7">
        <v>236.55219088937082</v>
      </c>
      <c r="I39" s="104"/>
      <c r="J39" s="105"/>
    </row>
    <row r="40" spans="1:13">
      <c r="A40" s="3" t="s">
        <v>130</v>
      </c>
      <c r="B40" s="7">
        <v>17.08641856653</v>
      </c>
      <c r="C40" s="7">
        <v>486.23960409345523</v>
      </c>
      <c r="E40" s="3" t="s">
        <v>84</v>
      </c>
      <c r="F40" s="7">
        <v>111.44389496413</v>
      </c>
      <c r="G40" s="7">
        <v>274.42301316431252</v>
      </c>
      <c r="I40" s="104"/>
      <c r="J40" s="105"/>
    </row>
    <row r="41" spans="1:13">
      <c r="A41" s="3" t="s">
        <v>128</v>
      </c>
      <c r="B41" s="6">
        <v>18.692048249041999</v>
      </c>
      <c r="C41" s="7">
        <v>531.93207838848741</v>
      </c>
      <c r="E41" s="3" t="s">
        <v>130</v>
      </c>
      <c r="F41" s="6">
        <v>119.59680082318999</v>
      </c>
      <c r="G41" s="7">
        <v>294.4989894446494</v>
      </c>
      <c r="I41" s="104"/>
      <c r="J41" s="105"/>
    </row>
    <row r="42" spans="1:13">
      <c r="A42" s="3" t="s">
        <v>131</v>
      </c>
      <c r="B42" s="7">
        <v>19.548705583449998</v>
      </c>
      <c r="C42" s="7">
        <v>556.31054725862543</v>
      </c>
      <c r="E42" s="3" t="s">
        <v>131</v>
      </c>
      <c r="F42" s="7">
        <v>164.28915420281001</v>
      </c>
      <c r="G42" s="7">
        <v>404.55087056193389</v>
      </c>
      <c r="I42" s="104"/>
      <c r="J42" s="105"/>
    </row>
    <row r="43" spans="1:13">
      <c r="B43" s="7"/>
      <c r="C43" s="7"/>
      <c r="J43" s="105"/>
    </row>
    <row r="44" spans="1:13">
      <c r="B44" s="7"/>
      <c r="C44" s="7"/>
      <c r="J44" s="105"/>
    </row>
    <row r="45" spans="1:13" ht="16.5" thickBot="1">
      <c r="A45" s="90" t="s">
        <v>132</v>
      </c>
      <c r="B45" s="99"/>
      <c r="C45" s="100"/>
      <c r="E45" s="90" t="s">
        <v>133</v>
      </c>
      <c r="F45" s="99"/>
      <c r="G45" s="100"/>
      <c r="J45" s="105"/>
    </row>
    <row r="46" spans="1:13" ht="15.75" thickTop="1">
      <c r="A46" s="3" t="s">
        <v>107</v>
      </c>
      <c r="B46" s="6">
        <v>4.9621822592099001</v>
      </c>
      <c r="C46" s="7">
        <v>19.692494057843206</v>
      </c>
      <c r="E46" s="3" t="s">
        <v>107</v>
      </c>
      <c r="F46" s="6">
        <v>5.5212014134276002</v>
      </c>
      <c r="G46" s="7">
        <v>14.460982612255552</v>
      </c>
      <c r="I46" s="104"/>
      <c r="J46" s="105"/>
    </row>
    <row r="47" spans="1:13">
      <c r="A47" s="3" t="s">
        <v>82</v>
      </c>
      <c r="B47" s="6">
        <v>5.9589300179803999</v>
      </c>
      <c r="C47" s="7">
        <v>23.648102355044671</v>
      </c>
      <c r="E47" s="3" t="s">
        <v>82</v>
      </c>
      <c r="F47" s="6">
        <v>6.1967111529325001</v>
      </c>
      <c r="G47" s="7">
        <v>16.230259598534751</v>
      </c>
      <c r="I47" s="104"/>
      <c r="J47" s="105"/>
    </row>
    <row r="48" spans="1:13">
      <c r="A48" s="3" t="s">
        <v>62</v>
      </c>
      <c r="B48" s="6">
        <v>14.739862484102</v>
      </c>
      <c r="C48" s="7">
        <v>58.495363374222734</v>
      </c>
      <c r="D48" s="6"/>
      <c r="E48" s="3" t="s">
        <v>62</v>
      </c>
      <c r="F48" s="6">
        <v>18.638518362047002</v>
      </c>
      <c r="G48" s="7">
        <v>48.817507236063797</v>
      </c>
      <c r="I48" s="104"/>
      <c r="J48" s="105"/>
    </row>
    <row r="49" spans="1:10">
      <c r="A49" s="3" t="s">
        <v>70</v>
      </c>
      <c r="B49" s="6">
        <v>16.006766569316998</v>
      </c>
      <c r="C49" s="7">
        <v>63.523091068756479</v>
      </c>
      <c r="D49" s="6"/>
      <c r="E49" s="3" t="s">
        <v>128</v>
      </c>
      <c r="F49" s="6">
        <v>20.027981658066</v>
      </c>
      <c r="G49" s="7">
        <v>52.456752222713213</v>
      </c>
      <c r="I49" s="104"/>
      <c r="J49" s="105"/>
    </row>
    <row r="50" spans="1:10">
      <c r="A50" s="3" t="s">
        <v>128</v>
      </c>
      <c r="B50" s="6">
        <v>17.131796080552999</v>
      </c>
      <c r="C50" s="7">
        <v>67.987787407508193</v>
      </c>
      <c r="D50" s="6"/>
      <c r="E50" s="3" t="s">
        <v>74</v>
      </c>
      <c r="F50" s="6">
        <v>21.262054825727084</v>
      </c>
      <c r="G50" s="7">
        <v>55.689003554171009</v>
      </c>
      <c r="I50" s="104"/>
      <c r="J50" s="105"/>
    </row>
    <row r="51" spans="1:10">
      <c r="A51" s="3" t="s">
        <v>63</v>
      </c>
      <c r="B51" s="6">
        <v>17.178332421874998</v>
      </c>
      <c r="C51" s="7">
        <v>68.172467569800972</v>
      </c>
      <c r="D51" s="6"/>
      <c r="E51" s="3" t="s">
        <v>84</v>
      </c>
      <c r="F51" s="6">
        <v>21.566365096995</v>
      </c>
      <c r="G51" s="7">
        <v>56.486044852254025</v>
      </c>
      <c r="I51" s="104"/>
      <c r="J51" s="105"/>
    </row>
    <row r="52" spans="1:10">
      <c r="A52" s="3" t="s">
        <v>69</v>
      </c>
      <c r="B52" s="6">
        <v>17.782747757098999</v>
      </c>
      <c r="C52" s="7">
        <v>70.571098812189703</v>
      </c>
      <c r="D52" s="6"/>
      <c r="E52" s="3" t="s">
        <v>67</v>
      </c>
      <c r="F52" s="6">
        <v>28.562822878114218</v>
      </c>
      <c r="G52" s="7">
        <v>74.81097936271857</v>
      </c>
      <c r="I52" s="104"/>
      <c r="J52" s="105"/>
    </row>
    <row r="53" spans="1:10">
      <c r="A53" s="3" t="s">
        <v>65</v>
      </c>
      <c r="B53" s="6">
        <v>20.235234602251001</v>
      </c>
      <c r="C53" s="7">
        <v>80.303829313060959</v>
      </c>
      <c r="D53" s="6"/>
      <c r="E53" s="3" t="s">
        <v>66</v>
      </c>
      <c r="F53" s="6">
        <v>29.273278497915499</v>
      </c>
      <c r="G53" s="7">
        <v>76.671785661097644</v>
      </c>
      <c r="I53" s="104"/>
      <c r="J53" s="105"/>
    </row>
    <row r="54" spans="1:10">
      <c r="A54" s="3" t="s">
        <v>68</v>
      </c>
      <c r="B54" s="6">
        <v>20.349484040500002</v>
      </c>
      <c r="C54" s="7">
        <v>80.75722990705458</v>
      </c>
      <c r="D54" s="6"/>
      <c r="E54" s="3" t="s">
        <v>64</v>
      </c>
      <c r="F54" s="6">
        <v>29.489328385460908</v>
      </c>
      <c r="G54" s="7">
        <v>77.237657730096188</v>
      </c>
      <c r="I54" s="104"/>
      <c r="J54" s="105"/>
    </row>
    <row r="55" spans="1:10" ht="15.75">
      <c r="A55" s="9" t="s">
        <v>2</v>
      </c>
      <c r="B55" s="79">
        <v>25.198343311082745</v>
      </c>
      <c r="C55" s="96">
        <v>100</v>
      </c>
      <c r="D55" s="6"/>
      <c r="E55" s="3" t="s">
        <v>76</v>
      </c>
      <c r="F55" s="6">
        <v>30.039411708161108</v>
      </c>
      <c r="G55" s="7">
        <v>78.678421210579501</v>
      </c>
      <c r="I55" s="104"/>
      <c r="J55" s="105"/>
    </row>
    <row r="56" spans="1:10">
      <c r="A56" s="3" t="s">
        <v>66</v>
      </c>
      <c r="B56" s="6">
        <v>25.198343311082745</v>
      </c>
      <c r="C56" s="7">
        <v>100</v>
      </c>
      <c r="D56" s="6"/>
      <c r="E56" s="3" t="s">
        <v>68</v>
      </c>
      <c r="F56" s="6">
        <v>34.855883673164001</v>
      </c>
      <c r="G56" s="7">
        <v>91.293595358896511</v>
      </c>
      <c r="I56" s="104"/>
      <c r="J56" s="105"/>
    </row>
    <row r="57" spans="1:10">
      <c r="A57" s="3" t="s">
        <v>67</v>
      </c>
      <c r="B57" s="6">
        <v>26.02940384090018</v>
      </c>
      <c r="C57" s="7">
        <v>103.29807606618296</v>
      </c>
      <c r="D57" s="6"/>
      <c r="E57" s="3" t="s">
        <v>63</v>
      </c>
      <c r="F57" s="6">
        <v>35.918060846153004</v>
      </c>
      <c r="G57" s="7">
        <v>94.075621312952961</v>
      </c>
      <c r="I57" s="104"/>
      <c r="J57" s="105"/>
    </row>
    <row r="58" spans="1:10">
      <c r="A58" s="3" t="s">
        <v>64</v>
      </c>
      <c r="B58" s="6">
        <v>26.344597949347047</v>
      </c>
      <c r="C58" s="7">
        <v>104.54892857087219</v>
      </c>
      <c r="D58" s="6"/>
      <c r="E58" s="3" t="s">
        <v>83</v>
      </c>
      <c r="F58" s="6">
        <v>37.242870791462003</v>
      </c>
      <c r="G58" s="7">
        <v>97.545527978024822</v>
      </c>
      <c r="I58" s="104"/>
      <c r="J58" s="105"/>
    </row>
    <row r="59" spans="1:10" ht="15.75">
      <c r="A59" s="3" t="s">
        <v>80</v>
      </c>
      <c r="B59" s="6">
        <v>28.680477910139999</v>
      </c>
      <c r="C59" s="7">
        <v>113.81890291781897</v>
      </c>
      <c r="D59" s="6"/>
      <c r="E59" s="9" t="s">
        <v>2</v>
      </c>
      <c r="F59" s="79">
        <v>38.179987912774557</v>
      </c>
      <c r="G59" s="96">
        <v>100</v>
      </c>
      <c r="I59" s="104"/>
      <c r="J59" s="105"/>
    </row>
    <row r="60" spans="1:10">
      <c r="A60" s="3" t="s">
        <v>120</v>
      </c>
      <c r="B60" s="6">
        <v>29.595868416769001</v>
      </c>
      <c r="C60" s="7">
        <v>117.45164375053234</v>
      </c>
      <c r="D60" s="6"/>
      <c r="E60" s="3" t="s">
        <v>120</v>
      </c>
      <c r="F60" s="6">
        <v>39.242166113442003</v>
      </c>
      <c r="G60" s="7">
        <v>102.78202864572425</v>
      </c>
      <c r="I60" s="104"/>
      <c r="J60" s="105"/>
    </row>
    <row r="61" spans="1:10" ht="13.5" customHeight="1">
      <c r="A61" s="3" t="s">
        <v>74</v>
      </c>
      <c r="B61" s="6">
        <v>30.408816123970659</v>
      </c>
      <c r="C61" s="7">
        <v>120.67783881091994</v>
      </c>
      <c r="D61" s="6"/>
      <c r="E61" s="3" t="s">
        <v>80</v>
      </c>
      <c r="F61" s="6">
        <v>47.505324646353998</v>
      </c>
      <c r="G61" s="7">
        <v>124.42467178063012</v>
      </c>
      <c r="I61" s="104"/>
      <c r="J61" s="105"/>
    </row>
    <row r="62" spans="1:10" ht="12.75" customHeight="1">
      <c r="A62" s="3" t="s">
        <v>76</v>
      </c>
      <c r="B62" s="6">
        <v>34.447695002660126</v>
      </c>
      <c r="C62" s="7">
        <v>136.7061896783878</v>
      </c>
      <c r="D62" s="6"/>
      <c r="E62" s="3" t="s">
        <v>69</v>
      </c>
      <c r="F62" s="6">
        <v>52.771419980732006</v>
      </c>
      <c r="G62" s="7">
        <v>138.21748739494842</v>
      </c>
      <c r="I62" s="104"/>
      <c r="J62" s="105"/>
    </row>
    <row r="63" spans="1:10">
      <c r="A63" s="3" t="s">
        <v>83</v>
      </c>
      <c r="B63" s="6">
        <v>35.933933911669996</v>
      </c>
      <c r="C63" s="7">
        <v>142.60435088153403</v>
      </c>
      <c r="D63" s="6"/>
      <c r="E63" s="3" t="s">
        <v>70</v>
      </c>
      <c r="F63" s="6">
        <v>53.185320188881995</v>
      </c>
      <c r="G63" s="7">
        <v>139.30156371549515</v>
      </c>
      <c r="I63" s="104"/>
      <c r="J63" s="105"/>
    </row>
    <row r="64" spans="1:10">
      <c r="A64" s="3" t="s">
        <v>84</v>
      </c>
      <c r="B64" s="6">
        <v>37.959616390961997</v>
      </c>
      <c r="C64" s="7">
        <v>150.64330191210064</v>
      </c>
      <c r="D64" s="6"/>
      <c r="E64" s="3" t="s">
        <v>90</v>
      </c>
      <c r="F64" s="6">
        <v>55.650500495469004</v>
      </c>
      <c r="G64" s="7">
        <v>145.75829783552402</v>
      </c>
      <c r="I64" s="104"/>
      <c r="J64" s="105"/>
    </row>
    <row r="65" spans="1:10">
      <c r="A65" s="3" t="s">
        <v>72</v>
      </c>
      <c r="B65" s="6">
        <v>38.429349775402002</v>
      </c>
      <c r="C65" s="7">
        <v>152.50744583077409</v>
      </c>
      <c r="D65" s="6"/>
      <c r="E65" s="3" t="s">
        <v>89</v>
      </c>
      <c r="F65" s="6">
        <v>56.241893315410003</v>
      </c>
      <c r="G65" s="7">
        <v>147.30725804287684</v>
      </c>
      <c r="I65" s="104"/>
      <c r="J65" s="105"/>
    </row>
    <row r="66" spans="1:10">
      <c r="A66" s="3" t="s">
        <v>87</v>
      </c>
      <c r="B66" s="6">
        <v>39.086717792093999</v>
      </c>
      <c r="C66" s="7">
        <v>155.116220576703</v>
      </c>
      <c r="D66" s="6"/>
      <c r="E66" s="3" t="s">
        <v>92</v>
      </c>
      <c r="F66" s="6">
        <v>57.252540958165994</v>
      </c>
      <c r="G66" s="7">
        <v>149.95431923384658</v>
      </c>
      <c r="I66" s="104"/>
      <c r="J66" s="105"/>
    </row>
    <row r="67" spans="1:10">
      <c r="A67" s="3" t="s">
        <v>77</v>
      </c>
      <c r="B67" s="6">
        <v>41.033552163132001</v>
      </c>
      <c r="C67" s="7">
        <v>162.84226171759715</v>
      </c>
      <c r="D67" s="6"/>
      <c r="E67" s="3" t="s">
        <v>87</v>
      </c>
      <c r="F67" s="6">
        <v>57.682660300987003</v>
      </c>
      <c r="G67" s="7">
        <v>151.08087627677611</v>
      </c>
      <c r="I67" s="104"/>
      <c r="J67" s="105"/>
    </row>
    <row r="68" spans="1:10">
      <c r="A68" s="3" t="s">
        <v>86</v>
      </c>
      <c r="B68" s="6">
        <v>44.439974843682002</v>
      </c>
      <c r="C68" s="7">
        <v>176.36070076137264</v>
      </c>
      <c r="D68" s="6"/>
      <c r="E68" s="3" t="s">
        <v>72</v>
      </c>
      <c r="F68" s="6">
        <v>58.123888281109004</v>
      </c>
      <c r="G68" s="7">
        <v>152.23652876448782</v>
      </c>
      <c r="I68" s="104"/>
      <c r="J68" s="105"/>
    </row>
    <row r="69" spans="1:10">
      <c r="A69" s="3" t="s">
        <v>92</v>
      </c>
      <c r="B69" s="6">
        <v>45.191655889579003</v>
      </c>
      <c r="C69" s="7">
        <v>179.34375816565208</v>
      </c>
      <c r="D69" s="6"/>
      <c r="E69" s="3" t="s">
        <v>108</v>
      </c>
      <c r="F69" s="6">
        <v>61.164324073054999</v>
      </c>
      <c r="G69" s="7">
        <v>160.19995661808517</v>
      </c>
      <c r="I69" s="104"/>
      <c r="J69" s="105"/>
    </row>
    <row r="70" spans="1:10">
      <c r="A70" s="3" t="s">
        <v>129</v>
      </c>
      <c r="B70" s="6">
        <v>45.247407794794</v>
      </c>
      <c r="C70" s="7">
        <v>179.56501043024232</v>
      </c>
      <c r="D70" s="6"/>
      <c r="E70" s="3" t="s">
        <v>101</v>
      </c>
      <c r="F70" s="6">
        <v>62.403476347037994</v>
      </c>
      <c r="G70" s="7">
        <v>163.44551100855261</v>
      </c>
      <c r="I70" s="104"/>
      <c r="J70" s="105"/>
    </row>
    <row r="71" spans="1:10" ht="17.25" customHeight="1">
      <c r="A71" s="3" t="s">
        <v>89</v>
      </c>
      <c r="B71" s="6">
        <v>45.563514679194</v>
      </c>
      <c r="C71" s="7">
        <v>180.81948529986985</v>
      </c>
      <c r="D71" s="6"/>
      <c r="E71" s="3" t="s">
        <v>96</v>
      </c>
      <c r="F71" s="6">
        <v>63.542005834235994</v>
      </c>
      <c r="G71" s="7">
        <v>166.42751689550855</v>
      </c>
      <c r="I71" s="104"/>
      <c r="J71" s="105"/>
    </row>
    <row r="72" spans="1:10" ht="17.25" customHeight="1">
      <c r="A72" s="3" t="s">
        <v>101</v>
      </c>
      <c r="B72" s="6">
        <v>48.957749493590001</v>
      </c>
      <c r="C72" s="7">
        <v>194.2895566156422</v>
      </c>
      <c r="D72" s="6"/>
      <c r="E72" s="3" t="s">
        <v>77</v>
      </c>
      <c r="F72" s="6">
        <v>64.515892113253003</v>
      </c>
      <c r="G72" s="7">
        <v>168.97829370885361</v>
      </c>
      <c r="I72" s="104"/>
      <c r="J72" s="105"/>
    </row>
    <row r="73" spans="1:10" ht="17.25" customHeight="1">
      <c r="A73" s="3" t="s">
        <v>88</v>
      </c>
      <c r="B73" s="6">
        <v>52.089079498865004</v>
      </c>
      <c r="C73" s="7">
        <v>206.71628628837345</v>
      </c>
      <c r="D73" s="6"/>
      <c r="E73" s="3" t="s">
        <v>86</v>
      </c>
      <c r="F73" s="6">
        <v>65.040562883459003</v>
      </c>
      <c r="G73" s="7">
        <v>170.35249731364434</v>
      </c>
      <c r="I73" s="104"/>
      <c r="J73" s="105"/>
    </row>
    <row r="74" spans="1:10" ht="17.25" customHeight="1">
      <c r="A74" s="3" t="s">
        <v>97</v>
      </c>
      <c r="B74" s="6">
        <v>59.210911081558002</v>
      </c>
      <c r="C74" s="7">
        <v>234.97938078935468</v>
      </c>
      <c r="D74" s="6"/>
      <c r="E74" s="3" t="s">
        <v>93</v>
      </c>
      <c r="F74" s="6">
        <v>65.767307172784996</v>
      </c>
      <c r="G74" s="7">
        <v>172.25596645822944</v>
      </c>
      <c r="I74" s="104"/>
      <c r="J74" s="105"/>
    </row>
    <row r="75" spans="1:10" ht="17.25" customHeight="1">
      <c r="A75" s="3" t="s">
        <v>90</v>
      </c>
      <c r="B75" s="6">
        <v>61.140438285882006</v>
      </c>
      <c r="C75" s="7">
        <v>242.63673818187561</v>
      </c>
      <c r="D75" s="6"/>
      <c r="E75" s="3" t="s">
        <v>94</v>
      </c>
      <c r="F75" s="6">
        <v>67.041894268017003</v>
      </c>
      <c r="G75" s="7">
        <v>175.59433078182198</v>
      </c>
      <c r="I75" s="104"/>
      <c r="J75" s="105"/>
    </row>
    <row r="76" spans="1:10" ht="17.25" customHeight="1">
      <c r="A76" s="3" t="s">
        <v>96</v>
      </c>
      <c r="B76" s="6">
        <v>62.138301092820001</v>
      </c>
      <c r="C76" s="7">
        <v>246.59677156430485</v>
      </c>
      <c r="D76" s="6"/>
      <c r="E76" s="3" t="s">
        <v>88</v>
      </c>
      <c r="F76" s="6">
        <v>68.571788639508</v>
      </c>
      <c r="G76" s="7">
        <v>179.60138907368463</v>
      </c>
      <c r="I76" s="104"/>
      <c r="J76" s="105"/>
    </row>
    <row r="77" spans="1:10" s="101" customFormat="1">
      <c r="A77" s="3" t="s">
        <v>93</v>
      </c>
      <c r="B77" s="6">
        <v>66.459228765055997</v>
      </c>
      <c r="C77" s="7">
        <v>263.74443726157932</v>
      </c>
      <c r="D77" s="6"/>
      <c r="E77" s="3" t="s">
        <v>97</v>
      </c>
      <c r="F77" s="6">
        <v>69.707591806197001</v>
      </c>
      <c r="G77" s="7">
        <v>182.57625425510861</v>
      </c>
      <c r="I77" s="104"/>
      <c r="J77" s="105"/>
    </row>
    <row r="78" spans="1:10" s="101" customFormat="1">
      <c r="A78" s="3" t="s">
        <v>94</v>
      </c>
      <c r="B78" s="6">
        <v>66.582895397610002</v>
      </c>
      <c r="C78" s="7">
        <v>264.23521013115766</v>
      </c>
      <c r="D78" s="6"/>
      <c r="E78" s="3" t="s">
        <v>65</v>
      </c>
      <c r="F78" s="6">
        <v>73.584870950533002</v>
      </c>
      <c r="G78" s="7">
        <v>192.73151976539103</v>
      </c>
      <c r="I78" s="104"/>
    </row>
    <row r="79" spans="1:10">
      <c r="A79" s="3" t="s">
        <v>108</v>
      </c>
      <c r="B79" s="6">
        <v>71.628160312776004</v>
      </c>
      <c r="C79" s="7">
        <v>284.25741894417513</v>
      </c>
      <c r="E79" s="3" t="s">
        <v>130</v>
      </c>
      <c r="F79" s="6">
        <v>102.89994830598999</v>
      </c>
      <c r="G79" s="7">
        <v>269.51278387272862</v>
      </c>
      <c r="I79" s="104"/>
    </row>
    <row r="80" spans="1:10">
      <c r="A80" s="3" t="s">
        <v>102</v>
      </c>
      <c r="B80" s="6">
        <v>74.351447034399001</v>
      </c>
      <c r="C80" s="7">
        <v>295.06482278022509</v>
      </c>
      <c r="E80" s="3" t="s">
        <v>102</v>
      </c>
      <c r="F80" s="6">
        <v>120.87021025890999</v>
      </c>
      <c r="G80" s="7">
        <v>316.58001185083742</v>
      </c>
      <c r="I80" s="104"/>
    </row>
    <row r="81" spans="1:94" s="103" customFormat="1">
      <c r="A81" s="3" t="s">
        <v>130</v>
      </c>
      <c r="B81" s="6">
        <v>121.95950740934001</v>
      </c>
      <c r="C81" s="7">
        <v>483.99811806556238</v>
      </c>
      <c r="D81" s="3"/>
      <c r="E81" s="3" t="s">
        <v>131</v>
      </c>
      <c r="F81" s="6">
        <v>134.09623088603001</v>
      </c>
      <c r="G81" s="7">
        <v>351.22125023293432</v>
      </c>
      <c r="I81" s="104"/>
      <c r="CO81" s="106"/>
      <c r="CP81" s="107"/>
    </row>
    <row r="82" spans="1:94" s="102" customFormat="1">
      <c r="A82" s="3" t="s">
        <v>131</v>
      </c>
      <c r="B82" s="6">
        <v>156.37756379544999</v>
      </c>
      <c r="C82" s="7">
        <v>620.58668645359694</v>
      </c>
      <c r="D82" s="3"/>
      <c r="E82" s="3" t="s">
        <v>129</v>
      </c>
      <c r="F82" s="6">
        <v>151.08477115674</v>
      </c>
      <c r="G82" s="7">
        <v>395.71717911987309</v>
      </c>
      <c r="I82" s="104"/>
    </row>
    <row r="83" spans="1:94" s="102" customFormat="1" ht="12.75">
      <c r="A83" s="108"/>
    </row>
  </sheetData>
  <pageMargins left="0.75" right="0.75" top="1" bottom="1" header="0.5" footer="0.5"/>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C-D</vt:lpstr>
      <vt:lpstr>Table E-F</vt:lpstr>
      <vt:lpstr>Table G</vt:lpstr>
      <vt:lpstr>Table G2</vt:lpstr>
      <vt:lpstr>Table H</vt:lpstr>
      <vt:lpstr>'Table C-D'!Print_Area</vt:lpstr>
      <vt:lpstr>'Table E-F'!Print_Area</vt:lpstr>
      <vt:lpstr>'Table G'!Print_Area</vt:lpstr>
      <vt:lpstr>'Table G2'!Print_Area</vt:lpstr>
      <vt:lpstr>'Table H'!Print_Area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Knight</dc:creator>
  <cp:lastModifiedBy>Andrew Knight</cp:lastModifiedBy>
  <dcterms:created xsi:type="dcterms:W3CDTF">2024-10-18T13:17:33Z</dcterms:created>
  <dcterms:modified xsi:type="dcterms:W3CDTF">2024-10-30T12:16:35Z</dcterms:modified>
</cp:coreProperties>
</file>