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20" yWindow="4635" windowWidth="14355" windowHeight="7770"/>
  </bookViews>
  <sheets>
    <sheet name="Appendix H" sheetId="1" r:id="rId1"/>
    <sheet name="Appendix H Working" sheetId="2" r:id="rId2"/>
    <sheet name="AppendixH_Child KSI chart " sheetId="3" r:id="rId3"/>
    <sheet name="AppendixH_All Killed chart" sheetId="4" r:id="rId4"/>
    <sheet name="AppendixH_All SI chart" sheetId="5" r:id="rId5"/>
    <sheet name="AppendixH_Slight casualty chart" sheetId="6" r:id="rId6"/>
  </sheets>
  <externalReferences>
    <externalReference r:id="rId7"/>
    <externalReference r:id="rId8"/>
    <externalReference r:id="rId9"/>
  </externalReferences>
  <definedNames>
    <definedName name="\D">#REF!</definedName>
    <definedName name="\E">#REF!</definedName>
    <definedName name="\F">#REF!</definedName>
    <definedName name="\G">#REF!</definedName>
    <definedName name="_xlnm._FilterDatabase" localSheetId="1" hidden="1">'Appendix H Working'!$B$7:$AB$7</definedName>
    <definedName name="_new2">#REF!</definedName>
    <definedName name="_Order1" hidden="1">255</definedName>
    <definedName name="MACROS">[2]Table!$M$1:$IG$8163</definedName>
    <definedName name="_xlnm.Print_Area" localSheetId="1">'Appendix H Working'!$A$1:$BU$43</definedName>
    <definedName name="TIME">[2]Table!$E$1:$IG$8163</definedName>
    <definedName name="Value_Year">'[3]Uprating series'!$B$4</definedName>
    <definedName name="WHOLE">[2]Table!$BZ$371</definedName>
  </definedNames>
  <calcPr calcId="145621"/>
</workbook>
</file>

<file path=xl/calcChain.xml><?xml version="1.0" encoding="utf-8"?>
<calcChain xmlns="http://schemas.openxmlformats.org/spreadsheetml/2006/main">
  <c r="BJ42" i="2" l="1"/>
  <c r="BI42" i="2"/>
  <c r="BL42" i="2" s="1"/>
  <c r="BN42" i="2" s="1"/>
  <c r="BG42" i="2"/>
  <c r="BH42" i="2" s="1"/>
  <c r="Q42" i="2" s="1"/>
  <c r="AZ42" i="2"/>
  <c r="BB42" i="2" s="1"/>
  <c r="P42" i="2" s="1"/>
  <c r="AW42" i="2"/>
  <c r="AY42" i="2" s="1"/>
  <c r="BA42" i="2" s="1"/>
  <c r="O42" i="2" s="1"/>
  <c r="AV42" i="2"/>
  <c r="AU42" i="2"/>
  <c r="AP42" i="2"/>
  <c r="AL42" i="2"/>
  <c r="AK42" i="2"/>
  <c r="AN42" i="2" s="1"/>
  <c r="AI42" i="2"/>
  <c r="AJ42" i="2" s="1"/>
  <c r="H42" i="2" s="1"/>
  <c r="AB42" i="2"/>
  <c r="AD42" i="2" s="1"/>
  <c r="Y42" i="2"/>
  <c r="AA42" i="2" s="1"/>
  <c r="AC42" i="2" s="1"/>
  <c r="X42" i="2"/>
  <c r="C42" i="2" s="1"/>
  <c r="W42" i="2"/>
  <c r="M42" i="2"/>
  <c r="BO41" i="2"/>
  <c r="BL41" i="2"/>
  <c r="BN41" i="2" s="1"/>
  <c r="BP41" i="2" s="1"/>
  <c r="BK41" i="2"/>
  <c r="BM41" i="2" s="1"/>
  <c r="S41" i="2" s="1"/>
  <c r="BJ41" i="2"/>
  <c r="BH41" i="2"/>
  <c r="AZ41" i="2"/>
  <c r="BB41" i="2" s="1"/>
  <c r="AY41" i="2"/>
  <c r="BA41" i="2" s="1"/>
  <c r="O41" i="2" s="1"/>
  <c r="AX41" i="2"/>
  <c r="AV41" i="2"/>
  <c r="AN41" i="2"/>
  <c r="AP41" i="2" s="1"/>
  <c r="AM41" i="2"/>
  <c r="AO41" i="2" s="1"/>
  <c r="J41" i="2" s="1"/>
  <c r="AL41" i="2"/>
  <c r="AJ41" i="2"/>
  <c r="AB41" i="2"/>
  <c r="AD41" i="2" s="1"/>
  <c r="AA41" i="2"/>
  <c r="AC41" i="2" s="1"/>
  <c r="AE41" i="2" s="1"/>
  <c r="Z41" i="2"/>
  <c r="X41" i="2"/>
  <c r="T41" i="2"/>
  <c r="U41" i="2" s="1"/>
  <c r="Q41" i="2"/>
  <c r="M41" i="2"/>
  <c r="H41" i="2"/>
  <c r="C41" i="2"/>
  <c r="BM40" i="2"/>
  <c r="BO40" i="2" s="1"/>
  <c r="BL40" i="2"/>
  <c r="BN40" i="2" s="1"/>
  <c r="T40" i="2" s="1"/>
  <c r="BK40" i="2"/>
  <c r="BJ40" i="2"/>
  <c r="BH40" i="2"/>
  <c r="BD40" i="2"/>
  <c r="BA40" i="2"/>
  <c r="BC40" i="2" s="1"/>
  <c r="AZ40" i="2"/>
  <c r="BB40" i="2" s="1"/>
  <c r="AY40" i="2"/>
  <c r="AX40" i="2"/>
  <c r="AV40" i="2"/>
  <c r="M40" i="2" s="1"/>
  <c r="AN40" i="2"/>
  <c r="AP40" i="2" s="1"/>
  <c r="K40" i="2" s="1"/>
  <c r="AM40" i="2"/>
  <c r="AO40" i="2" s="1"/>
  <c r="AQ40" i="2" s="1"/>
  <c r="AL40" i="2"/>
  <c r="AJ40" i="2"/>
  <c r="AB40" i="2"/>
  <c r="AD40" i="2" s="1"/>
  <c r="F40" i="2" s="1"/>
  <c r="AA40" i="2"/>
  <c r="AC40" i="2" s="1"/>
  <c r="Z40" i="2"/>
  <c r="X40" i="2"/>
  <c r="U40" i="2"/>
  <c r="Q40" i="2"/>
  <c r="P40" i="2"/>
  <c r="O40" i="2"/>
  <c r="J40" i="2"/>
  <c r="H40" i="2"/>
  <c r="C40" i="2"/>
  <c r="BM39" i="2"/>
  <c r="S39" i="2" s="1"/>
  <c r="BL39" i="2"/>
  <c r="BN39" i="2" s="1"/>
  <c r="BK39" i="2"/>
  <c r="BJ39" i="2"/>
  <c r="BH39" i="2"/>
  <c r="BA39" i="2"/>
  <c r="O39" i="2" s="1"/>
  <c r="AZ39" i="2"/>
  <c r="BB39" i="2" s="1"/>
  <c r="AY39" i="2"/>
  <c r="AX39" i="2"/>
  <c r="AV39" i="2"/>
  <c r="M39" i="2" s="1"/>
  <c r="AO39" i="2"/>
  <c r="AN39" i="2"/>
  <c r="AP39" i="2" s="1"/>
  <c r="AR39" i="2" s="1"/>
  <c r="AM39" i="2"/>
  <c r="AL39" i="2"/>
  <c r="AJ39" i="2"/>
  <c r="H39" i="2" s="1"/>
  <c r="AC39" i="2"/>
  <c r="AE39" i="2" s="1"/>
  <c r="AB39" i="2"/>
  <c r="AD39" i="2" s="1"/>
  <c r="AA39" i="2"/>
  <c r="Z39" i="2"/>
  <c r="X39" i="2"/>
  <c r="C39" i="2" s="1"/>
  <c r="Q39" i="2"/>
  <c r="K39" i="2"/>
  <c r="E39" i="2"/>
  <c r="BN38" i="2"/>
  <c r="BM38" i="2"/>
  <c r="BL38" i="2"/>
  <c r="BK38" i="2"/>
  <c r="BJ38" i="2"/>
  <c r="BO38" i="2" s="1"/>
  <c r="BH38" i="2"/>
  <c r="BB38" i="2"/>
  <c r="BA38" i="2"/>
  <c r="O38" i="2" s="1"/>
  <c r="AZ38" i="2"/>
  <c r="AY38" i="2"/>
  <c r="AX38" i="2"/>
  <c r="BC38" i="2" s="1"/>
  <c r="AV38" i="2"/>
  <c r="AP38" i="2"/>
  <c r="AO38" i="2"/>
  <c r="AN38" i="2"/>
  <c r="AM38" i="2"/>
  <c r="AL38" i="2"/>
  <c r="AQ38" i="2" s="1"/>
  <c r="AJ38" i="2"/>
  <c r="H38" i="2" s="1"/>
  <c r="AD38" i="2"/>
  <c r="AC38" i="2"/>
  <c r="AB38" i="2"/>
  <c r="AA38" i="2"/>
  <c r="Z38" i="2"/>
  <c r="X38" i="2"/>
  <c r="S38" i="2"/>
  <c r="Q38" i="2"/>
  <c r="M38" i="2"/>
  <c r="J38" i="2"/>
  <c r="C38" i="2"/>
  <c r="BO37" i="2"/>
  <c r="BN37" i="2"/>
  <c r="BP37" i="2" s="1"/>
  <c r="BL37" i="2"/>
  <c r="BK37" i="2"/>
  <c r="BM37" i="2" s="1"/>
  <c r="S37" i="2" s="1"/>
  <c r="BJ37" i="2"/>
  <c r="BH37" i="2"/>
  <c r="BB37" i="2"/>
  <c r="BD37" i="2" s="1"/>
  <c r="AZ37" i="2"/>
  <c r="AY37" i="2"/>
  <c r="BA37" i="2" s="1"/>
  <c r="BC37" i="2" s="1"/>
  <c r="AX37" i="2"/>
  <c r="AV37" i="2"/>
  <c r="M37" i="2" s="1"/>
  <c r="AQ37" i="2"/>
  <c r="AN37" i="2"/>
  <c r="AP37" i="2" s="1"/>
  <c r="AM37" i="2"/>
  <c r="AO37" i="2" s="1"/>
  <c r="J37" i="2" s="1"/>
  <c r="AL37" i="2"/>
  <c r="AJ37" i="2"/>
  <c r="AE37" i="2"/>
  <c r="AB37" i="2"/>
  <c r="AD37" i="2" s="1"/>
  <c r="AA37" i="2"/>
  <c r="AC37" i="2" s="1"/>
  <c r="E37" i="2" s="1"/>
  <c r="Z37" i="2"/>
  <c r="X37" i="2"/>
  <c r="C37" i="2" s="1"/>
  <c r="T37" i="2"/>
  <c r="Q37" i="2"/>
  <c r="U37" i="2" s="1"/>
  <c r="P37" i="2"/>
  <c r="O37" i="2"/>
  <c r="H37" i="2"/>
  <c r="BL36" i="2"/>
  <c r="BN36" i="2" s="1"/>
  <c r="BP36" i="2" s="1"/>
  <c r="BK36" i="2"/>
  <c r="BM36" i="2" s="1"/>
  <c r="S36" i="2" s="1"/>
  <c r="BJ36" i="2"/>
  <c r="BH36" i="2"/>
  <c r="AZ36" i="2"/>
  <c r="BB36" i="2" s="1"/>
  <c r="AY36" i="2"/>
  <c r="BA36" i="2" s="1"/>
  <c r="BC36" i="2" s="1"/>
  <c r="AX36" i="2"/>
  <c r="AV36" i="2"/>
  <c r="AR36" i="2"/>
  <c r="AN36" i="2"/>
  <c r="AP36" i="2" s="1"/>
  <c r="K36" i="2" s="1"/>
  <c r="AM36" i="2"/>
  <c r="AO36" i="2" s="1"/>
  <c r="AQ36" i="2" s="1"/>
  <c r="AL36" i="2"/>
  <c r="AJ36" i="2"/>
  <c r="AB36" i="2"/>
  <c r="AD36" i="2" s="1"/>
  <c r="F36" i="2" s="1"/>
  <c r="AA36" i="2"/>
  <c r="AC36" i="2" s="1"/>
  <c r="AE36" i="2" s="1"/>
  <c r="Z36" i="2"/>
  <c r="X36" i="2"/>
  <c r="T36" i="2"/>
  <c r="U36" i="2" s="1"/>
  <c r="Q36" i="2"/>
  <c r="O36" i="2"/>
  <c r="M36" i="2"/>
  <c r="H36" i="2"/>
  <c r="C36" i="2"/>
  <c r="BP35" i="2"/>
  <c r="BM35" i="2"/>
  <c r="BL35" i="2"/>
  <c r="BN35" i="2" s="1"/>
  <c r="T35" i="2" s="1"/>
  <c r="BK35" i="2"/>
  <c r="BJ35" i="2"/>
  <c r="BH35" i="2"/>
  <c r="BA35" i="2"/>
  <c r="AZ35" i="2"/>
  <c r="BB35" i="2" s="1"/>
  <c r="AY35" i="2"/>
  <c r="AX35" i="2"/>
  <c r="AV35" i="2"/>
  <c r="M35" i="2" s="1"/>
  <c r="AR35" i="2"/>
  <c r="AO35" i="2"/>
  <c r="AQ35" i="2" s="1"/>
  <c r="AN35" i="2"/>
  <c r="AP35" i="2" s="1"/>
  <c r="AM35" i="2"/>
  <c r="AL35" i="2"/>
  <c r="AJ35" i="2"/>
  <c r="H35" i="2" s="1"/>
  <c r="AC35" i="2"/>
  <c r="AE35" i="2" s="1"/>
  <c r="AB35" i="2"/>
  <c r="AD35" i="2" s="1"/>
  <c r="AA35" i="2"/>
  <c r="Z35" i="2"/>
  <c r="X35" i="2"/>
  <c r="C35" i="2" s="1"/>
  <c r="U35" i="2"/>
  <c r="Q35" i="2"/>
  <c r="K35" i="2"/>
  <c r="J35" i="2"/>
  <c r="BN34" i="2"/>
  <c r="BM34" i="2"/>
  <c r="S34" i="2" s="1"/>
  <c r="BL34" i="2"/>
  <c r="BK34" i="2"/>
  <c r="BJ34" i="2"/>
  <c r="BH34" i="2"/>
  <c r="Q34" i="2" s="1"/>
  <c r="BB34" i="2"/>
  <c r="BA34" i="2"/>
  <c r="O34" i="2" s="1"/>
  <c r="AZ34" i="2"/>
  <c r="AY34" i="2"/>
  <c r="AX34" i="2"/>
  <c r="AV34" i="2"/>
  <c r="M34" i="2" s="1"/>
  <c r="AP34" i="2"/>
  <c r="AO34" i="2"/>
  <c r="J34" i="2" s="1"/>
  <c r="AN34" i="2"/>
  <c r="AM34" i="2"/>
  <c r="AL34" i="2"/>
  <c r="AJ34" i="2"/>
  <c r="H34" i="2" s="1"/>
  <c r="AD34" i="2"/>
  <c r="AC34" i="2"/>
  <c r="AB34" i="2"/>
  <c r="AA34" i="2"/>
  <c r="Z34" i="2"/>
  <c r="X34" i="2"/>
  <c r="C34" i="2" s="1"/>
  <c r="F34" i="2"/>
  <c r="E34" i="2"/>
  <c r="BN33" i="2"/>
  <c r="BP33" i="2" s="1"/>
  <c r="BL33" i="2"/>
  <c r="BK33" i="2"/>
  <c r="BM33" i="2" s="1"/>
  <c r="S33" i="2" s="1"/>
  <c r="BJ33" i="2"/>
  <c r="BH33" i="2"/>
  <c r="BB33" i="2"/>
  <c r="AZ33" i="2"/>
  <c r="AY33" i="2"/>
  <c r="BA33" i="2" s="1"/>
  <c r="AX33" i="2"/>
  <c r="BC33" i="2" s="1"/>
  <c r="AV33" i="2"/>
  <c r="AP33" i="2"/>
  <c r="AN33" i="2"/>
  <c r="AM33" i="2"/>
  <c r="AO33" i="2" s="1"/>
  <c r="J33" i="2" s="1"/>
  <c r="AL33" i="2"/>
  <c r="AJ33" i="2"/>
  <c r="AD33" i="2"/>
  <c r="AB33" i="2"/>
  <c r="AA33" i="2"/>
  <c r="AC33" i="2" s="1"/>
  <c r="Z33" i="2"/>
  <c r="X33" i="2"/>
  <c r="C33" i="2" s="1"/>
  <c r="Q33" i="2"/>
  <c r="O33" i="2"/>
  <c r="M33" i="2"/>
  <c r="H33" i="2"/>
  <c r="BP32" i="2"/>
  <c r="BL32" i="2"/>
  <c r="BN32" i="2" s="1"/>
  <c r="T32" i="2" s="1"/>
  <c r="BK32" i="2"/>
  <c r="BM32" i="2" s="1"/>
  <c r="S32" i="2" s="1"/>
  <c r="BJ32" i="2"/>
  <c r="BH32" i="2"/>
  <c r="BC32" i="2"/>
  <c r="AZ32" i="2"/>
  <c r="BB32" i="2" s="1"/>
  <c r="AY32" i="2"/>
  <c r="BA32" i="2" s="1"/>
  <c r="AX32" i="2"/>
  <c r="AV32" i="2"/>
  <c r="AR32" i="2"/>
  <c r="AN32" i="2"/>
  <c r="AP32" i="2" s="1"/>
  <c r="K32" i="2" s="1"/>
  <c r="AM32" i="2"/>
  <c r="AO32" i="2" s="1"/>
  <c r="AQ32" i="2" s="1"/>
  <c r="AL32" i="2"/>
  <c r="AJ32" i="2"/>
  <c r="AE32" i="2"/>
  <c r="AB32" i="2"/>
  <c r="AD32" i="2" s="1"/>
  <c r="AA32" i="2"/>
  <c r="AC32" i="2" s="1"/>
  <c r="Z32" i="2"/>
  <c r="E32" i="2" s="1"/>
  <c r="X32" i="2"/>
  <c r="U32" i="2"/>
  <c r="Q32" i="2"/>
  <c r="O32" i="2"/>
  <c r="M32" i="2"/>
  <c r="J32" i="2"/>
  <c r="H32" i="2"/>
  <c r="C32" i="2"/>
  <c r="BM31" i="2"/>
  <c r="BL31" i="2"/>
  <c r="BN31" i="2" s="1"/>
  <c r="BP31" i="2" s="1"/>
  <c r="BK31" i="2"/>
  <c r="BJ31" i="2"/>
  <c r="BH31" i="2"/>
  <c r="Q31" i="2" s="1"/>
  <c r="U31" i="2" s="1"/>
  <c r="BD31" i="2"/>
  <c r="BA31" i="2"/>
  <c r="AZ31" i="2"/>
  <c r="BB31" i="2" s="1"/>
  <c r="AY31" i="2"/>
  <c r="AX31" i="2"/>
  <c r="AV31" i="2"/>
  <c r="M31" i="2" s="1"/>
  <c r="AO31" i="2"/>
  <c r="AQ31" i="2" s="1"/>
  <c r="AN31" i="2"/>
  <c r="AP31" i="2" s="1"/>
  <c r="AR31" i="2" s="1"/>
  <c r="AM31" i="2"/>
  <c r="AL31" i="2"/>
  <c r="AJ31" i="2"/>
  <c r="AF31" i="2"/>
  <c r="AC31" i="2"/>
  <c r="AB31" i="2"/>
  <c r="AD31" i="2" s="1"/>
  <c r="F31" i="2" s="1"/>
  <c r="AA31" i="2"/>
  <c r="Z31" i="2"/>
  <c r="X31" i="2"/>
  <c r="C31" i="2" s="1"/>
  <c r="T31" i="2"/>
  <c r="P31" i="2"/>
  <c r="K31" i="2"/>
  <c r="H31" i="2"/>
  <c r="BN30" i="2"/>
  <c r="BM30" i="2"/>
  <c r="BL30" i="2"/>
  <c r="BK30" i="2"/>
  <c r="BJ30" i="2"/>
  <c r="BO30" i="2" s="1"/>
  <c r="BH30" i="2"/>
  <c r="BD30" i="2"/>
  <c r="BB30" i="2"/>
  <c r="BA30" i="2"/>
  <c r="O30" i="2" s="1"/>
  <c r="AZ30" i="2"/>
  <c r="AY30" i="2"/>
  <c r="AX30" i="2"/>
  <c r="AV30" i="2"/>
  <c r="M30" i="2" s="1"/>
  <c r="AO30" i="2"/>
  <c r="AN30" i="2"/>
  <c r="AP30" i="2" s="1"/>
  <c r="AM30" i="2"/>
  <c r="AL30" i="2"/>
  <c r="AQ30" i="2" s="1"/>
  <c r="AJ30" i="2"/>
  <c r="H30" i="2" s="1"/>
  <c r="AC30" i="2"/>
  <c r="AB30" i="2"/>
  <c r="AD30" i="2" s="1"/>
  <c r="F30" i="2" s="1"/>
  <c r="AA30" i="2"/>
  <c r="Z30" i="2"/>
  <c r="AE30" i="2" s="1"/>
  <c r="X30" i="2"/>
  <c r="S30" i="2"/>
  <c r="Q30" i="2"/>
  <c r="P30" i="2"/>
  <c r="J30" i="2"/>
  <c r="C30" i="2"/>
  <c r="BN29" i="2"/>
  <c r="BP29" i="2" s="1"/>
  <c r="BM29" i="2"/>
  <c r="BL29" i="2"/>
  <c r="BK29" i="2"/>
  <c r="BJ29" i="2"/>
  <c r="BH29" i="2"/>
  <c r="Q29" i="2" s="1"/>
  <c r="U29" i="2" s="1"/>
  <c r="BB29" i="2"/>
  <c r="BD29" i="2" s="1"/>
  <c r="BA29" i="2"/>
  <c r="BC29" i="2" s="1"/>
  <c r="AZ29" i="2"/>
  <c r="AY29" i="2"/>
  <c r="AX29" i="2"/>
  <c r="AV29" i="2"/>
  <c r="M29" i="2" s="1"/>
  <c r="AP29" i="2"/>
  <c r="AR29" i="2" s="1"/>
  <c r="AN29" i="2"/>
  <c r="AM29" i="2"/>
  <c r="AO29" i="2" s="1"/>
  <c r="AL29" i="2"/>
  <c r="AJ29" i="2"/>
  <c r="AD29" i="2"/>
  <c r="AF29" i="2" s="1"/>
  <c r="AC29" i="2"/>
  <c r="AE29" i="2" s="1"/>
  <c r="AB29" i="2"/>
  <c r="AA29" i="2"/>
  <c r="Z29" i="2"/>
  <c r="X29" i="2"/>
  <c r="C29" i="2" s="1"/>
  <c r="T29" i="2"/>
  <c r="O29" i="2"/>
  <c r="K29" i="2"/>
  <c r="H29" i="2"/>
  <c r="F29" i="2"/>
  <c r="BL28" i="2"/>
  <c r="BN28" i="2" s="1"/>
  <c r="BK28" i="2"/>
  <c r="BM28" i="2" s="1"/>
  <c r="BJ28" i="2"/>
  <c r="BO28" i="2" s="1"/>
  <c r="BH28" i="2"/>
  <c r="AZ28" i="2"/>
  <c r="BB28" i="2" s="1"/>
  <c r="AY28" i="2"/>
  <c r="BA28" i="2" s="1"/>
  <c r="AX28" i="2"/>
  <c r="BC28" i="2" s="1"/>
  <c r="AV28" i="2"/>
  <c r="AR28" i="2"/>
  <c r="AP28" i="2"/>
  <c r="K28" i="2" s="1"/>
  <c r="AN28" i="2"/>
  <c r="AM28" i="2"/>
  <c r="AO28" i="2" s="1"/>
  <c r="J28" i="2" s="1"/>
  <c r="J41" i="1" s="1"/>
  <c r="AL28" i="2"/>
  <c r="AQ28" i="2" s="1"/>
  <c r="AJ28" i="2"/>
  <c r="AB28" i="2"/>
  <c r="AD28" i="2" s="1"/>
  <c r="AF28" i="2" s="1"/>
  <c r="AA28" i="2"/>
  <c r="AC28" i="2" s="1"/>
  <c r="Z28" i="2"/>
  <c r="E28" i="2" s="1"/>
  <c r="X28" i="2"/>
  <c r="S28" i="2"/>
  <c r="Q28" i="2"/>
  <c r="O28" i="2"/>
  <c r="M28" i="2"/>
  <c r="H28" i="2"/>
  <c r="C28" i="2"/>
  <c r="BO27" i="2"/>
  <c r="BM27" i="2"/>
  <c r="S27" i="2" s="1"/>
  <c r="BL27" i="2"/>
  <c r="BN27" i="2" s="1"/>
  <c r="BP27" i="2" s="1"/>
  <c r="BK27" i="2"/>
  <c r="BJ27" i="2"/>
  <c r="BH27" i="2"/>
  <c r="BD27" i="2"/>
  <c r="AZ27" i="2"/>
  <c r="BB27" i="2" s="1"/>
  <c r="AY27" i="2"/>
  <c r="BA27" i="2" s="1"/>
  <c r="AX27" i="2"/>
  <c r="AV27" i="2"/>
  <c r="M27" i="2" s="1"/>
  <c r="AN27" i="2"/>
  <c r="AP27" i="2" s="1"/>
  <c r="AR27" i="2" s="1"/>
  <c r="AM27" i="2"/>
  <c r="AO27" i="2" s="1"/>
  <c r="AL27" i="2"/>
  <c r="AJ27" i="2"/>
  <c r="AF27" i="2"/>
  <c r="AC27" i="2"/>
  <c r="E27" i="2" s="1"/>
  <c r="AB27" i="2"/>
  <c r="AD27" i="2" s="1"/>
  <c r="F27" i="2" s="1"/>
  <c r="AA27" i="2"/>
  <c r="Z27" i="2"/>
  <c r="X27" i="2"/>
  <c r="C27" i="2" s="1"/>
  <c r="Q27" i="2"/>
  <c r="P27" i="2"/>
  <c r="K27" i="2"/>
  <c r="H27" i="2"/>
  <c r="BN26" i="2"/>
  <c r="T26" i="2" s="1"/>
  <c r="U26" i="2" s="1"/>
  <c r="BM26" i="2"/>
  <c r="BL26" i="2"/>
  <c r="BK26" i="2"/>
  <c r="BJ26" i="2"/>
  <c r="BO26" i="2" s="1"/>
  <c r="BH26" i="2"/>
  <c r="BD26" i="2"/>
  <c r="BB26" i="2"/>
  <c r="BA26" i="2"/>
  <c r="O26" i="2" s="1"/>
  <c r="AZ26" i="2"/>
  <c r="AY26" i="2"/>
  <c r="AX26" i="2"/>
  <c r="AV26" i="2"/>
  <c r="M26" i="2" s="1"/>
  <c r="M37" i="1" s="1"/>
  <c r="AO26" i="2"/>
  <c r="J26" i="2" s="1"/>
  <c r="AN26" i="2"/>
  <c r="AP26" i="2" s="1"/>
  <c r="AM26" i="2"/>
  <c r="AL26" i="2"/>
  <c r="AQ26" i="2" s="1"/>
  <c r="AJ26" i="2"/>
  <c r="H26" i="2" s="1"/>
  <c r="AC26" i="2"/>
  <c r="E26" i="2" s="1"/>
  <c r="E37" i="1" s="1"/>
  <c r="AB26" i="2"/>
  <c r="AD26" i="2" s="1"/>
  <c r="AA26" i="2"/>
  <c r="Z26" i="2"/>
  <c r="X26" i="2"/>
  <c r="S26" i="2"/>
  <c r="Q26" i="2"/>
  <c r="P26" i="2"/>
  <c r="C26" i="2"/>
  <c r="BN25" i="2"/>
  <c r="BM25" i="2"/>
  <c r="BL25" i="2"/>
  <c r="BK25" i="2"/>
  <c r="BJ25" i="2"/>
  <c r="BO25" i="2" s="1"/>
  <c r="BH25" i="2"/>
  <c r="BB25" i="2"/>
  <c r="AZ25" i="2"/>
  <c r="AY25" i="2"/>
  <c r="BA25" i="2" s="1"/>
  <c r="AX25" i="2"/>
  <c r="AV25" i="2"/>
  <c r="M25" i="2" s="1"/>
  <c r="M36" i="1" s="1"/>
  <c r="AP25" i="2"/>
  <c r="AN25" i="2"/>
  <c r="AM25" i="2"/>
  <c r="AO25" i="2" s="1"/>
  <c r="J25" i="2" s="1"/>
  <c r="AL25" i="2"/>
  <c r="AQ25" i="2" s="1"/>
  <c r="AJ25" i="2"/>
  <c r="AD25" i="2"/>
  <c r="AC25" i="2"/>
  <c r="AB25" i="2"/>
  <c r="AA25" i="2"/>
  <c r="Z25" i="2"/>
  <c r="E25" i="2" s="1"/>
  <c r="X25" i="2"/>
  <c r="C25" i="2" s="1"/>
  <c r="S25" i="2"/>
  <c r="Q25" i="2"/>
  <c r="H25" i="2"/>
  <c r="F25" i="2"/>
  <c r="BN24" i="2"/>
  <c r="BP24" i="2" s="1"/>
  <c r="BL24" i="2"/>
  <c r="BK24" i="2"/>
  <c r="BM24" i="2" s="1"/>
  <c r="BJ24" i="2"/>
  <c r="BO24" i="2" s="1"/>
  <c r="BH24" i="2"/>
  <c r="AZ24" i="2"/>
  <c r="BB24" i="2" s="1"/>
  <c r="AY24" i="2"/>
  <c r="BA24" i="2" s="1"/>
  <c r="AX24" i="2"/>
  <c r="BC24" i="2" s="1"/>
  <c r="AV24" i="2"/>
  <c r="AN24" i="2"/>
  <c r="AP24" i="2" s="1"/>
  <c r="AM24" i="2"/>
  <c r="AO24" i="2" s="1"/>
  <c r="J24" i="2" s="1"/>
  <c r="AL24" i="2"/>
  <c r="AQ24" i="2" s="1"/>
  <c r="AJ24" i="2"/>
  <c r="AB24" i="2"/>
  <c r="AD24" i="2" s="1"/>
  <c r="AF24" i="2" s="1"/>
  <c r="AA24" i="2"/>
  <c r="AC24" i="2" s="1"/>
  <c r="Z24" i="2"/>
  <c r="E24" i="2" s="1"/>
  <c r="X24" i="2"/>
  <c r="T24" i="2"/>
  <c r="U24" i="2" s="1"/>
  <c r="S24" i="2"/>
  <c r="Q24" i="2"/>
  <c r="O24" i="2"/>
  <c r="M24" i="2"/>
  <c r="H24" i="2"/>
  <c r="C24" i="2"/>
  <c r="BM23" i="2"/>
  <c r="S23" i="2" s="1"/>
  <c r="BL23" i="2"/>
  <c r="BN23" i="2" s="1"/>
  <c r="BP23" i="2" s="1"/>
  <c r="BK23" i="2"/>
  <c r="BJ23" i="2"/>
  <c r="BH23" i="2"/>
  <c r="BD23" i="2"/>
  <c r="AZ23" i="2"/>
  <c r="BB23" i="2" s="1"/>
  <c r="AY23" i="2"/>
  <c r="BA23" i="2" s="1"/>
  <c r="AX23" i="2"/>
  <c r="AV23" i="2"/>
  <c r="M23" i="2" s="1"/>
  <c r="AR23" i="2"/>
  <c r="AN23" i="2"/>
  <c r="AP23" i="2" s="1"/>
  <c r="AM23" i="2"/>
  <c r="AO23" i="2" s="1"/>
  <c r="J23" i="2" s="1"/>
  <c r="AL23" i="2"/>
  <c r="AJ23" i="2"/>
  <c r="AF23" i="2"/>
  <c r="AC23" i="2"/>
  <c r="AB23" i="2"/>
  <c r="AD23" i="2" s="1"/>
  <c r="F23" i="2" s="1"/>
  <c r="AA23" i="2"/>
  <c r="Z23" i="2"/>
  <c r="X23" i="2"/>
  <c r="C23" i="2" s="1"/>
  <c r="Q23" i="2"/>
  <c r="P23" i="2"/>
  <c r="K23" i="2"/>
  <c r="H23" i="2"/>
  <c r="H32" i="1" s="1"/>
  <c r="BL22" i="2"/>
  <c r="BN22" i="2" s="1"/>
  <c r="BP22" i="2" s="1"/>
  <c r="BK22" i="2"/>
  <c r="BM22" i="2" s="1"/>
  <c r="S22" i="2" s="1"/>
  <c r="S31" i="1" s="1"/>
  <c r="BJ22" i="2"/>
  <c r="BH22" i="2"/>
  <c r="AZ22" i="2"/>
  <c r="BB22" i="2" s="1"/>
  <c r="AY22" i="2"/>
  <c r="BA22" i="2" s="1"/>
  <c r="BC22" i="2" s="1"/>
  <c r="AX22" i="2"/>
  <c r="AV22" i="2"/>
  <c r="M22" i="2" s="1"/>
  <c r="M31" i="1" s="1"/>
  <c r="AN22" i="2"/>
  <c r="AP22" i="2" s="1"/>
  <c r="AM22" i="2"/>
  <c r="AO22" i="2" s="1"/>
  <c r="J22" i="2" s="1"/>
  <c r="AL22" i="2"/>
  <c r="AJ22" i="2"/>
  <c r="AE22" i="2"/>
  <c r="AB22" i="2"/>
  <c r="AD22" i="2" s="1"/>
  <c r="AA22" i="2"/>
  <c r="AC22" i="2" s="1"/>
  <c r="E22" i="2" s="1"/>
  <c r="Z22" i="2"/>
  <c r="X22" i="2"/>
  <c r="T22" i="2"/>
  <c r="U22" i="2" s="1"/>
  <c r="Q22" i="2"/>
  <c r="H22" i="2"/>
  <c r="C22" i="2"/>
  <c r="BM21" i="2"/>
  <c r="S21" i="2" s="1"/>
  <c r="S28" i="1" s="1"/>
  <c r="BL21" i="2"/>
  <c r="BN21" i="2" s="1"/>
  <c r="T21" i="2" s="1"/>
  <c r="U21" i="2" s="1"/>
  <c r="BK21" i="2"/>
  <c r="BJ21" i="2"/>
  <c r="BO21" i="2" s="1"/>
  <c r="BH21" i="2"/>
  <c r="BD21" i="2"/>
  <c r="BA21" i="2"/>
  <c r="O21" i="2" s="1"/>
  <c r="AZ21" i="2"/>
  <c r="BB21" i="2" s="1"/>
  <c r="AY21" i="2"/>
  <c r="AX21" i="2"/>
  <c r="BC21" i="2" s="1"/>
  <c r="AV21" i="2"/>
  <c r="M21" i="2" s="1"/>
  <c r="M28" i="1" s="1"/>
  <c r="AO21" i="2"/>
  <c r="AN21" i="2"/>
  <c r="AP21" i="2" s="1"/>
  <c r="K21" i="2" s="1"/>
  <c r="AM21" i="2"/>
  <c r="AL21" i="2"/>
  <c r="AQ21" i="2" s="1"/>
  <c r="AJ21" i="2"/>
  <c r="H21" i="2" s="1"/>
  <c r="AF21" i="2"/>
  <c r="AC21" i="2"/>
  <c r="AB21" i="2"/>
  <c r="AD21" i="2" s="1"/>
  <c r="F21" i="2" s="1"/>
  <c r="F28" i="1" s="1"/>
  <c r="AA21" i="2"/>
  <c r="Z21" i="2"/>
  <c r="AE21" i="2" s="1"/>
  <c r="X21" i="2"/>
  <c r="Q21" i="2"/>
  <c r="P21" i="2"/>
  <c r="J21" i="2"/>
  <c r="E21" i="2"/>
  <c r="C21" i="2"/>
  <c r="BN20" i="2"/>
  <c r="BP20" i="2" s="1"/>
  <c r="BM20" i="2"/>
  <c r="S20" i="2" s="1"/>
  <c r="S26" i="1" s="1"/>
  <c r="BL20" i="2"/>
  <c r="BK20" i="2"/>
  <c r="BJ20" i="2"/>
  <c r="BO20" i="2" s="1"/>
  <c r="BH20" i="2"/>
  <c r="BB20" i="2"/>
  <c r="BD20" i="2" s="1"/>
  <c r="BA20" i="2"/>
  <c r="O20" i="2" s="1"/>
  <c r="AZ20" i="2"/>
  <c r="AY20" i="2"/>
  <c r="AX20" i="2"/>
  <c r="BC20" i="2" s="1"/>
  <c r="AV20" i="2"/>
  <c r="M20" i="2" s="1"/>
  <c r="M26" i="1" s="1"/>
  <c r="AP20" i="2"/>
  <c r="AR20" i="2" s="1"/>
  <c r="AO20" i="2"/>
  <c r="J20" i="2" s="1"/>
  <c r="AN20" i="2"/>
  <c r="AM20" i="2"/>
  <c r="AL20" i="2"/>
  <c r="AQ20" i="2" s="1"/>
  <c r="AJ20" i="2"/>
  <c r="H20" i="2" s="1"/>
  <c r="AD20" i="2"/>
  <c r="AF20" i="2" s="1"/>
  <c r="AC20" i="2"/>
  <c r="AE20" i="2" s="1"/>
  <c r="AB20" i="2"/>
  <c r="AA20" i="2"/>
  <c r="Z20" i="2"/>
  <c r="X20" i="2"/>
  <c r="C20" i="2" s="1"/>
  <c r="T20" i="2"/>
  <c r="Q20" i="2"/>
  <c r="U20" i="2" s="1"/>
  <c r="K20" i="2"/>
  <c r="F20" i="2"/>
  <c r="E20" i="2"/>
  <c r="BN19" i="2"/>
  <c r="BL19" i="2"/>
  <c r="BK19" i="2"/>
  <c r="BM19" i="2" s="1"/>
  <c r="BJ19" i="2"/>
  <c r="BO19" i="2" s="1"/>
  <c r="BH19" i="2"/>
  <c r="BB19" i="2"/>
  <c r="AZ19" i="2"/>
  <c r="AY19" i="2"/>
  <c r="BA19" i="2" s="1"/>
  <c r="O19" i="2" s="1"/>
  <c r="AX19" i="2"/>
  <c r="AV19" i="2"/>
  <c r="AP19" i="2"/>
  <c r="AN19" i="2"/>
  <c r="AM19" i="2"/>
  <c r="AO19" i="2" s="1"/>
  <c r="J19" i="2" s="1"/>
  <c r="AL19" i="2"/>
  <c r="AQ19" i="2" s="1"/>
  <c r="AJ19" i="2"/>
  <c r="AD19" i="2"/>
  <c r="AF19" i="2" s="1"/>
  <c r="AB19" i="2"/>
  <c r="AA19" i="2"/>
  <c r="AC19" i="2" s="1"/>
  <c r="Z19" i="2"/>
  <c r="X19" i="2"/>
  <c r="S19" i="2"/>
  <c r="S25" i="1" s="1"/>
  <c r="Q19" i="2"/>
  <c r="M19" i="2"/>
  <c r="M25" i="1" s="1"/>
  <c r="H19" i="2"/>
  <c r="C19" i="2"/>
  <c r="BL18" i="2"/>
  <c r="BN18" i="2" s="1"/>
  <c r="BP18" i="2" s="1"/>
  <c r="BK18" i="2"/>
  <c r="BM18" i="2" s="1"/>
  <c r="S18" i="2" s="1"/>
  <c r="S24" i="1" s="1"/>
  <c r="BJ18" i="2"/>
  <c r="BH18" i="2"/>
  <c r="AZ18" i="2"/>
  <c r="BB18" i="2" s="1"/>
  <c r="AY18" i="2"/>
  <c r="BA18" i="2" s="1"/>
  <c r="BC18" i="2" s="1"/>
  <c r="AX18" i="2"/>
  <c r="AV18" i="2"/>
  <c r="M18" i="2" s="1"/>
  <c r="M24" i="1" s="1"/>
  <c r="AQ18" i="2"/>
  <c r="AN18" i="2"/>
  <c r="AP18" i="2" s="1"/>
  <c r="AM18" i="2"/>
  <c r="AO18" i="2" s="1"/>
  <c r="J18" i="2" s="1"/>
  <c r="AL18" i="2"/>
  <c r="AJ18" i="2"/>
  <c r="AE18" i="2"/>
  <c r="AB18" i="2"/>
  <c r="AD18" i="2" s="1"/>
  <c r="AA18" i="2"/>
  <c r="AC18" i="2" s="1"/>
  <c r="E18" i="2" s="1"/>
  <c r="E24" i="1" s="1"/>
  <c r="Z18" i="2"/>
  <c r="X18" i="2"/>
  <c r="Q18" i="2"/>
  <c r="H18" i="2"/>
  <c r="C18" i="2"/>
  <c r="BM17" i="2"/>
  <c r="S17" i="2" s="1"/>
  <c r="S21" i="1" s="1"/>
  <c r="BL17" i="2"/>
  <c r="BN17" i="2" s="1"/>
  <c r="T17" i="2" s="1"/>
  <c r="U17" i="2" s="1"/>
  <c r="BK17" i="2"/>
  <c r="BJ17" i="2"/>
  <c r="BO17" i="2" s="1"/>
  <c r="BH17" i="2"/>
  <c r="BD17" i="2"/>
  <c r="BA17" i="2"/>
  <c r="O17" i="2" s="1"/>
  <c r="AZ17" i="2"/>
  <c r="BB17" i="2" s="1"/>
  <c r="AY17" i="2"/>
  <c r="AX17" i="2"/>
  <c r="BC17" i="2" s="1"/>
  <c r="AV17" i="2"/>
  <c r="M17" i="2" s="1"/>
  <c r="M21" i="1" s="1"/>
  <c r="AO17" i="2"/>
  <c r="AN17" i="2"/>
  <c r="AP17" i="2" s="1"/>
  <c r="AM17" i="2"/>
  <c r="AL17" i="2"/>
  <c r="AQ17" i="2" s="1"/>
  <c r="AJ17" i="2"/>
  <c r="H17" i="2" s="1"/>
  <c r="AF17" i="2"/>
  <c r="AC17" i="2"/>
  <c r="AB17" i="2"/>
  <c r="AD17" i="2" s="1"/>
  <c r="F17" i="2" s="1"/>
  <c r="F21" i="1" s="1"/>
  <c r="AA17" i="2"/>
  <c r="Z17" i="2"/>
  <c r="AE17" i="2" s="1"/>
  <c r="X17" i="2"/>
  <c r="Q17" i="2"/>
  <c r="P17" i="2"/>
  <c r="P21" i="1" s="1"/>
  <c r="J17" i="2"/>
  <c r="E17" i="2"/>
  <c r="C17" i="2"/>
  <c r="BN16" i="2"/>
  <c r="BP16" i="2" s="1"/>
  <c r="BM16" i="2"/>
  <c r="S16" i="2" s="1"/>
  <c r="S20" i="1" s="1"/>
  <c r="BL16" i="2"/>
  <c r="BK16" i="2"/>
  <c r="BJ16" i="2"/>
  <c r="BO16" i="2" s="1"/>
  <c r="BH16" i="2"/>
  <c r="BB16" i="2"/>
  <c r="BD16" i="2" s="1"/>
  <c r="BA16" i="2"/>
  <c r="AZ16" i="2"/>
  <c r="AY16" i="2"/>
  <c r="AX16" i="2"/>
  <c r="BC16" i="2" s="1"/>
  <c r="AV16" i="2"/>
  <c r="M16" i="2" s="1"/>
  <c r="M20" i="1" s="1"/>
  <c r="AP16" i="2"/>
  <c r="AR16" i="2" s="1"/>
  <c r="AO16" i="2"/>
  <c r="J16" i="2" s="1"/>
  <c r="AN16" i="2"/>
  <c r="AM16" i="2"/>
  <c r="AL16" i="2"/>
  <c r="AQ16" i="2" s="1"/>
  <c r="AJ16" i="2"/>
  <c r="AD16" i="2"/>
  <c r="AF16" i="2" s="1"/>
  <c r="AB16" i="2"/>
  <c r="AA16" i="2"/>
  <c r="AC16" i="2" s="1"/>
  <c r="Z16" i="2"/>
  <c r="X16" i="2"/>
  <c r="C16" i="2" s="1"/>
  <c r="C20" i="1" s="1"/>
  <c r="T16" i="2"/>
  <c r="Q16" i="2"/>
  <c r="O16" i="2"/>
  <c r="K16" i="2"/>
  <c r="H16" i="2"/>
  <c r="F16" i="2"/>
  <c r="BP15" i="2"/>
  <c r="BL15" i="2"/>
  <c r="BN15" i="2" s="1"/>
  <c r="T15" i="2" s="1"/>
  <c r="BK15" i="2"/>
  <c r="BM15" i="2" s="1"/>
  <c r="BJ15" i="2"/>
  <c r="BO15" i="2" s="1"/>
  <c r="BH15" i="2"/>
  <c r="AZ15" i="2"/>
  <c r="BB15" i="2" s="1"/>
  <c r="BD15" i="2" s="1"/>
  <c r="AY15" i="2"/>
  <c r="BA15" i="2" s="1"/>
  <c r="AX15" i="2"/>
  <c r="BC15" i="2" s="1"/>
  <c r="AV15" i="2"/>
  <c r="AP15" i="2"/>
  <c r="K15" i="2" s="1"/>
  <c r="AN15" i="2"/>
  <c r="AM15" i="2"/>
  <c r="AO15" i="2" s="1"/>
  <c r="J15" i="2" s="1"/>
  <c r="AL15" i="2"/>
  <c r="AQ15" i="2" s="1"/>
  <c r="AJ15" i="2"/>
  <c r="AE15" i="2"/>
  <c r="AB15" i="2"/>
  <c r="AD15" i="2" s="1"/>
  <c r="AA15" i="2"/>
  <c r="AC15" i="2" s="1"/>
  <c r="Z15" i="2"/>
  <c r="X15" i="2"/>
  <c r="U15" i="2"/>
  <c r="S15" i="2"/>
  <c r="S17" i="1" s="1"/>
  <c r="Q15" i="2"/>
  <c r="P15" i="2"/>
  <c r="P17" i="1" s="1"/>
  <c r="O15" i="2"/>
  <c r="M15" i="2"/>
  <c r="M17" i="1" s="1"/>
  <c r="H15" i="2"/>
  <c r="C15" i="2"/>
  <c r="C17" i="1" s="1"/>
  <c r="BO14" i="2"/>
  <c r="BM14" i="2"/>
  <c r="S14" i="2" s="1"/>
  <c r="S16" i="1" s="1"/>
  <c r="BL14" i="2"/>
  <c r="BN14" i="2" s="1"/>
  <c r="BP14" i="2" s="1"/>
  <c r="BK14" i="2"/>
  <c r="BJ14" i="2"/>
  <c r="BH14" i="2"/>
  <c r="BD14" i="2"/>
  <c r="BA14" i="2"/>
  <c r="AZ14" i="2"/>
  <c r="BB14" i="2" s="1"/>
  <c r="AY14" i="2"/>
  <c r="AX14" i="2"/>
  <c r="AV14" i="2"/>
  <c r="M14" i="2" s="1"/>
  <c r="M16" i="1" s="1"/>
  <c r="AN14" i="2"/>
  <c r="AP14" i="2" s="1"/>
  <c r="AR14" i="2" s="1"/>
  <c r="AM14" i="2"/>
  <c r="AO14" i="2" s="1"/>
  <c r="J14" i="2" s="1"/>
  <c r="AL14" i="2"/>
  <c r="AJ14" i="2"/>
  <c r="AF14" i="2"/>
  <c r="AB14" i="2"/>
  <c r="AD14" i="2" s="1"/>
  <c r="F14" i="2" s="1"/>
  <c r="F16" i="1" s="1"/>
  <c r="AA14" i="2"/>
  <c r="AC14" i="2" s="1"/>
  <c r="Z14" i="2"/>
  <c r="X14" i="2"/>
  <c r="T14" i="2"/>
  <c r="T16" i="1" s="1"/>
  <c r="Q14" i="2"/>
  <c r="P14" i="2"/>
  <c r="P16" i="1" s="1"/>
  <c r="H14" i="2"/>
  <c r="H16" i="1" s="1"/>
  <c r="C14" i="2"/>
  <c r="BM13" i="2"/>
  <c r="BL13" i="2"/>
  <c r="BN13" i="2" s="1"/>
  <c r="BK13" i="2"/>
  <c r="BJ13" i="2"/>
  <c r="BO13" i="2" s="1"/>
  <c r="BH13" i="2"/>
  <c r="BD13" i="2"/>
  <c r="BB13" i="2"/>
  <c r="BA13" i="2"/>
  <c r="O13" i="2" s="1"/>
  <c r="O15" i="1" s="1"/>
  <c r="AZ13" i="2"/>
  <c r="AY13" i="2"/>
  <c r="AX13" i="2"/>
  <c r="AV13" i="2"/>
  <c r="M13" i="2" s="1"/>
  <c r="M15" i="1" s="1"/>
  <c r="AO13" i="2"/>
  <c r="J13" i="2" s="1"/>
  <c r="J15" i="1" s="1"/>
  <c r="AN13" i="2"/>
  <c r="AP13" i="2" s="1"/>
  <c r="AM13" i="2"/>
  <c r="AL13" i="2"/>
  <c r="AQ13" i="2" s="1"/>
  <c r="AJ13" i="2"/>
  <c r="H13" i="2" s="1"/>
  <c r="AF13" i="2"/>
  <c r="AC13" i="2"/>
  <c r="E13" i="2" s="1"/>
  <c r="E15" i="1" s="1"/>
  <c r="AB13" i="2"/>
  <c r="AD13" i="2" s="1"/>
  <c r="AA13" i="2"/>
  <c r="Z13" i="2"/>
  <c r="X13" i="2"/>
  <c r="S13" i="2"/>
  <c r="S15" i="1" s="1"/>
  <c r="Q13" i="2"/>
  <c r="P13" i="2"/>
  <c r="F13" i="2"/>
  <c r="C13" i="2"/>
  <c r="C15" i="1" s="1"/>
  <c r="BN12" i="2"/>
  <c r="BM12" i="2"/>
  <c r="BL12" i="2"/>
  <c r="BK12" i="2"/>
  <c r="BJ12" i="2"/>
  <c r="BO12" i="2" s="1"/>
  <c r="BH12" i="2"/>
  <c r="BB12" i="2"/>
  <c r="AZ12" i="2"/>
  <c r="AY12" i="2"/>
  <c r="BA12" i="2" s="1"/>
  <c r="AX12" i="2"/>
  <c r="AV12" i="2"/>
  <c r="M12" i="2" s="1"/>
  <c r="AP12" i="2"/>
  <c r="AR12" i="2" s="1"/>
  <c r="AN12" i="2"/>
  <c r="AM12" i="2"/>
  <c r="AO12" i="2" s="1"/>
  <c r="J12" i="2" s="1"/>
  <c r="J12" i="1" s="1"/>
  <c r="AL12" i="2"/>
  <c r="AJ12" i="2"/>
  <c r="AD12" i="2"/>
  <c r="AB12" i="2"/>
  <c r="AA12" i="2"/>
  <c r="AC12" i="2" s="1"/>
  <c r="AE12" i="2" s="1"/>
  <c r="Z12" i="2"/>
  <c r="X12" i="2"/>
  <c r="C12" i="2" s="1"/>
  <c r="C12" i="1" s="1"/>
  <c r="S12" i="2"/>
  <c r="Q12" i="2"/>
  <c r="H12" i="2"/>
  <c r="F12" i="2"/>
  <c r="F12" i="1" s="1"/>
  <c r="BP11" i="2"/>
  <c r="BN11" i="2"/>
  <c r="BL11" i="2"/>
  <c r="BK11" i="2"/>
  <c r="BM11" i="2" s="1"/>
  <c r="BJ11" i="2"/>
  <c r="BO11" i="2" s="1"/>
  <c r="BH11" i="2"/>
  <c r="BC11" i="2"/>
  <c r="AZ11" i="2"/>
  <c r="BB11" i="2" s="1"/>
  <c r="BD11" i="2" s="1"/>
  <c r="AY11" i="2"/>
  <c r="BA11" i="2" s="1"/>
  <c r="AX11" i="2"/>
  <c r="AV11" i="2"/>
  <c r="AP11" i="2"/>
  <c r="K11" i="2" s="1"/>
  <c r="AN11" i="2"/>
  <c r="AM11" i="2"/>
  <c r="AO11" i="2" s="1"/>
  <c r="J11" i="2" s="1"/>
  <c r="J11" i="1" s="1"/>
  <c r="AL11" i="2"/>
  <c r="AQ11" i="2" s="1"/>
  <c r="AJ11" i="2"/>
  <c r="AB11" i="2"/>
  <c r="AD11" i="2" s="1"/>
  <c r="AA11" i="2"/>
  <c r="AC11" i="2" s="1"/>
  <c r="Z11" i="2"/>
  <c r="E11" i="2" s="1"/>
  <c r="E11" i="1" s="1"/>
  <c r="X11" i="2"/>
  <c r="T11" i="2"/>
  <c r="U11" i="2" s="1"/>
  <c r="S11" i="2"/>
  <c r="Q11" i="2"/>
  <c r="O11" i="2"/>
  <c r="O11" i="1" s="1"/>
  <c r="M11" i="2"/>
  <c r="M11" i="1" s="1"/>
  <c r="H11" i="2"/>
  <c r="C11" i="2"/>
  <c r="C11" i="1" s="1"/>
  <c r="BO10" i="2"/>
  <c r="BM10" i="2"/>
  <c r="S10" i="2" s="1"/>
  <c r="BL10" i="2"/>
  <c r="BN10" i="2" s="1"/>
  <c r="BP10" i="2" s="1"/>
  <c r="BK10" i="2"/>
  <c r="BJ10" i="2"/>
  <c r="BH10" i="2"/>
  <c r="BA10" i="2"/>
  <c r="AZ10" i="2"/>
  <c r="BB10" i="2" s="1"/>
  <c r="P10" i="2" s="1"/>
  <c r="P10" i="1" s="1"/>
  <c r="AY10" i="2"/>
  <c r="AX10" i="2"/>
  <c r="AV10" i="2"/>
  <c r="M10" i="2" s="1"/>
  <c r="AR10" i="2"/>
  <c r="AN10" i="2"/>
  <c r="AP10" i="2" s="1"/>
  <c r="AM10" i="2"/>
  <c r="AO10" i="2" s="1"/>
  <c r="AQ10" i="2" s="1"/>
  <c r="AL10" i="2"/>
  <c r="AJ10" i="2"/>
  <c r="AF10" i="2"/>
  <c r="AC10" i="2"/>
  <c r="E10" i="2" s="1"/>
  <c r="AB10" i="2"/>
  <c r="AD10" i="2" s="1"/>
  <c r="F10" i="2" s="1"/>
  <c r="AA10" i="2"/>
  <c r="Z10" i="2"/>
  <c r="X10" i="2"/>
  <c r="C10" i="2" s="1"/>
  <c r="C10" i="1" s="1"/>
  <c r="Q10" i="2"/>
  <c r="K10" i="2"/>
  <c r="K10" i="1" s="1"/>
  <c r="H10" i="2"/>
  <c r="Q64" i="1"/>
  <c r="P64" i="1"/>
  <c r="O64" i="1"/>
  <c r="M64" i="1"/>
  <c r="H64" i="1"/>
  <c r="C64" i="1"/>
  <c r="T62" i="1"/>
  <c r="S62" i="1"/>
  <c r="Q62" i="1"/>
  <c r="O62" i="1"/>
  <c r="M62" i="1"/>
  <c r="J62" i="1"/>
  <c r="H62" i="1"/>
  <c r="C62" i="1"/>
  <c r="T61" i="1"/>
  <c r="Q61" i="1"/>
  <c r="P61" i="1"/>
  <c r="O61" i="1"/>
  <c r="M61" i="1"/>
  <c r="K61" i="1"/>
  <c r="J61" i="1"/>
  <c r="H61" i="1"/>
  <c r="F61" i="1"/>
  <c r="C61" i="1"/>
  <c r="S60" i="1"/>
  <c r="Q60" i="1"/>
  <c r="O60" i="1"/>
  <c r="M60" i="1"/>
  <c r="K60" i="1"/>
  <c r="H60" i="1"/>
  <c r="E60" i="1"/>
  <c r="C60" i="1"/>
  <c r="S57" i="1"/>
  <c r="Q57" i="1"/>
  <c r="O57" i="1"/>
  <c r="M57" i="1"/>
  <c r="J57" i="1"/>
  <c r="H57" i="1"/>
  <c r="C57" i="1"/>
  <c r="T54" i="1"/>
  <c r="S54" i="1"/>
  <c r="Q54" i="1"/>
  <c r="P54" i="1"/>
  <c r="O54" i="1"/>
  <c r="M54" i="1"/>
  <c r="J54" i="1"/>
  <c r="H54" i="1"/>
  <c r="E54" i="1"/>
  <c r="C54" i="1"/>
  <c r="T52" i="1"/>
  <c r="S52" i="1"/>
  <c r="Q52" i="1"/>
  <c r="O52" i="1"/>
  <c r="M52" i="1"/>
  <c r="K52" i="1"/>
  <c r="H52" i="1"/>
  <c r="F52" i="1"/>
  <c r="C52" i="1"/>
  <c r="T51" i="1"/>
  <c r="Q51" i="1"/>
  <c r="M51" i="1"/>
  <c r="K51" i="1"/>
  <c r="J51" i="1"/>
  <c r="H51" i="1"/>
  <c r="C51" i="1"/>
  <c r="S50" i="1"/>
  <c r="Q50" i="1"/>
  <c r="O50" i="1"/>
  <c r="M50" i="1"/>
  <c r="J50" i="1"/>
  <c r="H50" i="1"/>
  <c r="F50" i="1"/>
  <c r="E50" i="1"/>
  <c r="C50" i="1"/>
  <c r="S49" i="1"/>
  <c r="Q49" i="1"/>
  <c r="O49" i="1"/>
  <c r="M49" i="1"/>
  <c r="J49" i="1"/>
  <c r="H49" i="1"/>
  <c r="C49" i="1"/>
  <c r="T46" i="1"/>
  <c r="S46" i="1"/>
  <c r="Q46" i="1"/>
  <c r="O46" i="1"/>
  <c r="M46" i="1"/>
  <c r="K46" i="1"/>
  <c r="J46" i="1"/>
  <c r="H46" i="1"/>
  <c r="E46" i="1"/>
  <c r="C46" i="1"/>
  <c r="T44" i="1"/>
  <c r="Q44" i="1"/>
  <c r="P44" i="1"/>
  <c r="M44" i="1"/>
  <c r="K44" i="1"/>
  <c r="H44" i="1"/>
  <c r="F44" i="1"/>
  <c r="C44" i="1"/>
  <c r="S43" i="1"/>
  <c r="Q43" i="1"/>
  <c r="P43" i="1"/>
  <c r="O43" i="1"/>
  <c r="M43" i="1"/>
  <c r="J43" i="1"/>
  <c r="H43" i="1"/>
  <c r="F43" i="1"/>
  <c r="C43" i="1"/>
  <c r="T42" i="1"/>
  <c r="Q42" i="1"/>
  <c r="O42" i="1"/>
  <c r="M42" i="1"/>
  <c r="K42" i="1"/>
  <c r="H42" i="1"/>
  <c r="F42" i="1"/>
  <c r="C42" i="1"/>
  <c r="S41" i="1"/>
  <c r="Q41" i="1"/>
  <c r="O41" i="1"/>
  <c r="M41" i="1"/>
  <c r="K41" i="1"/>
  <c r="H41" i="1"/>
  <c r="E41" i="1"/>
  <c r="C41" i="1"/>
  <c r="S38" i="1"/>
  <c r="Q38" i="1"/>
  <c r="P38" i="1"/>
  <c r="M38" i="1"/>
  <c r="K38" i="1"/>
  <c r="H38" i="1"/>
  <c r="F38" i="1"/>
  <c r="E38" i="1"/>
  <c r="C38" i="1"/>
  <c r="T37" i="1"/>
  <c r="S37" i="1"/>
  <c r="Q37" i="1"/>
  <c r="P37" i="1"/>
  <c r="O37" i="1"/>
  <c r="J37" i="1"/>
  <c r="H37" i="1"/>
  <c r="C37" i="1"/>
  <c r="S36" i="1"/>
  <c r="Q36" i="1"/>
  <c r="J36" i="1"/>
  <c r="H36" i="1"/>
  <c r="F36" i="1"/>
  <c r="E36" i="1"/>
  <c r="C36" i="1"/>
  <c r="T33" i="1"/>
  <c r="S33" i="1"/>
  <c r="Q33" i="1"/>
  <c r="O33" i="1"/>
  <c r="M33" i="1"/>
  <c r="J33" i="1"/>
  <c r="H33" i="1"/>
  <c r="E33" i="1"/>
  <c r="C33" i="1"/>
  <c r="S32" i="1"/>
  <c r="Q32" i="1"/>
  <c r="P32" i="1"/>
  <c r="M32" i="1"/>
  <c r="K32" i="1"/>
  <c r="J32" i="1"/>
  <c r="F32" i="1"/>
  <c r="C32" i="1"/>
  <c r="T31" i="1"/>
  <c r="Q31" i="1"/>
  <c r="J31" i="1"/>
  <c r="H31" i="1"/>
  <c r="E31" i="1"/>
  <c r="C31" i="1"/>
  <c r="T28" i="1"/>
  <c r="Q28" i="1"/>
  <c r="P28" i="1"/>
  <c r="O28" i="1"/>
  <c r="K28" i="1"/>
  <c r="J28" i="1"/>
  <c r="H28" i="1"/>
  <c r="E28" i="1"/>
  <c r="C28" i="1"/>
  <c r="T26" i="1"/>
  <c r="Q26" i="1"/>
  <c r="O26" i="1"/>
  <c r="K26" i="1"/>
  <c r="J26" i="1"/>
  <c r="H26" i="1"/>
  <c r="F26" i="1"/>
  <c r="E26" i="1"/>
  <c r="C26" i="1"/>
  <c r="Q25" i="1"/>
  <c r="O25" i="1"/>
  <c r="J25" i="1"/>
  <c r="H25" i="1"/>
  <c r="C25" i="1"/>
  <c r="Q24" i="1"/>
  <c r="J24" i="1"/>
  <c r="H24" i="1"/>
  <c r="C24" i="1"/>
  <c r="T21" i="1"/>
  <c r="Q21" i="1"/>
  <c r="O21" i="1"/>
  <c r="J21" i="1"/>
  <c r="H21" i="1"/>
  <c r="E21" i="1"/>
  <c r="C21" i="1"/>
  <c r="T20" i="1"/>
  <c r="O20" i="1"/>
  <c r="K20" i="1"/>
  <c r="J20" i="1"/>
  <c r="H20" i="1"/>
  <c r="F20" i="1"/>
  <c r="T17" i="1"/>
  <c r="Q17" i="1"/>
  <c r="O17" i="1"/>
  <c r="K17" i="1"/>
  <c r="J17" i="1"/>
  <c r="H17" i="1"/>
  <c r="Q16" i="1"/>
  <c r="J16" i="1"/>
  <c r="C16" i="1"/>
  <c r="Q15" i="1"/>
  <c r="P15" i="1"/>
  <c r="H15" i="1"/>
  <c r="F15" i="1"/>
  <c r="S12" i="1"/>
  <c r="Q12" i="1"/>
  <c r="M12" i="1"/>
  <c r="H12" i="1"/>
  <c r="T11" i="1"/>
  <c r="S11" i="1"/>
  <c r="Q11" i="1"/>
  <c r="K11" i="1"/>
  <c r="H11" i="1"/>
  <c r="S10" i="1"/>
  <c r="Q10" i="1"/>
  <c r="M10" i="1"/>
  <c r="H10" i="1"/>
  <c r="F10" i="1"/>
  <c r="E10" i="1"/>
  <c r="AR13" i="2" l="1"/>
  <c r="K13" i="2"/>
  <c r="K15" i="1" s="1"/>
  <c r="T13" i="2"/>
  <c r="BP13" i="2"/>
  <c r="O12" i="2"/>
  <c r="O12" i="1" s="1"/>
  <c r="BC12" i="2"/>
  <c r="E14" i="2"/>
  <c r="E16" i="1" s="1"/>
  <c r="AE14" i="2"/>
  <c r="AE16" i="2"/>
  <c r="E16" i="2"/>
  <c r="E20" i="1" s="1"/>
  <c r="BD10" i="2"/>
  <c r="F11" i="2"/>
  <c r="F11" i="1" s="1"/>
  <c r="P11" i="2"/>
  <c r="P11" i="1" s="1"/>
  <c r="AF11" i="2"/>
  <c r="J10" i="2"/>
  <c r="J10" i="1" s="1"/>
  <c r="T10" i="2"/>
  <c r="T10" i="1" s="1"/>
  <c r="AE11" i="2"/>
  <c r="K12" i="2"/>
  <c r="K12" i="1" s="1"/>
  <c r="AQ12" i="2"/>
  <c r="BP12" i="2"/>
  <c r="T12" i="2"/>
  <c r="T12" i="1" s="1"/>
  <c r="U14" i="2"/>
  <c r="AQ14" i="2"/>
  <c r="AF15" i="2"/>
  <c r="K14" i="2"/>
  <c r="K16" i="1" s="1"/>
  <c r="E15" i="2"/>
  <c r="E17" i="1" s="1"/>
  <c r="F15" i="2"/>
  <c r="F17" i="1" s="1"/>
  <c r="U16" i="2"/>
  <c r="Q20" i="1"/>
  <c r="K17" i="2"/>
  <c r="K21" i="1" s="1"/>
  <c r="AR17" i="2"/>
  <c r="E12" i="2"/>
  <c r="E12" i="1" s="1"/>
  <c r="BC14" i="2"/>
  <c r="O14" i="2"/>
  <c r="O16" i="1" s="1"/>
  <c r="AE10" i="2"/>
  <c r="BC10" i="2"/>
  <c r="O10" i="2"/>
  <c r="O10" i="1" s="1"/>
  <c r="AR11" i="2"/>
  <c r="AR15" i="2"/>
  <c r="U12" i="2"/>
  <c r="AF12" i="2"/>
  <c r="BC13" i="2"/>
  <c r="O18" i="2"/>
  <c r="O24" i="1" s="1"/>
  <c r="BD18" i="2"/>
  <c r="P18" i="2"/>
  <c r="P24" i="1" s="1"/>
  <c r="F19" i="2"/>
  <c r="F25" i="1" s="1"/>
  <c r="BC19" i="2"/>
  <c r="BP19" i="2"/>
  <c r="T19" i="2"/>
  <c r="F22" i="2"/>
  <c r="F31" i="1" s="1"/>
  <c r="AF22" i="2"/>
  <c r="BO22" i="2"/>
  <c r="BC25" i="2"/>
  <c r="O25" i="2"/>
  <c r="O36" i="1" s="1"/>
  <c r="F26" i="2"/>
  <c r="F37" i="1" s="1"/>
  <c r="AF26" i="2"/>
  <c r="J27" i="2"/>
  <c r="J38" i="1" s="1"/>
  <c r="AQ27" i="2"/>
  <c r="BC27" i="2"/>
  <c r="O27" i="2"/>
  <c r="O38" i="1" s="1"/>
  <c r="BD28" i="2"/>
  <c r="P28" i="2"/>
  <c r="P41" i="1" s="1"/>
  <c r="T28" i="2"/>
  <c r="BP28" i="2"/>
  <c r="BP17" i="2"/>
  <c r="K22" i="2"/>
  <c r="K31" i="1" s="1"/>
  <c r="AR22" i="2"/>
  <c r="E23" i="2"/>
  <c r="E32" i="1" s="1"/>
  <c r="AE23" i="2"/>
  <c r="K24" i="2"/>
  <c r="K33" i="1" s="1"/>
  <c r="AR24" i="2"/>
  <c r="BD24" i="2"/>
  <c r="P24" i="2"/>
  <c r="P33" i="1" s="1"/>
  <c r="AR26" i="2"/>
  <c r="K26" i="2"/>
  <c r="K37" i="1" s="1"/>
  <c r="BD12" i="2"/>
  <c r="P12" i="2"/>
  <c r="P12" i="1" s="1"/>
  <c r="AE13" i="2"/>
  <c r="T18" i="2"/>
  <c r="F18" i="2"/>
  <c r="F24" i="1" s="1"/>
  <c r="AF18" i="2"/>
  <c r="BO18" i="2"/>
  <c r="E19" i="2"/>
  <c r="E25" i="1" s="1"/>
  <c r="AE19" i="2"/>
  <c r="K19" i="2"/>
  <c r="K25" i="1" s="1"/>
  <c r="AR19" i="2"/>
  <c r="O22" i="2"/>
  <c r="O31" i="1" s="1"/>
  <c r="AQ22" i="2"/>
  <c r="BD22" i="2"/>
  <c r="P22" i="2"/>
  <c r="P31" i="1" s="1"/>
  <c r="J29" i="2"/>
  <c r="J42" i="1" s="1"/>
  <c r="AQ29" i="2"/>
  <c r="K18" i="2"/>
  <c r="K24" i="1" s="1"/>
  <c r="AR18" i="2"/>
  <c r="BD19" i="2"/>
  <c r="P19" i="2"/>
  <c r="P25" i="1" s="1"/>
  <c r="AR21" i="2"/>
  <c r="BP21" i="2"/>
  <c r="AQ23" i="2"/>
  <c r="BC23" i="2"/>
  <c r="O23" i="2"/>
  <c r="O32" i="1" s="1"/>
  <c r="AE24" i="2"/>
  <c r="AR25" i="2"/>
  <c r="AE28" i="2"/>
  <c r="BO29" i="2"/>
  <c r="S29" i="2"/>
  <c r="S42" i="1" s="1"/>
  <c r="AE31" i="2"/>
  <c r="E31" i="2"/>
  <c r="E44" i="1" s="1"/>
  <c r="F32" i="2"/>
  <c r="F46" i="1" s="1"/>
  <c r="AF32" i="2"/>
  <c r="P36" i="2"/>
  <c r="P52" i="1" s="1"/>
  <c r="BD36" i="2"/>
  <c r="F24" i="2"/>
  <c r="F33" i="1" s="1"/>
  <c r="AF25" i="2"/>
  <c r="BC26" i="2"/>
  <c r="BP26" i="2"/>
  <c r="AE27" i="2"/>
  <c r="F28" i="2"/>
  <c r="F41" i="1" s="1"/>
  <c r="E29" i="2"/>
  <c r="E42" i="1" s="1"/>
  <c r="AF30" i="2"/>
  <c r="AR30" i="2"/>
  <c r="K30" i="2"/>
  <c r="K43" i="1" s="1"/>
  <c r="AF33" i="2"/>
  <c r="F33" i="2"/>
  <c r="F49" i="1" s="1"/>
  <c r="BO33" i="2"/>
  <c r="BP42" i="2"/>
  <c r="T42" i="2"/>
  <c r="T64" i="1" s="1"/>
  <c r="T23" i="2"/>
  <c r="T32" i="1" s="1"/>
  <c r="BO23" i="2"/>
  <c r="K25" i="2"/>
  <c r="K36" i="1" s="1"/>
  <c r="AE25" i="2"/>
  <c r="BP25" i="2"/>
  <c r="T27" i="2"/>
  <c r="T38" i="1" s="1"/>
  <c r="BD32" i="2"/>
  <c r="P32" i="2"/>
  <c r="P46" i="1" s="1"/>
  <c r="BD35" i="2"/>
  <c r="P35" i="2"/>
  <c r="P51" i="1" s="1"/>
  <c r="K37" i="2"/>
  <c r="K54" i="1" s="1"/>
  <c r="AR37" i="2"/>
  <c r="P16" i="2"/>
  <c r="P20" i="1" s="1"/>
  <c r="P20" i="2"/>
  <c r="P26" i="1" s="1"/>
  <c r="T25" i="2"/>
  <c r="T36" i="1" s="1"/>
  <c r="BD25" i="2"/>
  <c r="P25" i="2"/>
  <c r="P36" i="1" s="1"/>
  <c r="AE26" i="2"/>
  <c r="T30" i="2"/>
  <c r="BP30" i="2"/>
  <c r="BC31" i="2"/>
  <c r="O31" i="2"/>
  <c r="O44" i="1" s="1"/>
  <c r="AQ33" i="2"/>
  <c r="BD33" i="2"/>
  <c r="P33" i="2"/>
  <c r="P49" i="1" s="1"/>
  <c r="F35" i="2"/>
  <c r="F51" i="1" s="1"/>
  <c r="AF35" i="2"/>
  <c r="J39" i="2"/>
  <c r="J60" i="1" s="1"/>
  <c r="AQ39" i="2"/>
  <c r="BD39" i="2"/>
  <c r="P39" i="2"/>
  <c r="P60" i="1" s="1"/>
  <c r="AE40" i="2"/>
  <c r="E40" i="2"/>
  <c r="E61" i="1" s="1"/>
  <c r="BC41" i="2"/>
  <c r="E30" i="2"/>
  <c r="E43" i="1" s="1"/>
  <c r="BC30" i="2"/>
  <c r="J31" i="2"/>
  <c r="J44" i="1" s="1"/>
  <c r="E33" i="2"/>
  <c r="E49" i="1" s="1"/>
  <c r="AE33" i="2"/>
  <c r="AQ34" i="2"/>
  <c r="AR34" i="2"/>
  <c r="BO34" i="2"/>
  <c r="BP34" i="2"/>
  <c r="T34" i="2"/>
  <c r="T50" i="1" s="1"/>
  <c r="BC35" i="2"/>
  <c r="O35" i="2"/>
  <c r="O51" i="1" s="1"/>
  <c r="E38" i="2"/>
  <c r="E57" i="1" s="1"/>
  <c r="AE38" i="2"/>
  <c r="AF38" i="2"/>
  <c r="BD38" i="2"/>
  <c r="P38" i="2"/>
  <c r="P57" i="1" s="1"/>
  <c r="BP39" i="2"/>
  <c r="T39" i="2"/>
  <c r="T60" i="1" s="1"/>
  <c r="F41" i="2"/>
  <c r="F62" i="1" s="1"/>
  <c r="AF41" i="2"/>
  <c r="K42" i="2"/>
  <c r="K64" i="1" s="1"/>
  <c r="AR42" i="2"/>
  <c r="BO42" i="2"/>
  <c r="BO31" i="2"/>
  <c r="S31" i="2"/>
  <c r="S44" i="1" s="1"/>
  <c r="K33" i="2"/>
  <c r="K49" i="1" s="1"/>
  <c r="AR33" i="2"/>
  <c r="K34" i="2"/>
  <c r="K50" i="1" s="1"/>
  <c r="U39" i="2"/>
  <c r="AF39" i="2"/>
  <c r="F39" i="2"/>
  <c r="F60" i="1" s="1"/>
  <c r="BC39" i="2"/>
  <c r="AF40" i="2"/>
  <c r="K41" i="2"/>
  <c r="K62" i="1" s="1"/>
  <c r="AR41" i="2"/>
  <c r="P29" i="2"/>
  <c r="P42" i="1" s="1"/>
  <c r="BO32" i="2"/>
  <c r="T33" i="2"/>
  <c r="T49" i="1" s="1"/>
  <c r="AE34" i="2"/>
  <c r="AF34" i="2"/>
  <c r="BC34" i="2"/>
  <c r="BD34" i="2"/>
  <c r="P34" i="2"/>
  <c r="P50" i="1" s="1"/>
  <c r="E35" i="2"/>
  <c r="E51" i="1" s="1"/>
  <c r="BO35" i="2"/>
  <c r="S35" i="2"/>
  <c r="S51" i="1" s="1"/>
  <c r="J36" i="2"/>
  <c r="J52" i="1" s="1"/>
  <c r="E36" i="2"/>
  <c r="E52" i="1" s="1"/>
  <c r="AF36" i="2"/>
  <c r="BO36" i="2"/>
  <c r="F37" i="2"/>
  <c r="F54" i="1" s="1"/>
  <c r="AF37" i="2"/>
  <c r="F38" i="2"/>
  <c r="F57" i="1" s="1"/>
  <c r="K38" i="2"/>
  <c r="K57" i="1" s="1"/>
  <c r="AR38" i="2"/>
  <c r="BP38" i="2"/>
  <c r="T38" i="2"/>
  <c r="BO39" i="2"/>
  <c r="AR40" i="2"/>
  <c r="BP40" i="2"/>
  <c r="E41" i="2"/>
  <c r="E62" i="1" s="1"/>
  <c r="AQ41" i="2"/>
  <c r="BD41" i="2"/>
  <c r="P41" i="2"/>
  <c r="P62" i="1" s="1"/>
  <c r="AM42" i="2"/>
  <c r="AO42" i="2" s="1"/>
  <c r="J42" i="2" s="1"/>
  <c r="J64" i="1" s="1"/>
  <c r="BK42" i="2"/>
  <c r="BM42" i="2" s="1"/>
  <c r="S42" i="2" s="1"/>
  <c r="S64" i="1" s="1"/>
  <c r="S40" i="2"/>
  <c r="S61" i="1" s="1"/>
  <c r="Z42" i="2"/>
  <c r="AX42" i="2"/>
  <c r="BC42" i="2" s="1"/>
  <c r="AE42" i="2" l="1"/>
  <c r="E42" i="2"/>
  <c r="E64" i="1" s="1"/>
  <c r="F42" i="2"/>
  <c r="F64" i="1" s="1"/>
  <c r="AF42" i="2"/>
  <c r="U42" i="2"/>
  <c r="U38" i="2"/>
  <c r="T57" i="1"/>
  <c r="U33" i="2"/>
  <c r="AQ42" i="2"/>
  <c r="U30" i="2"/>
  <c r="T43" i="1"/>
  <c r="U34" i="2"/>
  <c r="U10" i="2"/>
  <c r="U13" i="2"/>
  <c r="T15" i="1"/>
  <c r="U25" i="2"/>
  <c r="U23" i="2"/>
  <c r="U19" i="2"/>
  <c r="T25" i="1"/>
  <c r="BD42" i="2"/>
  <c r="U27" i="2"/>
  <c r="U18" i="2"/>
  <c r="T24" i="1"/>
  <c r="U28" i="2"/>
  <c r="T41" i="1"/>
</calcChain>
</file>

<file path=xl/sharedStrings.xml><?xml version="1.0" encoding="utf-8"?>
<sst xmlns="http://schemas.openxmlformats.org/spreadsheetml/2006/main" count="345" uniqueCount="91">
  <si>
    <t>Appendix H</t>
  </si>
  <si>
    <t xml:space="preserve">Local Authority roads: Casualty rates per 100 million vehicle kilometres by police force division, council and </t>
  </si>
  <si>
    <t>severity, for child killed and seriously injured (KSI) casualties, all ages KSI casualties, and slight casualties</t>
  </si>
  <si>
    <t>2014 rates, with the likely range of values around the 2012-2016 annual average casualty numbers</t>
  </si>
  <si>
    <t>Child Killed and Seriously Injured casualty rate         2014</t>
  </si>
  <si>
    <t>Likely range of values</t>
  </si>
  <si>
    <t>All ages Killed casualty rate        2014</t>
  </si>
  <si>
    <t>All ages Seriously injured casualty rate        2014</t>
  </si>
  <si>
    <t>Lower</t>
  </si>
  <si>
    <t>Upper</t>
  </si>
  <si>
    <t>Slight casualty rate       2014</t>
  </si>
  <si>
    <t>North East</t>
  </si>
  <si>
    <t>Aberdeen City</t>
  </si>
  <si>
    <t>Aberdeenshire</t>
  </si>
  <si>
    <t>Moray</t>
  </si>
  <si>
    <t>Tayside</t>
  </si>
  <si>
    <t>Dundee City</t>
  </si>
  <si>
    <t>Angus</t>
  </si>
  <si>
    <t>Perth &amp; Kinross</t>
  </si>
  <si>
    <t>Argyll &amp; West Dunbartonshire</t>
  </si>
  <si>
    <t>Argyll &amp; Bute</t>
  </si>
  <si>
    <t>West Dunbartonshire</t>
  </si>
  <si>
    <t>Forth Valley</t>
  </si>
  <si>
    <t>Clackmannanshire</t>
  </si>
  <si>
    <t>Stirling</t>
  </si>
  <si>
    <t>Falkirk</t>
  </si>
  <si>
    <t>Dumfries &amp; Galloway</t>
  </si>
  <si>
    <t>Ayrshire</t>
  </si>
  <si>
    <t>North Ayrshire</t>
  </si>
  <si>
    <t>East Ayrshire</t>
  </si>
  <si>
    <t>South Ayrshire</t>
  </si>
  <si>
    <t>Greater Glasgow</t>
  </si>
  <si>
    <t>Glasgow City</t>
  </si>
  <si>
    <t>East Dunbartonshire</t>
  </si>
  <si>
    <t>East Renfrewshire</t>
  </si>
  <si>
    <t>Lothians &amp; Scottish Borders</t>
  </si>
  <si>
    <t>West Lothian</t>
  </si>
  <si>
    <t>Midlothian</t>
  </si>
  <si>
    <t>East Lothian</t>
  </si>
  <si>
    <t>Scottish Borders</t>
  </si>
  <si>
    <t>Edinburgh</t>
  </si>
  <si>
    <t>Highlands &amp; Islands</t>
  </si>
  <si>
    <t>Highland</t>
  </si>
  <si>
    <t>Orkney Islands</t>
  </si>
  <si>
    <t>Shetland Islands</t>
  </si>
  <si>
    <t>Eilean Siar</t>
  </si>
  <si>
    <t>Fife</t>
  </si>
  <si>
    <t>Renfrewshire &amp; Inverclyde</t>
  </si>
  <si>
    <t>Inverclyde</t>
  </si>
  <si>
    <t>Lanarkshire</t>
  </si>
  <si>
    <t>Renfrewshire</t>
  </si>
  <si>
    <t>North Lanarkshire</t>
  </si>
  <si>
    <t>South Lanarkshire</t>
  </si>
  <si>
    <t>Scotland</t>
  </si>
  <si>
    <t xml:space="preserve">WORKING FIGURES - </t>
  </si>
  <si>
    <t>NO NEED TO PRINT THESE PARTS OF THE SPREADSHEET</t>
  </si>
  <si>
    <t>-</t>
  </si>
  <si>
    <t>text to appear when value is zero  ==&gt;</t>
  </si>
  <si>
    <t>Child KSI</t>
  </si>
  <si>
    <t>All Killed</t>
  </si>
  <si>
    <t>All Serious</t>
  </si>
  <si>
    <t>Slight</t>
  </si>
  <si>
    <t>Traffic</t>
  </si>
  <si>
    <r>
      <t xml:space="preserve">Child Killed and Serious LA roads single year (2014) </t>
    </r>
    <r>
      <rPr>
        <sz val="11"/>
        <rFont val="Arial"/>
        <family val="2"/>
      </rPr>
      <t>(appendix H prog)</t>
    </r>
  </si>
  <si>
    <t>Child Rate single year (2014)</t>
  </si>
  <si>
    <r>
      <t xml:space="preserve">Child Killed and Serious LA roads five year average (2012-2016) </t>
    </r>
    <r>
      <rPr>
        <sz val="11"/>
        <rFont val="Arial"/>
        <family val="2"/>
      </rPr>
      <t>(appendix H prog)</t>
    </r>
  </si>
  <si>
    <t>Child Rate five year average (2012-2016)</t>
  </si>
  <si>
    <t>LL Av</t>
  </si>
  <si>
    <t>UL Av</t>
  </si>
  <si>
    <t>LL  rate</t>
  </si>
  <si>
    <t>UL rate</t>
  </si>
  <si>
    <t>Rate - (for chart)</t>
  </si>
  <si>
    <t>Rate + (for chart)</t>
  </si>
  <si>
    <r>
      <t xml:space="preserve">All Ages Killed  LA roads single year (2014) </t>
    </r>
    <r>
      <rPr>
        <sz val="11"/>
        <rFont val="Arial"/>
        <family val="2"/>
      </rPr>
      <t xml:space="preserve"> (appendix H prog)</t>
    </r>
  </si>
  <si>
    <t>All Ages Killed single year rate (2014)</t>
  </si>
  <si>
    <r>
      <t>All Ages Killed  LA roads five year average (2012-2016)</t>
    </r>
    <r>
      <rPr>
        <sz val="11"/>
        <rFont val="Arial"/>
        <family val="2"/>
      </rPr>
      <t xml:space="preserve">  (appendix H prog)</t>
    </r>
  </si>
  <si>
    <t>All Ages Killed five year average rate (2012-2016)</t>
  </si>
  <si>
    <t>LL rate</t>
  </si>
  <si>
    <t>UL  rate</t>
  </si>
  <si>
    <r>
      <t xml:space="preserve">All Ages Serious LA roads single year (2014) </t>
    </r>
    <r>
      <rPr>
        <sz val="11"/>
        <rFont val="Arial"/>
        <family val="2"/>
      </rPr>
      <t xml:space="preserve"> (from table 40)</t>
    </r>
  </si>
  <si>
    <t>All Ages Serious single year rate (2014)</t>
  </si>
  <si>
    <r>
      <t>All Ages Serious LA roads five year average (2012-2016)</t>
    </r>
    <r>
      <rPr>
        <sz val="11"/>
        <rFont val="Arial"/>
        <family val="2"/>
      </rPr>
      <t xml:space="preserve">  (from table 40)</t>
    </r>
  </si>
  <si>
    <t>All Ages Serious five year average rate (2012-2016)</t>
  </si>
  <si>
    <r>
      <t xml:space="preserve">All ages Slight Casualties LA roads single year (2014)  </t>
    </r>
    <r>
      <rPr>
        <sz val="11"/>
        <rFont val="Arial"/>
        <family val="2"/>
      </rPr>
      <t>(appendix H prog)</t>
    </r>
  </si>
  <si>
    <t>All ages Slight Casualties single year Rate (2014)</t>
  </si>
  <si>
    <r>
      <t xml:space="preserve">All ages Slight Casualties LA roads five year average (2012-2016)  </t>
    </r>
    <r>
      <rPr>
        <sz val="11"/>
        <rFont val="Arial"/>
        <family val="2"/>
      </rPr>
      <t>(appendix H prog)</t>
    </r>
  </si>
  <si>
    <t>All ages Slight Casualties five year average rate (2012-2016)</t>
  </si>
  <si>
    <t>LL</t>
  </si>
  <si>
    <t>UL</t>
  </si>
  <si>
    <r>
      <t xml:space="preserve">Estimated total volume of traffic on LA roads (million vehicle kilometres) single year (2014) </t>
    </r>
    <r>
      <rPr>
        <sz val="11"/>
        <rFont val="Arial"/>
        <family val="2"/>
      </rPr>
      <t xml:space="preserve"> (appendix H prog)</t>
    </r>
  </si>
  <si>
    <r>
      <t xml:space="preserve">Estimated total volume of traffic on LA roads (million vehicle kilometres) five year average (2012-2016) </t>
    </r>
    <r>
      <rPr>
        <sz val="11"/>
        <rFont val="Arial"/>
        <family val="2"/>
      </rPr>
      <t xml:space="preserve"> (appendix H prog)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</si>
</sst>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.0_-;\-* #,##0.0_-;_-* &quot;-&quot;_-;_-@_-"/>
    <numFmt numFmtId="167" formatCode="#,##0_ ;\-#,##0\ "/>
    <numFmt numFmtId="168" formatCode="_-* #,##0_-;\-* #,##0_-;_-* &quot;-&quot;??_-;_-@_-"/>
    <numFmt numFmtId="169" formatCode="_-* #,##0.0_-;\-* #,##0.0_-;_-* &quot;-&quot;??_-;_-@_-"/>
  </numFmts>
  <fonts count="20">
    <font>
      <sz val="10"/>
      <name val="Arial"/>
      <family val="2"/>
    </font>
    <font>
      <sz val="10"/>
      <color theme="1"/>
      <name val="Arial"/>
      <family val="2"/>
    </font>
    <font>
      <sz val="12"/>
      <name val="Arial MT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rgb="FF0000FF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AFBFE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4">
    <xf numFmtId="0" fontId="0" fillId="0" borderId="0">
      <alignment vertical="top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2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97">
    <xf numFmtId="0" fontId="0" fillId="0" borderId="0" xfId="0">
      <alignment vertical="top"/>
    </xf>
    <xf numFmtId="164" fontId="3" fillId="0" borderId="0" xfId="3" applyFont="1"/>
    <xf numFmtId="164" fontId="4" fillId="0" borderId="0" xfId="3" applyFont="1" applyBorder="1"/>
    <xf numFmtId="164" fontId="5" fillId="0" borderId="0" xfId="3" applyFont="1" applyBorder="1"/>
    <xf numFmtId="164" fontId="4" fillId="0" borderId="0" xfId="3" applyFont="1"/>
    <xf numFmtId="164" fontId="6" fillId="0" borderId="0" xfId="3" applyFont="1"/>
    <xf numFmtId="49" fontId="3" fillId="0" borderId="0" xfId="3" applyNumberFormat="1" applyFont="1"/>
    <xf numFmtId="164" fontId="5" fillId="0" borderId="0" xfId="3" applyFont="1"/>
    <xf numFmtId="49" fontId="5" fillId="0" borderId="0" xfId="3" applyNumberFormat="1" applyFont="1"/>
    <xf numFmtId="164" fontId="7" fillId="0" borderId="0" xfId="3" applyFont="1"/>
    <xf numFmtId="164" fontId="5" fillId="0" borderId="2" xfId="3" applyFont="1" applyBorder="1" applyAlignment="1">
      <alignment horizontal="center" wrapText="1"/>
    </xf>
    <xf numFmtId="164" fontId="5" fillId="0" borderId="2" xfId="3" applyFont="1" applyBorder="1" applyAlignment="1">
      <alignment horizontal="right" wrapText="1"/>
    </xf>
    <xf numFmtId="164" fontId="5" fillId="0" borderId="2" xfId="3" applyFont="1" applyBorder="1" applyAlignment="1">
      <alignment horizontal="right" wrapText="1"/>
    </xf>
    <xf numFmtId="164" fontId="5" fillId="0" borderId="3" xfId="3" applyFont="1" applyBorder="1" applyAlignment="1">
      <alignment horizontal="center" wrapText="1"/>
    </xf>
    <xf numFmtId="164" fontId="4" fillId="0" borderId="4" xfId="3" applyFont="1" applyBorder="1"/>
    <xf numFmtId="164" fontId="5" fillId="0" borderId="4" xfId="3" applyFont="1" applyBorder="1" applyAlignment="1">
      <alignment horizontal="center" wrapText="1"/>
    </xf>
    <xf numFmtId="164" fontId="5" fillId="0" borderId="4" xfId="3" applyFont="1" applyBorder="1" applyAlignment="1">
      <alignment horizontal="right" wrapText="1"/>
    </xf>
    <xf numFmtId="164" fontId="5" fillId="0" borderId="4" xfId="3" applyFont="1" applyBorder="1" applyAlignment="1">
      <alignment horizontal="right" wrapText="1"/>
    </xf>
    <xf numFmtId="164" fontId="5" fillId="0" borderId="5" xfId="3" applyFont="1" applyBorder="1" applyAlignment="1">
      <alignment horizontal="right" vertical="center" wrapText="1"/>
    </xf>
    <xf numFmtId="164" fontId="8" fillId="0" borderId="0" xfId="3" applyFont="1"/>
    <xf numFmtId="164" fontId="5" fillId="0" borderId="0" xfId="3" applyFont="1" applyBorder="1" applyAlignment="1">
      <alignment horizontal="center" wrapText="1"/>
    </xf>
    <xf numFmtId="164" fontId="5" fillId="0" borderId="0" xfId="3" applyFont="1" applyFill="1"/>
    <xf numFmtId="2" fontId="9" fillId="0" borderId="0" xfId="3" applyNumberFormat="1" applyFont="1"/>
    <xf numFmtId="165" fontId="9" fillId="0" borderId="0" xfId="3" applyNumberFormat="1" applyFont="1"/>
    <xf numFmtId="0" fontId="4" fillId="0" borderId="0" xfId="0" applyFont="1" applyAlignment="1"/>
    <xf numFmtId="164" fontId="10" fillId="0" borderId="0" xfId="3" applyFont="1"/>
    <xf numFmtId="0" fontId="5" fillId="0" borderId="0" xfId="0" applyFont="1" applyAlignment="1"/>
    <xf numFmtId="9" fontId="4" fillId="0" borderId="4" xfId="2" applyFont="1" applyBorder="1"/>
    <xf numFmtId="164" fontId="6" fillId="0" borderId="0" xfId="3" applyFont="1" applyBorder="1"/>
    <xf numFmtId="164" fontId="10" fillId="0" borderId="0" xfId="3" applyFont="1" applyBorder="1"/>
    <xf numFmtId="0" fontId="6" fillId="0" borderId="0" xfId="0" applyFont="1" applyAlignment="1"/>
    <xf numFmtId="164" fontId="11" fillId="15" borderId="0" xfId="3" applyFont="1" applyFill="1"/>
    <xf numFmtId="164" fontId="6" fillId="16" borderId="0" xfId="3" applyFont="1" applyFill="1" applyBorder="1"/>
    <xf numFmtId="164" fontId="10" fillId="16" borderId="0" xfId="3" applyFont="1" applyFill="1" applyBorder="1"/>
    <xf numFmtId="164" fontId="6" fillId="16" borderId="0" xfId="3" applyFont="1" applyFill="1"/>
    <xf numFmtId="49" fontId="11" fillId="15" borderId="0" xfId="3" applyNumberFormat="1" applyFont="1" applyFill="1"/>
    <xf numFmtId="164" fontId="5" fillId="16" borderId="0" xfId="3" applyFont="1" applyFill="1"/>
    <xf numFmtId="164" fontId="6" fillId="0" borderId="0" xfId="3" applyFont="1" applyFill="1"/>
    <xf numFmtId="49" fontId="5" fillId="0" borderId="0" xfId="3" applyNumberFormat="1" applyFont="1" applyFill="1"/>
    <xf numFmtId="164" fontId="7" fillId="0" borderId="0" xfId="3" applyFont="1" applyFill="1"/>
    <xf numFmtId="164" fontId="6" fillId="0" borderId="0" xfId="3" quotePrefix="1" applyFont="1" applyAlignment="1">
      <alignment horizontal="center"/>
    </xf>
    <xf numFmtId="164" fontId="6" fillId="0" borderId="0" xfId="3" applyFont="1" applyAlignment="1">
      <alignment horizontal="right"/>
    </xf>
    <xf numFmtId="164" fontId="10" fillId="17" borderId="2" xfId="3" applyFont="1" applyFill="1" applyBorder="1"/>
    <xf numFmtId="164" fontId="6" fillId="17" borderId="2" xfId="3" applyFont="1" applyFill="1" applyBorder="1"/>
    <xf numFmtId="164" fontId="6" fillId="17" borderId="0" xfId="3" applyFont="1" applyFill="1" applyBorder="1"/>
    <xf numFmtId="164" fontId="12" fillId="0" borderId="2" xfId="3" applyFont="1" applyBorder="1" applyAlignment="1">
      <alignment horizontal="center" wrapText="1"/>
    </xf>
    <xf numFmtId="164" fontId="12" fillId="0" borderId="2" xfId="3" applyFont="1" applyBorder="1" applyAlignment="1">
      <alignment horizontal="right" wrapText="1"/>
    </xf>
    <xf numFmtId="164" fontId="12" fillId="0" borderId="2" xfId="3" applyFont="1" applyBorder="1" applyAlignment="1">
      <alignment horizontal="right" wrapText="1"/>
    </xf>
    <xf numFmtId="164" fontId="12" fillId="0" borderId="3" xfId="3" applyFont="1" applyBorder="1" applyAlignment="1">
      <alignment horizontal="center" wrapText="1"/>
    </xf>
    <xf numFmtId="164" fontId="10" fillId="17" borderId="4" xfId="3" applyFont="1" applyFill="1" applyBorder="1"/>
    <xf numFmtId="164" fontId="6" fillId="17" borderId="4" xfId="3" applyFont="1" applyFill="1" applyBorder="1"/>
    <xf numFmtId="164" fontId="10" fillId="17" borderId="0" xfId="3" applyFont="1" applyFill="1"/>
    <xf numFmtId="164" fontId="6" fillId="17" borderId="0" xfId="3" applyFont="1" applyFill="1"/>
    <xf numFmtId="164" fontId="8" fillId="0" borderId="4" xfId="3" applyFont="1" applyBorder="1"/>
    <xf numFmtId="164" fontId="12" fillId="0" borderId="4" xfId="3" applyFont="1" applyBorder="1" applyAlignment="1">
      <alignment horizontal="center" wrapText="1"/>
    </xf>
    <xf numFmtId="164" fontId="12" fillId="0" borderId="4" xfId="3" applyFont="1" applyBorder="1" applyAlignment="1">
      <alignment horizontal="right" wrapText="1"/>
    </xf>
    <xf numFmtId="164" fontId="12" fillId="0" borderId="4" xfId="3" applyFont="1" applyBorder="1" applyAlignment="1">
      <alignment horizontal="right" wrapText="1"/>
    </xf>
    <xf numFmtId="164" fontId="12" fillId="0" borderId="5" xfId="3" applyFont="1" applyBorder="1" applyAlignment="1">
      <alignment horizontal="right" vertical="center" wrapText="1"/>
    </xf>
    <xf numFmtId="164" fontId="12" fillId="0" borderId="6" xfId="3" applyFont="1" applyBorder="1" applyAlignment="1">
      <alignment horizontal="center" wrapText="1"/>
    </xf>
    <xf numFmtId="164" fontId="12" fillId="0" borderId="0" xfId="3" applyFont="1" applyBorder="1" applyAlignment="1">
      <alignment horizontal="center" wrapText="1"/>
    </xf>
    <xf numFmtId="49" fontId="12" fillId="0" borderId="6" xfId="3" applyNumberFormat="1" applyFont="1" applyBorder="1" applyAlignment="1">
      <alignment wrapText="1"/>
    </xf>
    <xf numFmtId="164" fontId="10" fillId="0" borderId="0" xfId="3" applyFont="1" applyBorder="1" applyAlignment="1">
      <alignment horizontal="center" wrapText="1"/>
    </xf>
    <xf numFmtId="49" fontId="5" fillId="0" borderId="0" xfId="3" applyNumberFormat="1" applyFont="1" applyBorder="1" applyAlignment="1">
      <alignment wrapText="1"/>
    </xf>
    <xf numFmtId="2" fontId="13" fillId="0" borderId="0" xfId="3" applyNumberFormat="1" applyFont="1"/>
    <xf numFmtId="2" fontId="14" fillId="0" borderId="0" xfId="3" applyNumberFormat="1" applyFont="1" applyAlignment="1">
      <alignment horizontal="right"/>
    </xf>
    <xf numFmtId="2" fontId="14" fillId="0" borderId="0" xfId="3" applyNumberFormat="1" applyFont="1"/>
    <xf numFmtId="166" fontId="13" fillId="0" borderId="0" xfId="3" applyNumberFormat="1" applyFont="1" applyFill="1" applyAlignment="1">
      <alignment horizontal="right"/>
    </xf>
    <xf numFmtId="166" fontId="14" fillId="0" borderId="0" xfId="3" applyNumberFormat="1" applyFont="1"/>
    <xf numFmtId="167" fontId="15" fillId="0" borderId="0" xfId="4" applyNumberFormat="1" applyFont="1"/>
    <xf numFmtId="0" fontId="15" fillId="0" borderId="0" xfId="4" applyFont="1"/>
    <xf numFmtId="43" fontId="13" fillId="0" borderId="0" xfId="1" applyFont="1"/>
    <xf numFmtId="165" fontId="6" fillId="18" borderId="0" xfId="3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1" fontId="14" fillId="0" borderId="0" xfId="3" applyNumberFormat="1" applyFont="1" applyFill="1" applyAlignment="1">
      <alignment horizontal="right"/>
    </xf>
    <xf numFmtId="2" fontId="14" fillId="0" borderId="0" xfId="3" applyNumberFormat="1" applyFont="1" applyFill="1" applyAlignment="1">
      <alignment horizontal="right"/>
    </xf>
    <xf numFmtId="2" fontId="6" fillId="0" borderId="0" xfId="3" applyNumberFormat="1" applyFont="1" applyFill="1" applyAlignment="1">
      <alignment horizontal="right"/>
    </xf>
    <xf numFmtId="1" fontId="6" fillId="18" borderId="0" xfId="3" applyNumberFormat="1" applyFont="1" applyFill="1" applyAlignment="1">
      <alignment horizontal="right"/>
    </xf>
    <xf numFmtId="2" fontId="13" fillId="0" borderId="0" xfId="3" applyNumberFormat="1" applyFont="1" applyFill="1" applyAlignment="1">
      <alignment horizontal="right"/>
    </xf>
    <xf numFmtId="2" fontId="14" fillId="0" borderId="0" xfId="3" applyNumberFormat="1" applyFont="1" applyFill="1"/>
    <xf numFmtId="41" fontId="14" fillId="0" borderId="0" xfId="3" applyNumberFormat="1" applyFont="1" applyFill="1" applyAlignment="1">
      <alignment horizontal="right"/>
    </xf>
    <xf numFmtId="0" fontId="1" fillId="0" borderId="0" xfId="4"/>
    <xf numFmtId="168" fontId="6" fillId="18" borderId="0" xfId="1" applyNumberFormat="1" applyFont="1" applyFill="1" applyAlignment="1">
      <alignment horizontal="right"/>
    </xf>
    <xf numFmtId="169" fontId="13" fillId="0" borderId="0" xfId="1" applyNumberFormat="1" applyFont="1" applyFill="1" applyAlignment="1">
      <alignment horizontal="right"/>
    </xf>
    <xf numFmtId="169" fontId="6" fillId="18" borderId="0" xfId="1" applyNumberFormat="1" applyFont="1" applyFill="1" applyAlignment="1">
      <alignment horizontal="right"/>
    </xf>
    <xf numFmtId="169" fontId="14" fillId="0" borderId="0" xfId="1" applyNumberFormat="1" applyFont="1" applyFill="1" applyAlignment="1">
      <alignment horizontal="right"/>
    </xf>
    <xf numFmtId="165" fontId="14" fillId="0" borderId="0" xfId="3" applyNumberFormat="1" applyFont="1" applyFill="1" applyAlignment="1">
      <alignment horizontal="right"/>
    </xf>
    <xf numFmtId="165" fontId="6" fillId="0" borderId="0" xfId="3" applyNumberFormat="1" applyFont="1" applyFill="1" applyAlignment="1">
      <alignment horizontal="right"/>
    </xf>
    <xf numFmtId="3" fontId="16" fillId="19" borderId="0" xfId="5" applyNumberFormat="1" applyFont="1" applyFill="1" applyAlignment="1">
      <alignment vertical="top" wrapText="1"/>
    </xf>
    <xf numFmtId="0" fontId="6" fillId="0" borderId="0" xfId="3" applyNumberFormat="1" applyFont="1"/>
    <xf numFmtId="164" fontId="10" fillId="0" borderId="0" xfId="3" applyFont="1" applyFill="1"/>
    <xf numFmtId="0" fontId="16" fillId="19" borderId="0" xfId="5" applyFont="1" applyFill="1" applyAlignment="1">
      <alignment vertical="top" wrapText="1"/>
    </xf>
    <xf numFmtId="0" fontId="10" fillId="0" borderId="0" xfId="0" applyFont="1" applyAlignment="1"/>
    <xf numFmtId="0" fontId="14" fillId="0" borderId="0" xfId="4" applyFont="1"/>
    <xf numFmtId="165" fontId="14" fillId="0" borderId="0" xfId="4" applyNumberFormat="1" applyFont="1"/>
    <xf numFmtId="164" fontId="6" fillId="0" borderId="4" xfId="3" applyFont="1" applyBorder="1"/>
    <xf numFmtId="164" fontId="10" fillId="0" borderId="4" xfId="3" applyFont="1" applyBorder="1" applyAlignment="1">
      <alignment horizontal="center" wrapText="1"/>
    </xf>
    <xf numFmtId="9" fontId="6" fillId="0" borderId="4" xfId="2" applyFont="1" applyBorder="1"/>
  </cellXfs>
  <cellStyles count="114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1 7" xfId="11"/>
    <cellStyle name="20% - Accent1 8" xfId="12"/>
    <cellStyle name="20% - Accent2 2" xfId="13"/>
    <cellStyle name="20% - Accent2 3" xfId="14"/>
    <cellStyle name="20% - Accent2 4" xfId="15"/>
    <cellStyle name="20% - Accent2 5" xfId="16"/>
    <cellStyle name="20% - Accent2 6" xfId="17"/>
    <cellStyle name="20% - Accent2 7" xfId="18"/>
    <cellStyle name="20% - Accent2 8" xfId="19"/>
    <cellStyle name="20% - Accent3 2" xfId="20"/>
    <cellStyle name="20% - Accent3 3" xfId="21"/>
    <cellStyle name="20% - Accent3 4" xfId="22"/>
    <cellStyle name="20% - Accent3 5" xfId="23"/>
    <cellStyle name="20% - Accent3 6" xfId="24"/>
    <cellStyle name="20% - Accent3 7" xfId="25"/>
    <cellStyle name="20% - Accent3 8" xfId="26"/>
    <cellStyle name="20% - Accent4 2" xfId="27"/>
    <cellStyle name="20% - Accent4 3" xfId="28"/>
    <cellStyle name="20% - Accent4 4" xfId="29"/>
    <cellStyle name="20% - Accent4 5" xfId="30"/>
    <cellStyle name="20% - Accent4 6" xfId="31"/>
    <cellStyle name="20% - Accent4 7" xfId="32"/>
    <cellStyle name="20% - Accent4 8" xfId="33"/>
    <cellStyle name="20% - Accent5 2" xfId="34"/>
    <cellStyle name="20% - Accent5 3" xfId="35"/>
    <cellStyle name="20% - Accent5 4" xfId="36"/>
    <cellStyle name="20% - Accent5 5" xfId="37"/>
    <cellStyle name="20% - Accent5 6" xfId="38"/>
    <cellStyle name="20% - Accent5 7" xfId="39"/>
    <cellStyle name="20% - Accent5 8" xfId="40"/>
    <cellStyle name="20% - Accent6 2" xfId="41"/>
    <cellStyle name="20% - Accent6 3" xfId="42"/>
    <cellStyle name="20% - Accent6 4" xfId="43"/>
    <cellStyle name="20% - Accent6 5" xfId="44"/>
    <cellStyle name="20% - Accent6 6" xfId="45"/>
    <cellStyle name="20% - Accent6 7" xfId="46"/>
    <cellStyle name="20% - Accent6 8" xfId="47"/>
    <cellStyle name="40% - Accent1 2" xfId="48"/>
    <cellStyle name="40% - Accent1 3" xfId="49"/>
    <cellStyle name="40% - Accent1 4" xfId="50"/>
    <cellStyle name="40% - Accent1 5" xfId="51"/>
    <cellStyle name="40% - Accent1 6" xfId="52"/>
    <cellStyle name="40% - Accent1 7" xfId="53"/>
    <cellStyle name="40% - Accent1 8" xfId="54"/>
    <cellStyle name="40% - Accent2 2" xfId="55"/>
    <cellStyle name="40% - Accent2 3" xfId="56"/>
    <cellStyle name="40% - Accent2 4" xfId="57"/>
    <cellStyle name="40% - Accent2 5" xfId="58"/>
    <cellStyle name="40% - Accent2 6" xfId="59"/>
    <cellStyle name="40% - Accent2 7" xfId="60"/>
    <cellStyle name="40% - Accent2 8" xfId="61"/>
    <cellStyle name="40% - Accent3 2" xfId="62"/>
    <cellStyle name="40% - Accent3 3" xfId="63"/>
    <cellStyle name="40% - Accent3 4" xfId="64"/>
    <cellStyle name="40% - Accent3 5" xfId="65"/>
    <cellStyle name="40% - Accent3 6" xfId="66"/>
    <cellStyle name="40% - Accent3 7" xfId="67"/>
    <cellStyle name="40% - Accent3 8" xfId="68"/>
    <cellStyle name="40% - Accent4 2" xfId="69"/>
    <cellStyle name="40% - Accent4 3" xfId="70"/>
    <cellStyle name="40% - Accent4 4" xfId="71"/>
    <cellStyle name="40% - Accent4 5" xfId="72"/>
    <cellStyle name="40% - Accent4 6" xfId="73"/>
    <cellStyle name="40% - Accent4 7" xfId="74"/>
    <cellStyle name="40% - Accent4 8" xfId="75"/>
    <cellStyle name="40% - Accent5 2" xfId="76"/>
    <cellStyle name="40% - Accent5 3" xfId="77"/>
    <cellStyle name="40% - Accent5 4" xfId="78"/>
    <cellStyle name="40% - Accent5 5" xfId="79"/>
    <cellStyle name="40% - Accent5 6" xfId="80"/>
    <cellStyle name="40% - Accent5 7" xfId="81"/>
    <cellStyle name="40% - Accent5 8" xfId="82"/>
    <cellStyle name="40% - Accent6 2" xfId="83"/>
    <cellStyle name="40% - Accent6 3" xfId="84"/>
    <cellStyle name="40% - Accent6 4" xfId="85"/>
    <cellStyle name="40% - Accent6 5" xfId="86"/>
    <cellStyle name="40% - Accent6 6" xfId="87"/>
    <cellStyle name="40% - Accent6 7" xfId="88"/>
    <cellStyle name="40% - Accent6 8" xfId="89"/>
    <cellStyle name="Comma" xfId="1" builtinId="3"/>
    <cellStyle name="Comma 2" xfId="90"/>
    <cellStyle name="Comma 3" xfId="91"/>
    <cellStyle name="Followed Hyperlink 2" xfId="92"/>
    <cellStyle name="Followed Hyperlink 3" xfId="93"/>
    <cellStyle name="Hyperlink 2" xfId="94"/>
    <cellStyle name="Hyperlink 3" xfId="95"/>
    <cellStyle name="Normal" xfId="0" builtinId="0"/>
    <cellStyle name="Normal 10" xfId="96"/>
    <cellStyle name="Normal 2" xfId="97"/>
    <cellStyle name="Normal 2 2" xfId="98"/>
    <cellStyle name="Normal 3" xfId="99"/>
    <cellStyle name="Normal 4" xfId="100"/>
    <cellStyle name="Normal 5" xfId="101"/>
    <cellStyle name="Normal 6" xfId="102"/>
    <cellStyle name="Normal 7" xfId="103"/>
    <cellStyle name="Normal 8" xfId="104"/>
    <cellStyle name="Normal 9" xfId="105"/>
    <cellStyle name="Normal_Appendix H" xfId="5"/>
    <cellStyle name="Normal_RasAnnex H tables" xfId="3"/>
    <cellStyle name="Normal_Sheet2" xfId="4"/>
    <cellStyle name="Note 2" xfId="106"/>
    <cellStyle name="Note 3" xfId="107"/>
    <cellStyle name="Note 4" xfId="108"/>
    <cellStyle name="Note 5" xfId="109"/>
    <cellStyle name="Note 6" xfId="110"/>
    <cellStyle name="Note 7" xfId="111"/>
    <cellStyle name="Note 8" xfId="112"/>
    <cellStyle name="Note 9" xfId="11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2418096723869"/>
          <c:y val="5.4916985951468711E-2"/>
          <c:w val="0.74632692147339308"/>
          <c:h val="0.6706132041846972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Working'!$X$2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Working'!$C$10:$C$42</c:f>
              <c:numCache>
                <c:formatCode>0.00</c:formatCode>
                <c:ptCount val="33"/>
                <c:pt idx="0">
                  <c:v>0.65604498594189309</c:v>
                </c:pt>
                <c:pt idx="1">
                  <c:v>0.46272493573264784</c:v>
                </c:pt>
                <c:pt idx="2">
                  <c:v>1.48619957537155</c:v>
                </c:pt>
                <c:pt idx="3">
                  <c:v>0.4329004329004329</c:v>
                </c:pt>
                <c:pt idx="4">
                  <c:v>0.26702269692923897</c:v>
                </c:pt>
                <c:pt idx="5">
                  <c:v>0.10330578512396695</c:v>
                </c:pt>
                <c:pt idx="6">
                  <c:v>0.55350553505535049</c:v>
                </c:pt>
                <c:pt idx="7">
                  <c:v>0.67720090293453727</c:v>
                </c:pt>
                <c:pt idx="8">
                  <c:v>0.32051282051282048</c:v>
                </c:pt>
                <c:pt idx="9">
                  <c:v>0.94086021505376349</c:v>
                </c:pt>
                <c:pt idx="10">
                  <c:v>0.61601642710472282</c:v>
                </c:pt>
                <c:pt idx="11">
                  <c:v>0.56417489421720735</c:v>
                </c:pt>
                <c:pt idx="12">
                  <c:v>0.6696428571428571</c:v>
                </c:pt>
                <c:pt idx="13">
                  <c:v>0.88365243004418259</c:v>
                </c:pt>
                <c:pt idx="14">
                  <c:v>0.85470085470085477</c:v>
                </c:pt>
                <c:pt idx="15">
                  <c:v>1.4105058365758756</c:v>
                </c:pt>
                <c:pt idx="16">
                  <c:v>0.18450184501845018</c:v>
                </c:pt>
                <c:pt idx="17">
                  <c:v>0.54347826086956519</c:v>
                </c:pt>
                <c:pt idx="18">
                  <c:v>0.28011204481792717</c:v>
                </c:pt>
                <c:pt idx="19">
                  <c:v>0.19120458891013384</c:v>
                </c:pt>
                <c:pt idx="20">
                  <c:v>0.78740157480314954</c:v>
                </c:pt>
                <c:pt idx="21">
                  <c:v>0.12239902080783352</c:v>
                </c:pt>
                <c:pt idx="22">
                  <c:v>0.71748878923766812</c:v>
                </c:pt>
                <c:pt idx="23">
                  <c:v>0.18416206261510129</c:v>
                </c:pt>
                <c:pt idx="24">
                  <c:v>0.71942446043165476</c:v>
                </c:pt>
                <c:pt idx="25">
                  <c:v>0</c:v>
                </c:pt>
                <c:pt idx="26">
                  <c:v>0</c:v>
                </c:pt>
                <c:pt idx="27">
                  <c:v>0.24283632831471588</c:v>
                </c:pt>
                <c:pt idx="28">
                  <c:v>0.44543429844097993</c:v>
                </c:pt>
                <c:pt idx="29">
                  <c:v>0.51413881748071977</c:v>
                </c:pt>
                <c:pt idx="30">
                  <c:v>0.85698982324584894</c:v>
                </c:pt>
                <c:pt idx="31">
                  <c:v>0.46296296296296291</c:v>
                </c:pt>
                <c:pt idx="32">
                  <c:v>0.58066144912900775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Working'!$Y$2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Working'!$AF$10:$AF$42</c:f>
                <c:numCache>
                  <c:formatCode>General</c:formatCode>
                  <c:ptCount val="33"/>
                  <c:pt idx="0">
                    <c:v>0.75097331221971597</c:v>
                  </c:pt>
                  <c:pt idx="1">
                    <c:v>0.4140080850786414</c:v>
                  </c:pt>
                  <c:pt idx="2">
                    <c:v>1.2256188625151969</c:v>
                  </c:pt>
                  <c:pt idx="3">
                    <c:v>0.90582833516223515</c:v>
                  </c:pt>
                  <c:pt idx="4">
                    <c:v>0.7720579745304319</c:v>
                  </c:pt>
                  <c:pt idx="5">
                    <c:v>0.6059739289837861</c:v>
                  </c:pt>
                  <c:pt idx="6">
                    <c:v>1.001181877280493</c:v>
                  </c:pt>
                  <c:pt idx="7">
                    <c:v>1.2950983898686661</c:v>
                  </c:pt>
                  <c:pt idx="8">
                    <c:v>1.4011677535060574</c:v>
                  </c:pt>
                  <c:pt idx="9">
                    <c:v>0.77936122564085464</c:v>
                  </c:pt>
                  <c:pt idx="10">
                    <c:v>0.64280006955753821</c:v>
                  </c:pt>
                  <c:pt idx="11">
                    <c:v>0.68241692612785876</c:v>
                  </c:pt>
                  <c:pt idx="12">
                    <c:v>1.2931105537538845</c:v>
                  </c:pt>
                  <c:pt idx="13">
                    <c:v>0.85314690380803615</c:v>
                  </c:pt>
                  <c:pt idx="14">
                    <c:v>0.88997985253242096</c:v>
                  </c:pt>
                  <c:pt idx="15">
                    <c:v>0.55415597707624875</c:v>
                  </c:pt>
                  <c:pt idx="16">
                    <c:v>0.89355306067068896</c:v>
                  </c:pt>
                  <c:pt idx="17">
                    <c:v>0.91192153679200727</c:v>
                  </c:pt>
                  <c:pt idx="18">
                    <c:v>0.59495085411698811</c:v>
                  </c:pt>
                  <c:pt idx="19">
                    <c:v>0.99548415627431441</c:v>
                  </c:pt>
                  <c:pt idx="20">
                    <c:v>0.91592281686805843</c:v>
                  </c:pt>
                  <c:pt idx="21">
                    <c:v>0.7007833005301618</c:v>
                  </c:pt>
                  <c:pt idx="22">
                    <c:v>0.39324888007975578</c:v>
                  </c:pt>
                  <c:pt idx="23">
                    <c:v>0.4842157245341947</c:v>
                  </c:pt>
                  <c:pt idx="24">
                    <c:v>2.3661003267006735</c:v>
                  </c:pt>
                  <c:pt idx="25">
                    <c:v>1.661371168625684</c:v>
                  </c:pt>
                  <c:pt idx="26">
                    <c:v>1.6004034193183196</c:v>
                  </c:pt>
                  <c:pt idx="27">
                    <c:v>0.32564665146790639</c:v>
                  </c:pt>
                  <c:pt idx="28">
                    <c:v>1.1240912008331005</c:v>
                  </c:pt>
                  <c:pt idx="29">
                    <c:v>0.86042994571905418</c:v>
                  </c:pt>
                  <c:pt idx="30">
                    <c:v>0.51188514240053684</c:v>
                  </c:pt>
                  <c:pt idx="31">
                    <c:v>0.56510492337876894</c:v>
                  </c:pt>
                  <c:pt idx="32">
                    <c:v>8.7964336583063241E-2</c:v>
                  </c:pt>
                </c:numCache>
              </c:numRef>
            </c:plus>
            <c:minus>
              <c:numRef>
                <c:f>'Appendix H Working'!$AE$10:$AE$42</c:f>
                <c:numCache>
                  <c:formatCode>General</c:formatCode>
                  <c:ptCount val="33"/>
                  <c:pt idx="0">
                    <c:v>0.52674918269432025</c:v>
                  </c:pt>
                  <c:pt idx="1">
                    <c:v>0.2903943680760398</c:v>
                  </c:pt>
                  <c:pt idx="2">
                    <c:v>0.63413420808182897</c:v>
                  </c:pt>
                  <c:pt idx="3">
                    <c:v>0.5457389609655463</c:v>
                  </c:pt>
                  <c:pt idx="4">
                    <c:v>0.31878552571678681</c:v>
                  </c:pt>
                  <c:pt idx="5">
                    <c:v>0.34337496124208244</c:v>
                  </c:pt>
                  <c:pt idx="6">
                    <c:v>0.40451744319567928</c:v>
                  </c:pt>
                  <c:pt idx="7">
                    <c:v>0.67008285933363321</c:v>
                  </c:pt>
                  <c:pt idx="8">
                    <c:v>0.37650070256913781</c:v>
                  </c:pt>
                  <c:pt idx="9">
                    <c:v>0.32180106447356727</c:v>
                  </c:pt>
                  <c:pt idx="10">
                    <c:v>0.29970490487885421</c:v>
                  </c:pt>
                  <c:pt idx="11">
                    <c:v>0.30520377955530903</c:v>
                  </c:pt>
                  <c:pt idx="12">
                    <c:v>0.53393001728798162</c:v>
                  </c:pt>
                  <c:pt idx="13">
                    <c:v>0.35226743744147893</c:v>
                  </c:pt>
                  <c:pt idx="14">
                    <c:v>0.40758875098404584</c:v>
                  </c:pt>
                  <c:pt idx="15">
                    <c:v>0.41239215355561376</c:v>
                  </c:pt>
                  <c:pt idx="16">
                    <c:v>0.27682789586049183</c:v>
                  </c:pt>
                  <c:pt idx="17">
                    <c:v>0.35531592040944376</c:v>
                  </c:pt>
                  <c:pt idx="18">
                    <c:v>0.30400423292888873</c:v>
                  </c:pt>
                  <c:pt idx="19">
                    <c:v>0.45590711152135133</c:v>
                  </c:pt>
                  <c:pt idx="20">
                    <c:v>0.3357345949777879</c:v>
                  </c:pt>
                  <c:pt idx="21">
                    <c:v>0.3625847128418801</c:v>
                  </c:pt>
                  <c:pt idx="22">
                    <c:v>0.26927400768751258</c:v>
                  </c:pt>
                  <c:pt idx="23">
                    <c:v>0.16290924202558246</c:v>
                  </c:pt>
                  <c:pt idx="24">
                    <c:v>0.28776978417266186</c:v>
                  </c:pt>
                  <c:pt idx="25">
                    <c:v>9.5238095238095233E-2</c:v>
                  </c:pt>
                  <c:pt idx="26">
                    <c:v>9.1743119266055051E-2</c:v>
                  </c:pt>
                  <c:pt idx="27">
                    <c:v>0.2052863445725745</c:v>
                  </c:pt>
                  <c:pt idx="28">
                    <c:v>0.43798450144430312</c:v>
                  </c:pt>
                  <c:pt idx="29">
                    <c:v>0.43567917546859103</c:v>
                  </c:pt>
                  <c:pt idx="30">
                    <c:v>0.35376353697243434</c:v>
                  </c:pt>
                  <c:pt idx="31">
                    <c:v>0.36165229298825513</c:v>
                  </c:pt>
                  <c:pt idx="32">
                    <c:v>8.7964336583063296E-2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Working'!$Z$10:$Z$42</c:f>
              <c:numCache>
                <c:formatCode>_(* #,##0.00_);_(* \(#,##0.00\);_(* "-"??_);_(@_)</c:formatCode>
                <c:ptCount val="33"/>
                <c:pt idx="0">
                  <c:v>0.97744360902255645</c:v>
                </c:pt>
                <c:pt idx="1">
                  <c:v>0.53886010362694303</c:v>
                </c:pt>
                <c:pt idx="2">
                  <c:v>0.81545064377682408</c:v>
                </c:pt>
                <c:pt idx="3">
                  <c:v>0.78034682080924855</c:v>
                </c:pt>
                <c:pt idx="4">
                  <c:v>0.40160642570281119</c:v>
                </c:pt>
                <c:pt idx="5">
                  <c:v>0.45643153526970959</c:v>
                </c:pt>
                <c:pt idx="6">
                  <c:v>0.48148148148148151</c:v>
                </c:pt>
                <c:pt idx="7">
                  <c:v>0.86167800453514731</c:v>
                </c:pt>
                <c:pt idx="8">
                  <c:v>0.38461538461538458</c:v>
                </c:pt>
                <c:pt idx="9">
                  <c:v>0.40540540540540543</c:v>
                </c:pt>
                <c:pt idx="10">
                  <c:v>0.41194644696189492</c:v>
                </c:pt>
                <c:pt idx="11">
                  <c:v>0.33946251768033947</c:v>
                </c:pt>
                <c:pt idx="12">
                  <c:v>0.67264573991031396</c:v>
                </c:pt>
                <c:pt idx="13">
                  <c:v>0.4437869822485207</c:v>
                </c:pt>
                <c:pt idx="14">
                  <c:v>0.47863247863247865</c:v>
                </c:pt>
                <c:pt idx="15">
                  <c:v>1.1073003429691328</c:v>
                </c:pt>
                <c:pt idx="16">
                  <c:v>0.29684601113172543</c:v>
                </c:pt>
                <c:pt idx="17">
                  <c:v>0.39927404718693288</c:v>
                </c:pt>
                <c:pt idx="18">
                  <c:v>0.43030869971936386</c:v>
                </c:pt>
                <c:pt idx="19">
                  <c:v>0.53537284894837467</c:v>
                </c:pt>
                <c:pt idx="20">
                  <c:v>0.35714285714285715</c:v>
                </c:pt>
                <c:pt idx="21">
                  <c:v>0.46625766871165641</c:v>
                </c:pt>
                <c:pt idx="22">
                  <c:v>0.54757630161579884</c:v>
                </c:pt>
                <c:pt idx="23">
                  <c:v>0.18535681186283595</c:v>
                </c:pt>
                <c:pt idx="24">
                  <c:v>0.28776978417266186</c:v>
                </c:pt>
                <c:pt idx="25">
                  <c:v>9.5238095238095233E-2</c:v>
                </c:pt>
                <c:pt idx="26">
                  <c:v>9.1743119266055051E-2</c:v>
                </c:pt>
                <c:pt idx="27">
                  <c:v>0.31295843520782396</c:v>
                </c:pt>
                <c:pt idx="28">
                  <c:v>0.4921700223713647</c:v>
                </c:pt>
                <c:pt idx="29">
                  <c:v>0.64516129032258063</c:v>
                </c:pt>
                <c:pt idx="30">
                  <c:v>0.78536847767617002</c:v>
                </c:pt>
                <c:pt idx="31">
                  <c:v>0.60418280402788527</c:v>
                </c:pt>
                <c:pt idx="32">
                  <c:v>0.55621944595328632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125824"/>
        <c:axId val="282834048"/>
      </c:lineChart>
      <c:catAx>
        <c:axId val="28212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834048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282834048"/>
        <c:scaling>
          <c:orientation val="minMax"/>
          <c:max val="3.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125824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9298004013577"/>
          <c:y val="0.59514672740619612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9591315453384422E-2"/>
          <c:w val="0.78400881068255135"/>
          <c:h val="0.7166378714366903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Working'!$H$10:$H$42</c:f>
              <c:numCache>
                <c:formatCode>0.00</c:formatCode>
                <c:ptCount val="33"/>
                <c:pt idx="0">
                  <c:v>0.37488284910965325</c:v>
                </c:pt>
                <c:pt idx="1">
                  <c:v>1.0282776349614395</c:v>
                </c:pt>
                <c:pt idx="2">
                  <c:v>0.42462845010615713</c:v>
                </c:pt>
                <c:pt idx="3">
                  <c:v>0.14430014430014429</c:v>
                </c:pt>
                <c:pt idx="4">
                  <c:v>0.53404539385847793</c:v>
                </c:pt>
                <c:pt idx="5">
                  <c:v>0.72314049586776863</c:v>
                </c:pt>
                <c:pt idx="6">
                  <c:v>0.18450184501845018</c:v>
                </c:pt>
                <c:pt idx="7">
                  <c:v>0</c:v>
                </c:pt>
                <c:pt idx="8">
                  <c:v>0</c:v>
                </c:pt>
                <c:pt idx="9">
                  <c:v>0.40322580645161288</c:v>
                </c:pt>
                <c:pt idx="10">
                  <c:v>0.51334702258726894</c:v>
                </c:pt>
                <c:pt idx="11">
                  <c:v>0.98730606488011285</c:v>
                </c:pt>
                <c:pt idx="12">
                  <c:v>0.6696428571428571</c:v>
                </c:pt>
                <c:pt idx="13">
                  <c:v>0.14727540500736377</c:v>
                </c:pt>
                <c:pt idx="14">
                  <c:v>0.17094017094017094</c:v>
                </c:pt>
                <c:pt idx="15">
                  <c:v>0.8754863813229572</c:v>
                </c:pt>
                <c:pt idx="16">
                  <c:v>0.18450184501845018</c:v>
                </c:pt>
                <c:pt idx="17">
                  <c:v>0</c:v>
                </c:pt>
                <c:pt idx="18">
                  <c:v>0.3734827264239029</c:v>
                </c:pt>
                <c:pt idx="19">
                  <c:v>0</c:v>
                </c:pt>
                <c:pt idx="20">
                  <c:v>0.19685039370078738</c:v>
                </c:pt>
                <c:pt idx="21">
                  <c:v>0.73439412484700128</c:v>
                </c:pt>
                <c:pt idx="22">
                  <c:v>0.44843049327354262</c:v>
                </c:pt>
                <c:pt idx="23">
                  <c:v>0.64456721915285453</c:v>
                </c:pt>
                <c:pt idx="24">
                  <c:v>1.4388489208633095</c:v>
                </c:pt>
                <c:pt idx="25">
                  <c:v>0.47619047619047622</c:v>
                </c:pt>
                <c:pt idx="26">
                  <c:v>1.8691588785046727</c:v>
                </c:pt>
                <c:pt idx="27">
                  <c:v>0.38853812530354537</c:v>
                </c:pt>
                <c:pt idx="28">
                  <c:v>0</c:v>
                </c:pt>
                <c:pt idx="29">
                  <c:v>1.0282776349614395</c:v>
                </c:pt>
                <c:pt idx="30">
                  <c:v>0.16068559185859668</c:v>
                </c:pt>
                <c:pt idx="31">
                  <c:v>0.69444444444444442</c:v>
                </c:pt>
                <c:pt idx="32">
                  <c:v>0.50852959209434845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Working'!$AR$10:$AR$42</c:f>
                <c:numCache>
                  <c:formatCode>General</c:formatCode>
                  <c:ptCount val="33"/>
                  <c:pt idx="0">
                    <c:v>0.56781848453042272</c:v>
                  </c:pt>
                  <c:pt idx="1">
                    <c:v>0.48269144027077604</c:v>
                  </c:pt>
                  <c:pt idx="2">
                    <c:v>1.1601678406254641</c:v>
                  </c:pt>
                  <c:pt idx="3">
                    <c:v>0.66064210851718197</c:v>
                  </c:pt>
                  <c:pt idx="4">
                    <c:v>0.83555403954534091</c:v>
                  </c:pt>
                  <c:pt idx="5">
                    <c:v>0.63900670440981355</c:v>
                  </c:pt>
                  <c:pt idx="6">
                    <c:v>0.85486129574352121</c:v>
                  </c:pt>
                  <c:pt idx="7">
                    <c:v>0.9913023562219726</c:v>
                  </c:pt>
                  <c:pt idx="8">
                    <c:v>0</c:v>
                  </c:pt>
                  <c:pt idx="9">
                    <c:v>0.67901184698972439</c:v>
                  </c:pt>
                  <c:pt idx="10">
                    <c:v>0.60879339848824066</c:v>
                  </c:pt>
                  <c:pt idx="11">
                    <c:v>0.99851117715964421</c:v>
                  </c:pt>
                  <c:pt idx="12">
                    <c:v>1.1714546340188254</c:v>
                  </c:pt>
                  <c:pt idx="13">
                    <c:v>0.77288279108342617</c:v>
                  </c:pt>
                  <c:pt idx="14">
                    <c:v>0.98585864440039739</c:v>
                  </c:pt>
                  <c:pt idx="15">
                    <c:v>0.40129132983918564</c:v>
                  </c:pt>
                  <c:pt idx="16">
                    <c:v>0.75588159596439219</c:v>
                  </c:pt>
                  <c:pt idx="17">
                    <c:v>0.70312192418295372</c:v>
                  </c:pt>
                  <c:pt idx="18">
                    <c:v>0.55298259114320081</c:v>
                  </c:pt>
                  <c:pt idx="19">
                    <c:v>0.88264837419025111</c:v>
                  </c:pt>
                  <c:pt idx="20">
                    <c:v>0.82770702201168644</c:v>
                  </c:pt>
                  <c:pt idx="21">
                    <c:v>0.87658851922963099</c:v>
                  </c:pt>
                  <c:pt idx="22">
                    <c:v>0.34843757720795854</c:v>
                  </c:pt>
                  <c:pt idx="23">
                    <c:v>0.64357705576658875</c:v>
                  </c:pt>
                  <c:pt idx="24">
                    <c:v>3.7587681062762313</c:v>
                  </c:pt>
                  <c:pt idx="25">
                    <c:v>2.1769730433042374</c:v>
                  </c:pt>
                  <c:pt idx="26">
                    <c:v>2.2092894481720249</c:v>
                  </c:pt>
                  <c:pt idx="27">
                    <c:v>0.34340710815170555</c:v>
                  </c:pt>
                  <c:pt idx="28">
                    <c:v>0.91145454188994957</c:v>
                  </c:pt>
                  <c:pt idx="29">
                    <c:v>0.77955982908434795</c:v>
                  </c:pt>
                  <c:pt idx="30">
                    <c:v>0.33136227167889198</c:v>
                  </c:pt>
                  <c:pt idx="31">
                    <c:v>0.57495548890026194</c:v>
                  </c:pt>
                  <c:pt idx="32">
                    <c:v>7.8266842090448929E-2</c:v>
                  </c:pt>
                </c:numCache>
              </c:numRef>
            </c:plus>
            <c:minus>
              <c:numRef>
                <c:f>'Appendix H Working'!$AQ$10:$AQ$42</c:f>
                <c:numCache>
                  <c:formatCode>General</c:formatCode>
                  <c:ptCount val="33"/>
                  <c:pt idx="0">
                    <c:v>0.29230588593737544</c:v>
                  </c:pt>
                  <c:pt idx="1">
                    <c:v>0.35111213224443288</c:v>
                  </c:pt>
                  <c:pt idx="2">
                    <c:v>0.46875411872460682</c:v>
                  </c:pt>
                  <c:pt idx="3">
                    <c:v>0.14085002774793498</c:v>
                  </c:pt>
                  <c:pt idx="4">
                    <c:v>0.38957625520397254</c:v>
                  </c:pt>
                  <c:pt idx="5">
                    <c:v>0.35786361514624693</c:v>
                  </c:pt>
                  <c:pt idx="6">
                    <c:v>0.3133522886459354</c:v>
                  </c:pt>
                  <c:pt idx="7">
                    <c:v>0.26636784399449204</c:v>
                  </c:pt>
                  <c:pt idx="8">
                    <c:v>0</c:v>
                  </c:pt>
                  <c:pt idx="9">
                    <c:v>0.264566313710275</c:v>
                  </c:pt>
                  <c:pt idx="10">
                    <c:v>0.28373485166439993</c:v>
                  </c:pt>
                  <c:pt idx="11">
                    <c:v>0.53721439130256687</c:v>
                  </c:pt>
                  <c:pt idx="12">
                    <c:v>0.39412348014709303</c:v>
                  </c:pt>
                  <c:pt idx="13">
                    <c:v>0.26002821323314124</c:v>
                  </c:pt>
                  <c:pt idx="14">
                    <c:v>0.40706459437682008</c:v>
                  </c:pt>
                  <c:pt idx="15">
                    <c:v>0.26480212169855788</c:v>
                  </c:pt>
                  <c:pt idx="16">
                    <c:v>0.11122615314311919</c:v>
                  </c:pt>
                  <c:pt idx="17">
                    <c:v>0.14510144563365016</c:v>
                  </c:pt>
                  <c:pt idx="18">
                    <c:v>0.25772361175503489</c:v>
                  </c:pt>
                  <c:pt idx="19">
                    <c:v>0.32353773588681661</c:v>
                  </c:pt>
                  <c:pt idx="20">
                    <c:v>0.27275440317772021</c:v>
                  </c:pt>
                  <c:pt idx="21">
                    <c:v>0.50253064344721887</c:v>
                  </c:pt>
                  <c:pt idx="22">
                    <c:v>0.20404702976891825</c:v>
                  </c:pt>
                  <c:pt idx="23">
                    <c:v>0.39811165376226454</c:v>
                  </c:pt>
                  <c:pt idx="24">
                    <c:v>1.2645976413352771</c:v>
                  </c:pt>
                  <c:pt idx="25">
                    <c:v>0.46413437715033817</c:v>
                  </c:pt>
                  <c:pt idx="26">
                    <c:v>0.6844506232513996</c:v>
                  </c:pt>
                  <c:pt idx="27">
                    <c:v>0.22423652559805063</c:v>
                  </c:pt>
                  <c:pt idx="28">
                    <c:v>0.13411833678778801</c:v>
                  </c:pt>
                  <c:pt idx="29">
                    <c:v>0.40130769372563546</c:v>
                  </c:pt>
                  <c:pt idx="30">
                    <c:v>0.1855731710602378</c:v>
                  </c:pt>
                  <c:pt idx="31">
                    <c:v>0.32421664976608316</c:v>
                  </c:pt>
                  <c:pt idx="32">
                    <c:v>7.8266842090448874E-2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Working'!$AL$10:$AL$42</c:f>
              <c:numCache>
                <c:formatCode>0.00</c:formatCode>
                <c:ptCount val="33"/>
                <c:pt idx="0">
                  <c:v>0.39473684210526316</c:v>
                </c:pt>
                <c:pt idx="1">
                  <c:v>0.76683937823834203</c:v>
                </c:pt>
                <c:pt idx="2">
                  <c:v>0.55793991416309008</c:v>
                </c:pt>
                <c:pt idx="3">
                  <c:v>0.1445086705202312</c:v>
                </c:pt>
                <c:pt idx="4">
                  <c:v>0.53547523427041499</c:v>
                </c:pt>
                <c:pt idx="5">
                  <c:v>0.49792531120331945</c:v>
                </c:pt>
                <c:pt idx="6">
                  <c:v>0.33333333333333337</c:v>
                </c:pt>
                <c:pt idx="7">
                  <c:v>0.27210884353741494</c:v>
                </c:pt>
                <c:pt idx="8">
                  <c:v>0</c:v>
                </c:pt>
                <c:pt idx="9">
                  <c:v>0.29729729729729731</c:v>
                </c:pt>
                <c:pt idx="10">
                  <c:v>0.37075180226570548</c:v>
                </c:pt>
                <c:pt idx="11">
                  <c:v>0.84865629420084865</c:v>
                </c:pt>
                <c:pt idx="12">
                  <c:v>0.44843049327354262</c:v>
                </c:pt>
                <c:pt idx="13">
                  <c:v>0.29585798816568049</c:v>
                </c:pt>
                <c:pt idx="14">
                  <c:v>0.51282051282051277</c:v>
                </c:pt>
                <c:pt idx="15">
                  <c:v>0.49975502204801564</c:v>
                </c:pt>
                <c:pt idx="16">
                  <c:v>0.11131725417439704</c:v>
                </c:pt>
                <c:pt idx="17">
                  <c:v>0.14519056261343014</c:v>
                </c:pt>
                <c:pt idx="18">
                  <c:v>0.33676333021515437</c:v>
                </c:pt>
                <c:pt idx="19">
                  <c:v>0.34416826003824091</c:v>
                </c:pt>
                <c:pt idx="20">
                  <c:v>0.27777777777777773</c:v>
                </c:pt>
                <c:pt idx="21">
                  <c:v>0.80981595092024539</c:v>
                </c:pt>
                <c:pt idx="22">
                  <c:v>0.35906642728904847</c:v>
                </c:pt>
                <c:pt idx="23">
                  <c:v>0.63021316033364227</c:v>
                </c:pt>
                <c:pt idx="24">
                  <c:v>1.4388489208633095</c:v>
                </c:pt>
                <c:pt idx="25">
                  <c:v>0.47619047619047622</c:v>
                </c:pt>
                <c:pt idx="26">
                  <c:v>0.73394495412844041</c:v>
                </c:pt>
                <c:pt idx="27">
                  <c:v>0.36185819070904651</c:v>
                </c:pt>
                <c:pt idx="28">
                  <c:v>0.13422818791946309</c:v>
                </c:pt>
                <c:pt idx="29">
                  <c:v>0.54193548387096779</c:v>
                </c:pt>
                <c:pt idx="30">
                  <c:v>0.25820333512641203</c:v>
                </c:pt>
                <c:pt idx="31">
                  <c:v>0.5422153369481022</c:v>
                </c:pt>
                <c:pt idx="32">
                  <c:v>0.44034039471301817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17184"/>
        <c:axId val="285919104"/>
      </c:lineChart>
      <c:catAx>
        <c:axId val="2859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91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919104"/>
        <c:scaling>
          <c:orientation val="minMax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917184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7088125682565638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7037037037037035E-2"/>
          <c:w val="0.78263173491703553"/>
          <c:h val="0.7304805582867420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Working'!$M$10:$M$42</c:f>
              <c:numCache>
                <c:formatCode>0.00</c:formatCode>
                <c:ptCount val="33"/>
                <c:pt idx="0">
                  <c:v>7.216494845360824</c:v>
                </c:pt>
                <c:pt idx="1">
                  <c:v>7.8149100257069408</c:v>
                </c:pt>
                <c:pt idx="2">
                  <c:v>7.6433121019108281</c:v>
                </c:pt>
                <c:pt idx="3">
                  <c:v>5.1948051948051948</c:v>
                </c:pt>
                <c:pt idx="4">
                  <c:v>4.2723631508678235</c:v>
                </c:pt>
                <c:pt idx="5">
                  <c:v>5.1652892561983474</c:v>
                </c:pt>
                <c:pt idx="6">
                  <c:v>5.3505535055350553</c:v>
                </c:pt>
                <c:pt idx="7">
                  <c:v>2.4830699774266365</c:v>
                </c:pt>
                <c:pt idx="8">
                  <c:v>2.2435897435897436</c:v>
                </c:pt>
                <c:pt idx="9">
                  <c:v>4.838709677419355</c:v>
                </c:pt>
                <c:pt idx="10">
                  <c:v>3.7987679671457908</c:v>
                </c:pt>
                <c:pt idx="11">
                  <c:v>6.3469675599435824</c:v>
                </c:pt>
                <c:pt idx="12">
                  <c:v>8.2589285714285712</c:v>
                </c:pt>
                <c:pt idx="13">
                  <c:v>3.2400589101620034</c:v>
                </c:pt>
                <c:pt idx="14">
                  <c:v>4.9572649572649574</c:v>
                </c:pt>
                <c:pt idx="15">
                  <c:v>7.8793774319066143</c:v>
                </c:pt>
                <c:pt idx="16">
                  <c:v>2.7675276752767526</c:v>
                </c:pt>
                <c:pt idx="17">
                  <c:v>1.9927536231884055</c:v>
                </c:pt>
                <c:pt idx="18">
                  <c:v>2.9878618113912232</c:v>
                </c:pt>
                <c:pt idx="19">
                  <c:v>4.7801147227533463</c:v>
                </c:pt>
                <c:pt idx="20">
                  <c:v>6.1023622047244093</c:v>
                </c:pt>
                <c:pt idx="21">
                  <c:v>5.9975520195838437</c:v>
                </c:pt>
                <c:pt idx="22">
                  <c:v>6.4573991031390134</c:v>
                </c:pt>
                <c:pt idx="23">
                  <c:v>3.0386740331491713</c:v>
                </c:pt>
                <c:pt idx="24">
                  <c:v>3.5971223021582732</c:v>
                </c:pt>
                <c:pt idx="25">
                  <c:v>0.95238095238095244</c:v>
                </c:pt>
                <c:pt idx="26">
                  <c:v>2.8037383177570092</c:v>
                </c:pt>
                <c:pt idx="27">
                  <c:v>2.9626032054395339</c:v>
                </c:pt>
                <c:pt idx="28">
                  <c:v>2.8953229398663698</c:v>
                </c:pt>
                <c:pt idx="29">
                  <c:v>4.6272493573264777</c:v>
                </c:pt>
                <c:pt idx="30">
                  <c:v>3.5350830208891271</c:v>
                </c:pt>
                <c:pt idx="31">
                  <c:v>5.4783950617283947</c:v>
                </c:pt>
                <c:pt idx="32">
                  <c:v>5.0420168067226889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Working'!$BD$10:$BD$42</c:f>
                <c:numCache>
                  <c:formatCode>General</c:formatCode>
                  <c:ptCount val="33"/>
                  <c:pt idx="0">
                    <c:v>1.7745442522419905</c:v>
                  </c:pt>
                  <c:pt idx="1">
                    <c:v>1.2016079144948453</c:v>
                  </c:pt>
                  <c:pt idx="2">
                    <c:v>2.7472157732293478</c:v>
                  </c:pt>
                  <c:pt idx="3">
                    <c:v>1.8229472953241421</c:v>
                  </c:pt>
                  <c:pt idx="4">
                    <c:v>1.8040866625278529</c:v>
                  </c:pt>
                  <c:pt idx="5">
                    <c:v>1.6338023145262417</c:v>
                  </c:pt>
                  <c:pt idx="6">
                    <c:v>2.2747374898448331</c:v>
                  </c:pt>
                  <c:pt idx="7">
                    <c:v>2.2137278986713422</c:v>
                  </c:pt>
                  <c:pt idx="8">
                    <c:v>2.7440977718515884</c:v>
                  </c:pt>
                  <c:pt idx="9">
                    <c:v>1.8011129215327975</c:v>
                  </c:pt>
                  <c:pt idx="10">
                    <c:v>1.4801028608126323</c:v>
                  </c:pt>
                  <c:pt idx="11">
                    <c:v>2.0746741556305164</c:v>
                  </c:pt>
                  <c:pt idx="12">
                    <c:v>2.7057838437821076</c:v>
                  </c:pt>
                  <c:pt idx="13">
                    <c:v>1.73149877182402</c:v>
                  </c:pt>
                  <c:pt idx="14">
                    <c:v>2.0984779726743907</c:v>
                  </c:pt>
                  <c:pt idx="15">
                    <c:v>1.2124315390530072</c:v>
                  </c:pt>
                  <c:pt idx="16">
                    <c:v>1.7699849483276151</c:v>
                  </c:pt>
                  <c:pt idx="17">
                    <c:v>1.6389103299743879</c:v>
                  </c:pt>
                  <c:pt idx="18">
                    <c:v>1.395764060840377</c:v>
                  </c:pt>
                  <c:pt idx="19">
                    <c:v>2.2762775712295173</c:v>
                  </c:pt>
                  <c:pt idx="20">
                    <c:v>2.2827245431607883</c:v>
                  </c:pt>
                  <c:pt idx="21">
                    <c:v>1.9454701075587453</c:v>
                  </c:pt>
                  <c:pt idx="22">
                    <c:v>1.0795763718139755</c:v>
                  </c:pt>
                  <c:pt idx="23">
                    <c:v>1.2320993325919005</c:v>
                  </c:pt>
                  <c:pt idx="24">
                    <c:v>4.5095914239731414</c:v>
                  </c:pt>
                  <c:pt idx="25">
                    <c:v>2.8769469882874752</c:v>
                  </c:pt>
                  <c:pt idx="26">
                    <c:v>2.825699371793855</c:v>
                  </c:pt>
                  <c:pt idx="27">
                    <c:v>0.89764494411249984</c:v>
                  </c:pt>
                  <c:pt idx="28">
                    <c:v>2.1288467107888103</c:v>
                  </c:pt>
                  <c:pt idx="29">
                    <c:v>1.7752217960334979</c:v>
                  </c:pt>
                  <c:pt idx="30">
                    <c:v>0.95794096691180597</c:v>
                  </c:pt>
                  <c:pt idx="31">
                    <c:v>1.3730883972800152</c:v>
                  </c:pt>
                  <c:pt idx="32">
                    <c:v>0.26615496404750427</c:v>
                  </c:pt>
                </c:numCache>
              </c:numRef>
            </c:plus>
            <c:minus>
              <c:numRef>
                <c:f>'Appendix H Working'!$BC$10:$BC$42</c:f>
                <c:numCache>
                  <c:formatCode>General</c:formatCode>
                  <c:ptCount val="33"/>
                  <c:pt idx="0">
                    <c:v>1.5485729273450568</c:v>
                  </c:pt>
                  <c:pt idx="1">
                    <c:v>1.2016079144948435</c:v>
                  </c:pt>
                  <c:pt idx="2">
                    <c:v>2.1753227512571138</c:v>
                  </c:pt>
                  <c:pt idx="3">
                    <c:v>1.466536280541439</c:v>
                  </c:pt>
                  <c:pt idx="4">
                    <c:v>1.4486235070254687</c:v>
                  </c:pt>
                  <c:pt idx="5">
                    <c:v>1.3401929361367393</c:v>
                  </c:pt>
                  <c:pt idx="6">
                    <c:v>1.7049684941176344</c:v>
                  </c:pt>
                  <c:pt idx="7">
                    <c:v>1.5488958524404199</c:v>
                  </c:pt>
                  <c:pt idx="8">
                    <c:v>1.9869951574608282</c:v>
                  </c:pt>
                  <c:pt idx="9">
                    <c:v>1.4147949821641861</c:v>
                  </c:pt>
                  <c:pt idx="10">
                    <c:v>1.2492373087046653</c:v>
                  </c:pt>
                  <c:pt idx="11">
                    <c:v>1.7580668517476186</c:v>
                  </c:pt>
                  <c:pt idx="12">
                    <c:v>2.196009718417594</c:v>
                  </c:pt>
                  <c:pt idx="13">
                    <c:v>1.3345145195518748</c:v>
                  </c:pt>
                  <c:pt idx="14">
                    <c:v>1.6069990474944187</c:v>
                  </c:pt>
                  <c:pt idx="15">
                    <c:v>1.2124315390530054</c:v>
                  </c:pt>
                  <c:pt idx="16">
                    <c:v>1.2624515523593112</c:v>
                  </c:pt>
                  <c:pt idx="17">
                    <c:v>1.1393915624312514</c:v>
                  </c:pt>
                  <c:pt idx="18">
                    <c:v>1.1113832355503108</c:v>
                  </c:pt>
                  <c:pt idx="19">
                    <c:v>1.6866765109312958</c:v>
                  </c:pt>
                  <c:pt idx="20">
                    <c:v>1.8296266174941813</c:v>
                  </c:pt>
                  <c:pt idx="21">
                    <c:v>1.6229632100256728</c:v>
                  </c:pt>
                  <c:pt idx="22">
                    <c:v>1.0795763718139737</c:v>
                  </c:pt>
                  <c:pt idx="23">
                    <c:v>1.0044410276373075</c:v>
                  </c:pt>
                  <c:pt idx="24">
                    <c:v>2.7169162661018564</c:v>
                  </c:pt>
                  <c:pt idx="25">
                    <c:v>1.4810164887493689</c:v>
                  </c:pt>
                  <c:pt idx="26">
                    <c:v>1.5824794724815687</c:v>
                  </c:pt>
                  <c:pt idx="27">
                    <c:v>0.77009344476777297</c:v>
                  </c:pt>
                  <c:pt idx="28">
                    <c:v>1.4712447768048218</c:v>
                  </c:pt>
                  <c:pt idx="29">
                    <c:v>1.4850243038456594</c:v>
                  </c:pt>
                  <c:pt idx="30">
                    <c:v>0.80662207986568468</c:v>
                  </c:pt>
                  <c:pt idx="31">
                    <c:v>1.1395973240716151</c:v>
                  </c:pt>
                  <c:pt idx="32">
                    <c:v>0.26615496404750427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Working'!$AX$10:$AX$42</c:f>
              <c:numCache>
                <c:formatCode>0.00</c:formatCode>
                <c:ptCount val="33"/>
                <c:pt idx="0">
                  <c:v>7.2180451127819536</c:v>
                </c:pt>
                <c:pt idx="1">
                  <c:v>7.2538860103626934</c:v>
                </c:pt>
                <c:pt idx="2">
                  <c:v>6.6952789699570818</c:v>
                </c:pt>
                <c:pt idx="3">
                  <c:v>4.4508670520231215</c:v>
                </c:pt>
                <c:pt idx="4">
                  <c:v>4.7121820615796528</c:v>
                </c:pt>
                <c:pt idx="5">
                  <c:v>5.1452282157676352</c:v>
                </c:pt>
                <c:pt idx="6">
                  <c:v>5</c:v>
                </c:pt>
                <c:pt idx="7">
                  <c:v>3.537414965986394</c:v>
                </c:pt>
                <c:pt idx="8">
                  <c:v>3.9743589743589749</c:v>
                </c:pt>
                <c:pt idx="9">
                  <c:v>4.5405405405405403</c:v>
                </c:pt>
                <c:pt idx="10">
                  <c:v>4.3666323377960863</c:v>
                </c:pt>
                <c:pt idx="11">
                  <c:v>6.2800565770862793</c:v>
                </c:pt>
                <c:pt idx="12">
                  <c:v>6.3677130044843047</c:v>
                </c:pt>
                <c:pt idx="13">
                  <c:v>3.7278106508875739</c:v>
                </c:pt>
                <c:pt idx="14">
                  <c:v>4.7179487179487181</c:v>
                </c:pt>
                <c:pt idx="15">
                  <c:v>7.8098971092601666</c:v>
                </c:pt>
                <c:pt idx="16">
                  <c:v>2.8200371057513913</c:v>
                </c:pt>
                <c:pt idx="17">
                  <c:v>2.3956442831215967</c:v>
                </c:pt>
                <c:pt idx="18">
                  <c:v>4.0224508886810106</c:v>
                </c:pt>
                <c:pt idx="19">
                  <c:v>4.7801147227533463</c:v>
                </c:pt>
                <c:pt idx="20">
                  <c:v>5.0396825396825395</c:v>
                </c:pt>
                <c:pt idx="21">
                  <c:v>6.2822085889570554</c:v>
                </c:pt>
                <c:pt idx="22">
                  <c:v>6.7594254937163365</c:v>
                </c:pt>
                <c:pt idx="23">
                  <c:v>3.2252085264133452</c:v>
                </c:pt>
                <c:pt idx="24">
                  <c:v>3.8848920863309355</c:v>
                </c:pt>
                <c:pt idx="25">
                  <c:v>2</c:v>
                </c:pt>
                <c:pt idx="26">
                  <c:v>2.2018348623853208</c:v>
                </c:pt>
                <c:pt idx="27">
                  <c:v>3.4816625916870416</c:v>
                </c:pt>
                <c:pt idx="28">
                  <c:v>3.2662192393736014</c:v>
                </c:pt>
                <c:pt idx="29">
                  <c:v>4.9548387096774196</c:v>
                </c:pt>
                <c:pt idx="30">
                  <c:v>3.5287789133942975</c:v>
                </c:pt>
                <c:pt idx="31">
                  <c:v>4.9573973663826498</c:v>
                </c:pt>
                <c:pt idx="32">
                  <c:v>5.0921600579395259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533120"/>
        <c:axId val="284534656"/>
      </c:lineChart>
      <c:catAx>
        <c:axId val="2845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53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534656"/>
        <c:scaling>
          <c:orientation val="minMax"/>
          <c:max val="12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533120"/>
        <c:crosses val="max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6960407043372396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3837753510147E-2"/>
          <c:y val="1.7879948914431672E-2"/>
          <c:w val="0.79258918544450441"/>
          <c:h val="0.7231114207410628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Working'!$AK$49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Working'!$Q$10:$Q$42</c:f>
              <c:numCache>
                <c:formatCode>_-* #,##0.0_-;\-* #,##0.0_-;_-* "-"_-;_-@_-</c:formatCode>
                <c:ptCount val="33"/>
                <c:pt idx="0">
                  <c:v>17.80693533270853</c:v>
                </c:pt>
                <c:pt idx="1">
                  <c:v>16.966580976863753</c:v>
                </c:pt>
                <c:pt idx="2">
                  <c:v>11.040339702760086</c:v>
                </c:pt>
                <c:pt idx="3">
                  <c:v>21.933621933621932</c:v>
                </c:pt>
                <c:pt idx="4">
                  <c:v>16.421895861148197</c:v>
                </c:pt>
                <c:pt idx="5">
                  <c:v>13.636363636363635</c:v>
                </c:pt>
                <c:pt idx="6">
                  <c:v>18.819188191881921</c:v>
                </c:pt>
                <c:pt idx="7">
                  <c:v>21.218961625282169</c:v>
                </c:pt>
                <c:pt idx="8">
                  <c:v>25.320512820512818</c:v>
                </c:pt>
                <c:pt idx="9">
                  <c:v>15.053763440860216</c:v>
                </c:pt>
                <c:pt idx="10">
                  <c:v>22.587268993839835</c:v>
                </c:pt>
                <c:pt idx="11">
                  <c:v>29.619181946403383</c:v>
                </c:pt>
                <c:pt idx="12">
                  <c:v>32.8125</c:v>
                </c:pt>
                <c:pt idx="13">
                  <c:v>24.447717231222384</c:v>
                </c:pt>
                <c:pt idx="14">
                  <c:v>27.863247863247864</c:v>
                </c:pt>
                <c:pt idx="15">
                  <c:v>59.289883268482491</c:v>
                </c:pt>
                <c:pt idx="16">
                  <c:v>18.634686346863468</c:v>
                </c:pt>
                <c:pt idx="17">
                  <c:v>17.210144927536231</c:v>
                </c:pt>
                <c:pt idx="18">
                  <c:v>30.625583566760039</c:v>
                </c:pt>
                <c:pt idx="19">
                  <c:v>32.504780114722756</c:v>
                </c:pt>
                <c:pt idx="20">
                  <c:v>32.480314960629919</c:v>
                </c:pt>
                <c:pt idx="21">
                  <c:v>22.399020807833537</c:v>
                </c:pt>
                <c:pt idx="22">
                  <c:v>53.139013452914796</c:v>
                </c:pt>
                <c:pt idx="23">
                  <c:v>25.414364640883981</c:v>
                </c:pt>
                <c:pt idx="24">
                  <c:v>15.827338129496402</c:v>
                </c:pt>
                <c:pt idx="25">
                  <c:v>12.380952380952381</c:v>
                </c:pt>
                <c:pt idx="26">
                  <c:v>17.289719626168225</c:v>
                </c:pt>
                <c:pt idx="27">
                  <c:v>17.484215638659542</c:v>
                </c:pt>
                <c:pt idx="28">
                  <c:v>24.944320712694878</c:v>
                </c:pt>
                <c:pt idx="29">
                  <c:v>29.048843187660665</c:v>
                </c:pt>
                <c:pt idx="30">
                  <c:v>25.549009105516873</c:v>
                </c:pt>
                <c:pt idx="31">
                  <c:v>35.108024691358025</c:v>
                </c:pt>
                <c:pt idx="32">
                  <c:v>27.80322429400945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Working'!$AE$47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Working'!$BP$10:$BP$42</c:f>
                <c:numCache>
                  <c:formatCode>General</c:formatCode>
                  <c:ptCount val="33"/>
                  <c:pt idx="0">
                    <c:v>2.6349189330857108</c:v>
                  </c:pt>
                  <c:pt idx="1">
                    <c:v>1.7747340375913669</c:v>
                  </c:pt>
                  <c:pt idx="2">
                    <c:v>3.662860124175646</c:v>
                  </c:pt>
                  <c:pt idx="3">
                    <c:v>3.475861497690083</c:v>
                  </c:pt>
                  <c:pt idx="4">
                    <c:v>3.046354327866343</c:v>
                  </c:pt>
                  <c:pt idx="5">
                    <c:v>2.4701436842352997</c:v>
                  </c:pt>
                  <c:pt idx="6">
                    <c:v>4.0677769515850244</c:v>
                  </c:pt>
                  <c:pt idx="7">
                    <c:v>4.5801504099513792</c:v>
                  </c:pt>
                  <c:pt idx="8">
                    <c:v>6.0438398081776477</c:v>
                  </c:pt>
                  <c:pt idx="9">
                    <c:v>3.2417555146331551</c:v>
                  </c:pt>
                  <c:pt idx="10">
                    <c:v>3.0771941866374988</c:v>
                  </c:pt>
                  <c:pt idx="11">
                    <c:v>4.0001568442928921</c:v>
                  </c:pt>
                  <c:pt idx="12">
                    <c:v>5.5099477877253236</c:v>
                  </c:pt>
                  <c:pt idx="13">
                    <c:v>3.6903442663108592</c:v>
                  </c:pt>
                  <c:pt idx="14">
                    <c:v>4.2801627444014727</c:v>
                  </c:pt>
                  <c:pt idx="15">
                    <c:v>3.3365887413564934</c:v>
                  </c:pt>
                  <c:pt idx="16">
                    <c:v>3.8345967495168232</c:v>
                  </c:pt>
                  <c:pt idx="17">
                    <c:v>3.7717694199781491</c:v>
                  </c:pt>
                  <c:pt idx="18">
                    <c:v>3.6208511328285979</c:v>
                  </c:pt>
                  <c:pt idx="19">
                    <c:v>4.9263612055531496</c:v>
                  </c:pt>
                  <c:pt idx="20">
                    <c:v>4.7819103574478063</c:v>
                  </c:pt>
                  <c:pt idx="21">
                    <c:v>3.327127388154274</c:v>
                  </c:pt>
                  <c:pt idx="22">
                    <c:v>2.9190030202111856</c:v>
                  </c:pt>
                  <c:pt idx="23">
                    <c:v>3.0177910604855285</c:v>
                  </c:pt>
                  <c:pt idx="24">
                    <c:v>7.6836588974258095</c:v>
                  </c:pt>
                  <c:pt idx="25">
                    <c:v>6.1783105140097412</c:v>
                  </c:pt>
                  <c:pt idx="26">
                    <c:v>5.618732769993855</c:v>
                  </c:pt>
                  <c:pt idx="27">
                    <c:v>1.8825385169041127</c:v>
                  </c:pt>
                  <c:pt idx="28">
                    <c:v>4.4240745558896997</c:v>
                  </c:pt>
                  <c:pt idx="29">
                    <c:v>3.9891425589817331</c:v>
                  </c:pt>
                  <c:pt idx="30">
                    <c:v>2.3017264086923674</c:v>
                  </c:pt>
                  <c:pt idx="31">
                    <c:v>3.1766378605623871</c:v>
                  </c:pt>
                  <c:pt idx="32">
                    <c:v>0.62721994182146901</c:v>
                  </c:pt>
                </c:numCache>
              </c:numRef>
            </c:plus>
            <c:minus>
              <c:numRef>
                <c:f>'Appendix H Working'!$BO$10:$BO$42</c:f>
                <c:numCache>
                  <c:formatCode>General</c:formatCode>
                  <c:ptCount val="33"/>
                  <c:pt idx="0">
                    <c:v>2.6349189330857072</c:v>
                  </c:pt>
                  <c:pt idx="1">
                    <c:v>1.7747340375913634</c:v>
                  </c:pt>
                  <c:pt idx="2">
                    <c:v>3.057984262410125</c:v>
                  </c:pt>
                  <c:pt idx="3">
                    <c:v>3.4758614976900795</c:v>
                  </c:pt>
                  <c:pt idx="4">
                    <c:v>3.046354327866343</c:v>
                  </c:pt>
                  <c:pt idx="5">
                    <c:v>2.4701436842353015</c:v>
                  </c:pt>
                  <c:pt idx="6">
                    <c:v>4.0677769515850244</c:v>
                  </c:pt>
                  <c:pt idx="7">
                    <c:v>4.5801504099513757</c:v>
                  </c:pt>
                  <c:pt idx="8">
                    <c:v>5.1445540284741789</c:v>
                  </c:pt>
                  <c:pt idx="9">
                    <c:v>3.2417555146331587</c:v>
                  </c:pt>
                  <c:pt idx="10">
                    <c:v>3.0771941866374988</c:v>
                  </c:pt>
                  <c:pt idx="11">
                    <c:v>4.000156844292885</c:v>
                  </c:pt>
                  <c:pt idx="12">
                    <c:v>5.5099477877253165</c:v>
                  </c:pt>
                  <c:pt idx="13">
                    <c:v>3.6903442663108557</c:v>
                  </c:pt>
                  <c:pt idx="14">
                    <c:v>4.2801627444014763</c:v>
                  </c:pt>
                  <c:pt idx="15">
                    <c:v>3.3365887413564934</c:v>
                  </c:pt>
                  <c:pt idx="16">
                    <c:v>3.8345967495168196</c:v>
                  </c:pt>
                  <c:pt idx="17">
                    <c:v>3.3373767887024002</c:v>
                  </c:pt>
                  <c:pt idx="18">
                    <c:v>3.620851132828605</c:v>
                  </c:pt>
                  <c:pt idx="19">
                    <c:v>4.9263612055531603</c:v>
                  </c:pt>
                  <c:pt idx="20">
                    <c:v>4.7819103574478135</c:v>
                  </c:pt>
                  <c:pt idx="21">
                    <c:v>3.3271273881542776</c:v>
                  </c:pt>
                  <c:pt idx="22">
                    <c:v>2.9190030202111856</c:v>
                  </c:pt>
                  <c:pt idx="23">
                    <c:v>3.0177910604855285</c:v>
                  </c:pt>
                  <c:pt idx="24">
                    <c:v>5.591969583599635</c:v>
                  </c:pt>
                  <c:pt idx="25">
                    <c:v>4.9104874708168769</c:v>
                  </c:pt>
                  <c:pt idx="26">
                    <c:v>4.5771765424092035</c:v>
                  </c:pt>
                  <c:pt idx="27">
                    <c:v>1.8825385169041127</c:v>
                  </c:pt>
                  <c:pt idx="28">
                    <c:v>4.4240745558896997</c:v>
                  </c:pt>
                  <c:pt idx="29">
                    <c:v>3.9891425589817224</c:v>
                  </c:pt>
                  <c:pt idx="30">
                    <c:v>2.301726408692371</c:v>
                  </c:pt>
                  <c:pt idx="31">
                    <c:v>3.1766378605623871</c:v>
                  </c:pt>
                  <c:pt idx="32">
                    <c:v>0.62721994182147967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Working'!$BJ$10:$BJ$42</c:f>
              <c:numCache>
                <c:formatCode>_-* #,##0.0_-;\-* #,##0.0_-;_-* "-"??_-;_-@_-</c:formatCode>
                <c:ptCount val="33"/>
                <c:pt idx="0">
                  <c:v>19.229323308270676</c:v>
                </c:pt>
                <c:pt idx="1">
                  <c:v>15.823834196891189</c:v>
                </c:pt>
                <c:pt idx="2">
                  <c:v>12.789699570815452</c:v>
                </c:pt>
                <c:pt idx="3">
                  <c:v>21.76300578034682</c:v>
                </c:pt>
                <c:pt idx="4">
                  <c:v>18.045515394912986</c:v>
                </c:pt>
                <c:pt idx="5">
                  <c:v>15.311203319502074</c:v>
                </c:pt>
                <c:pt idx="6">
                  <c:v>23.259259259259256</c:v>
                </c:pt>
                <c:pt idx="7">
                  <c:v>24.081632653061224</c:v>
                </c:pt>
                <c:pt idx="8">
                  <c:v>23.910256410256409</c:v>
                </c:pt>
                <c:pt idx="9">
                  <c:v>20.243243243243246</c:v>
                </c:pt>
                <c:pt idx="10">
                  <c:v>23.934088568486096</c:v>
                </c:pt>
                <c:pt idx="11">
                  <c:v>29.448373408769445</c:v>
                </c:pt>
                <c:pt idx="12">
                  <c:v>35.246636771300444</c:v>
                </c:pt>
                <c:pt idx="13">
                  <c:v>23.964497041420117</c:v>
                </c:pt>
                <c:pt idx="14">
                  <c:v>27.897435897435898</c:v>
                </c:pt>
                <c:pt idx="15">
                  <c:v>59.147476727094563</c:v>
                </c:pt>
                <c:pt idx="16">
                  <c:v>20.630797773654916</c:v>
                </c:pt>
                <c:pt idx="17">
                  <c:v>17.20508166969147</c:v>
                </c:pt>
                <c:pt idx="18">
                  <c:v>36.482694106641723</c:v>
                </c:pt>
                <c:pt idx="19">
                  <c:v>33.040152963671133</c:v>
                </c:pt>
                <c:pt idx="20">
                  <c:v>30</c:v>
                </c:pt>
                <c:pt idx="21">
                  <c:v>23.484662576687118</c:v>
                </c:pt>
                <c:pt idx="22">
                  <c:v>49.416517055655298</c:v>
                </c:pt>
                <c:pt idx="23">
                  <c:v>25.579240037071362</c:v>
                </c:pt>
                <c:pt idx="24">
                  <c:v>14.100719424460435</c:v>
                </c:pt>
                <c:pt idx="25">
                  <c:v>15.333333333333336</c:v>
                </c:pt>
                <c:pt idx="26">
                  <c:v>13.486238532110089</c:v>
                </c:pt>
                <c:pt idx="27">
                  <c:v>18.865525672371639</c:v>
                </c:pt>
                <c:pt idx="28">
                  <c:v>22.774049217002236</c:v>
                </c:pt>
                <c:pt idx="29">
                  <c:v>32.103225806451611</c:v>
                </c:pt>
                <c:pt idx="30">
                  <c:v>25.637439483593333</c:v>
                </c:pt>
                <c:pt idx="31">
                  <c:v>33.911696359411309</c:v>
                </c:pt>
                <c:pt idx="32">
                  <c:v>28.279558211117152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734592"/>
        <c:axId val="284736128"/>
      </c:lineChart>
      <c:catAx>
        <c:axId val="2847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73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736128"/>
        <c:scaling>
          <c:orientation val="minMax"/>
          <c:max val="7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4734592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241810680109662"/>
          <c:y val="0.61558117424402647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0.03475</cdr:x>
      <cdr:y>0.02025</cdr:y>
    </cdr:from>
    <cdr:to>
      <cdr:x>0.1075</cdr:x>
      <cdr:y>0.9385</cdr:y>
    </cdr:to>
    <cdr:sp macro="" textlink="">
      <cdr:nvSpPr>
        <cdr:cNvPr id="192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23" y="124923"/>
          <a:ext cx="863932" cy="6975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Child KSI Casualty Rate on Local Authority Roads (per 100 million veh-kms)  by LA: 2014 and likely range of values (see text) around the 2012-2016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0.93625</cdr:x>
      <cdr:y>0.242</cdr:y>
    </cdr:from>
    <cdr:to>
      <cdr:x>0.99525</cdr:x>
      <cdr:y>0.5665</cdr:y>
    </cdr:to>
    <cdr:sp macro="" textlink="">
      <cdr:nvSpPr>
        <cdr:cNvPr id="192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24019" y="1355913"/>
          <a:ext cx="543463" cy="1818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2014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2012-2016 average</a:t>
          </a:r>
          <a:endParaRPr lang="en-GB"/>
        </a:p>
      </cdr:txBody>
    </cdr:sp>
  </cdr:relSizeAnchor>
  <cdr:relSizeAnchor xmlns:cdr="http://schemas.openxmlformats.org/drawingml/2006/chartDrawing">
    <cdr:from>
      <cdr:x>0.00375</cdr:x>
      <cdr:y>0.7135</cdr:y>
    </cdr:from>
    <cdr:to>
      <cdr:x>0.04575</cdr:x>
      <cdr:y>0.98975</cdr:y>
    </cdr:to>
    <cdr:sp macro="" textlink="">
      <cdr:nvSpPr>
        <cdr:cNvPr id="192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1" y="5694240"/>
          <a:ext cx="497601" cy="17060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286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193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Fatal Casualty Rate on Local Authority roads (per 100 million veh-kms)by LA: 2014 and likely range of values (see text) around the 2012-2016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0.2315</cdr:y>
    </cdr:from>
    <cdr:to>
      <cdr:x>1</cdr:x>
      <cdr:y>0.52725</cdr:y>
    </cdr:to>
    <cdr:sp macro="" textlink="">
      <cdr:nvSpPr>
        <cdr:cNvPr id="193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80615"/>
          <a:ext cx="601394" cy="2429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2014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2012-2016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193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235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Serious Casualty Rate on Local Authority roads (per 100 million veh-kms)by LA: 2014 and likely range of values (see text) around the 2012-2016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0.229</cdr:y>
    </cdr:from>
    <cdr:to>
      <cdr:x>1</cdr:x>
      <cdr:y>0.52625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65699"/>
          <a:ext cx="601394" cy="243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2014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2012-2016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0.0275</cdr:x>
      <cdr:y>0.00525</cdr:y>
    </cdr:from>
    <cdr:to>
      <cdr:x>0.09825</cdr:x>
      <cdr:y>0.94775</cdr:y>
    </cdr:to>
    <cdr:sp macro="" textlink="">
      <cdr:nvSpPr>
        <cdr:cNvPr id="19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698" y="29832"/>
          <a:ext cx="842563" cy="7133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Slight Casualty Rate on Local Authority roads (per 100 million veh-kms)  by LA: 2014 and likely range of values (see text) around the 2012-2016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0.94414</cdr:x>
      <cdr:y>0.2575</cdr:y>
    </cdr:from>
    <cdr:to>
      <cdr:x>0.99489</cdr:x>
      <cdr:y>0.56025</cdr:y>
    </cdr:to>
    <cdr:sp macro="" textlink="">
      <cdr:nvSpPr>
        <cdr:cNvPr id="1945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7274" y="1451414"/>
          <a:ext cx="468038" cy="170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2014</a:t>
          </a:r>
        </a:p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2012-2016 average</a:t>
          </a:r>
        </a:p>
      </cdr:txBody>
    </cdr:sp>
  </cdr:relSizeAnchor>
  <cdr:relSizeAnchor xmlns:cdr="http://schemas.openxmlformats.org/drawingml/2006/chartDrawing">
    <cdr:from>
      <cdr:x>0</cdr:x>
      <cdr:y>0.772</cdr:y>
    </cdr:from>
    <cdr:to>
      <cdr:x>0.0355</cdr:x>
      <cdr:y>0.999</cdr:y>
    </cdr:to>
    <cdr:sp macro="" textlink="">
      <cdr:nvSpPr>
        <cdr:cNvPr id="1945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80880"/>
          <a:ext cx="424334" cy="1271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10">
          <cell r="B10" t="str">
            <v>Aberdeen City</v>
          </cell>
          <cell r="C10">
            <v>0.65604498594189309</v>
          </cell>
          <cell r="H10">
            <v>0.37488284910965325</v>
          </cell>
          <cell r="M10">
            <v>7.216494845360824</v>
          </cell>
          <cell r="Q10">
            <v>17.80693533270853</v>
          </cell>
          <cell r="Z10">
            <v>0.97744360902255645</v>
          </cell>
          <cell r="AE10">
            <v>0.52674918269432025</v>
          </cell>
          <cell r="AF10">
            <v>0.75097331221971597</v>
          </cell>
          <cell r="AL10">
            <v>0.39473684210526316</v>
          </cell>
          <cell r="AQ10">
            <v>0.29230588593737544</v>
          </cell>
          <cell r="AR10">
            <v>0.56781848453042272</v>
          </cell>
          <cell r="AX10">
            <v>7.2180451127819536</v>
          </cell>
          <cell r="BC10">
            <v>1.5485729273450568</v>
          </cell>
          <cell r="BD10">
            <v>1.7745442522419905</v>
          </cell>
          <cell r="BJ10">
            <v>19.229323308270676</v>
          </cell>
          <cell r="BO10">
            <v>2.6349189330857072</v>
          </cell>
          <cell r="BP10">
            <v>2.6349189330857108</v>
          </cell>
        </row>
        <row r="11">
          <cell r="B11" t="str">
            <v>Aberdeenshire</v>
          </cell>
          <cell r="C11">
            <v>0.46272493573264784</v>
          </cell>
          <cell r="H11">
            <v>1.0282776349614395</v>
          </cell>
          <cell r="M11">
            <v>7.8149100257069408</v>
          </cell>
          <cell r="Q11">
            <v>16.966580976863753</v>
          </cell>
          <cell r="Z11">
            <v>0.53886010362694303</v>
          </cell>
          <cell r="AE11">
            <v>0.2903943680760398</v>
          </cell>
          <cell r="AF11">
            <v>0.4140080850786414</v>
          </cell>
          <cell r="AL11">
            <v>0.76683937823834203</v>
          </cell>
          <cell r="AQ11">
            <v>0.35111213224443288</v>
          </cell>
          <cell r="AR11">
            <v>0.48269144027077604</v>
          </cell>
          <cell r="AX11">
            <v>7.2538860103626934</v>
          </cell>
          <cell r="BC11">
            <v>1.2016079144948435</v>
          </cell>
          <cell r="BD11">
            <v>1.2016079144948453</v>
          </cell>
          <cell r="BJ11">
            <v>15.823834196891189</v>
          </cell>
          <cell r="BO11">
            <v>1.7747340375913634</v>
          </cell>
          <cell r="BP11">
            <v>1.7747340375913669</v>
          </cell>
        </row>
        <row r="12">
          <cell r="B12" t="str">
            <v>Moray</v>
          </cell>
          <cell r="C12">
            <v>1.48619957537155</v>
          </cell>
          <cell r="H12">
            <v>0.42462845010615713</v>
          </cell>
          <cell r="M12">
            <v>7.6433121019108281</v>
          </cell>
          <cell r="Q12">
            <v>11.040339702760086</v>
          </cell>
          <cell r="Z12">
            <v>0.81545064377682408</v>
          </cell>
          <cell r="AE12">
            <v>0.63413420808182897</v>
          </cell>
          <cell r="AF12">
            <v>1.2256188625151969</v>
          </cell>
          <cell r="AL12">
            <v>0.55793991416309008</v>
          </cell>
          <cell r="AQ12">
            <v>0.46875411872460682</v>
          </cell>
          <cell r="AR12">
            <v>1.1601678406254641</v>
          </cell>
          <cell r="AX12">
            <v>6.6952789699570818</v>
          </cell>
          <cell r="BC12">
            <v>2.1753227512571138</v>
          </cell>
          <cell r="BD12">
            <v>2.7472157732293478</v>
          </cell>
          <cell r="BJ12">
            <v>12.789699570815452</v>
          </cell>
          <cell r="BO12">
            <v>3.057984262410125</v>
          </cell>
          <cell r="BP12">
            <v>3.662860124175646</v>
          </cell>
        </row>
        <row r="13">
          <cell r="B13" t="str">
            <v>Dundee City</v>
          </cell>
          <cell r="C13">
            <v>0.4329004329004329</v>
          </cell>
          <cell r="H13">
            <v>0.14430014430014429</v>
          </cell>
          <cell r="M13">
            <v>5.1948051948051948</v>
          </cell>
          <cell r="Q13">
            <v>21.933621933621932</v>
          </cell>
          <cell r="Z13">
            <v>0.78034682080924855</v>
          </cell>
          <cell r="AE13">
            <v>0.5457389609655463</v>
          </cell>
          <cell r="AF13">
            <v>0.90582833516223515</v>
          </cell>
          <cell r="AL13">
            <v>0.1445086705202312</v>
          </cell>
          <cell r="AQ13">
            <v>0.14085002774793498</v>
          </cell>
          <cell r="AR13">
            <v>0.66064210851718197</v>
          </cell>
          <cell r="AX13">
            <v>4.4508670520231215</v>
          </cell>
          <cell r="BC13">
            <v>1.466536280541439</v>
          </cell>
          <cell r="BD13">
            <v>1.8229472953241421</v>
          </cell>
          <cell r="BJ13">
            <v>21.76300578034682</v>
          </cell>
          <cell r="BO13">
            <v>3.4758614976900795</v>
          </cell>
          <cell r="BP13">
            <v>3.475861497690083</v>
          </cell>
        </row>
        <row r="14">
          <cell r="B14" t="str">
            <v>Angus</v>
          </cell>
          <cell r="C14">
            <v>0.26702269692923897</v>
          </cell>
          <cell r="H14">
            <v>0.53404539385847793</v>
          </cell>
          <cell r="M14">
            <v>4.2723631508678235</v>
          </cell>
          <cell r="Q14">
            <v>16.421895861148197</v>
          </cell>
          <cell r="Z14">
            <v>0.40160642570281119</v>
          </cell>
          <cell r="AE14">
            <v>0.31878552571678681</v>
          </cell>
          <cell r="AF14">
            <v>0.7720579745304319</v>
          </cell>
          <cell r="AL14">
            <v>0.53547523427041499</v>
          </cell>
          <cell r="AQ14">
            <v>0.38957625520397254</v>
          </cell>
          <cell r="AR14">
            <v>0.83555403954534091</v>
          </cell>
          <cell r="AX14">
            <v>4.7121820615796528</v>
          </cell>
          <cell r="BC14">
            <v>1.4486235070254687</v>
          </cell>
          <cell r="BD14">
            <v>1.8040866625278529</v>
          </cell>
          <cell r="BJ14">
            <v>18.045515394912986</v>
          </cell>
          <cell r="BO14">
            <v>3.046354327866343</v>
          </cell>
          <cell r="BP14">
            <v>3.046354327866343</v>
          </cell>
        </row>
        <row r="15">
          <cell r="B15" t="str">
            <v>Perth &amp; Kinross</v>
          </cell>
          <cell r="C15">
            <v>0.10330578512396695</v>
          </cell>
          <cell r="H15">
            <v>0.72314049586776863</v>
          </cell>
          <cell r="M15">
            <v>5.1652892561983474</v>
          </cell>
          <cell r="Q15">
            <v>13.636363636363635</v>
          </cell>
          <cell r="Z15">
            <v>0.45643153526970959</v>
          </cell>
          <cell r="AE15">
            <v>0.34337496124208244</v>
          </cell>
          <cell r="AF15">
            <v>0.6059739289837861</v>
          </cell>
          <cell r="AL15">
            <v>0.49792531120331945</v>
          </cell>
          <cell r="AQ15">
            <v>0.35786361514624693</v>
          </cell>
          <cell r="AR15">
            <v>0.63900670440981355</v>
          </cell>
          <cell r="AX15">
            <v>5.1452282157676352</v>
          </cell>
          <cell r="BC15">
            <v>1.3401929361367393</v>
          </cell>
          <cell r="BD15">
            <v>1.6338023145262417</v>
          </cell>
          <cell r="BJ15">
            <v>15.311203319502074</v>
          </cell>
          <cell r="BO15">
            <v>2.4701436842353015</v>
          </cell>
          <cell r="BP15">
            <v>2.4701436842352997</v>
          </cell>
        </row>
        <row r="16">
          <cell r="B16" t="str">
            <v>Argyll &amp; Bute</v>
          </cell>
          <cell r="C16">
            <v>0.55350553505535049</v>
          </cell>
          <cell r="H16">
            <v>0.18450184501845018</v>
          </cell>
          <cell r="M16">
            <v>5.3505535055350553</v>
          </cell>
          <cell r="Q16">
            <v>18.819188191881921</v>
          </cell>
          <cell r="Z16">
            <v>0.48148148148148151</v>
          </cell>
          <cell r="AE16">
            <v>0.40451744319567928</v>
          </cell>
          <cell r="AF16">
            <v>1.001181877280493</v>
          </cell>
          <cell r="AL16">
            <v>0.33333333333333337</v>
          </cell>
          <cell r="AQ16">
            <v>0.3133522886459354</v>
          </cell>
          <cell r="AR16">
            <v>0.85486129574352121</v>
          </cell>
          <cell r="AX16">
            <v>5</v>
          </cell>
          <cell r="BC16">
            <v>1.7049684941176344</v>
          </cell>
          <cell r="BD16">
            <v>2.2747374898448331</v>
          </cell>
          <cell r="BJ16">
            <v>23.259259259259256</v>
          </cell>
          <cell r="BO16">
            <v>4.0677769515850244</v>
          </cell>
          <cell r="BP16">
            <v>4.0677769515850244</v>
          </cell>
        </row>
        <row r="17">
          <cell r="B17" t="str">
            <v>West Dunbartonshire</v>
          </cell>
          <cell r="C17">
            <v>0.67720090293453727</v>
          </cell>
          <cell r="H17">
            <v>0</v>
          </cell>
          <cell r="M17">
            <v>2.4830699774266365</v>
          </cell>
          <cell r="Q17">
            <v>21.218961625282169</v>
          </cell>
          <cell r="Z17">
            <v>0.86167800453514731</v>
          </cell>
          <cell r="AE17">
            <v>0.67008285933363321</v>
          </cell>
          <cell r="AF17">
            <v>1.2950983898686661</v>
          </cell>
          <cell r="AL17">
            <v>0.27210884353741494</v>
          </cell>
          <cell r="AQ17">
            <v>0.26636784399449204</v>
          </cell>
          <cell r="AR17">
            <v>0.9913023562219726</v>
          </cell>
          <cell r="AX17">
            <v>3.537414965986394</v>
          </cell>
          <cell r="BC17">
            <v>1.5488958524404199</v>
          </cell>
          <cell r="BD17">
            <v>2.2137278986713422</v>
          </cell>
          <cell r="BJ17">
            <v>24.081632653061224</v>
          </cell>
          <cell r="BO17">
            <v>4.5801504099513757</v>
          </cell>
          <cell r="BP17">
            <v>4.5801504099513792</v>
          </cell>
        </row>
        <row r="18">
          <cell r="B18" t="str">
            <v>Clackmannanshire</v>
          </cell>
          <cell r="C18">
            <v>0.32051282051282048</v>
          </cell>
          <cell r="H18">
            <v>0</v>
          </cell>
          <cell r="M18">
            <v>2.2435897435897436</v>
          </cell>
          <cell r="Q18">
            <v>25.320512820512818</v>
          </cell>
          <cell r="Z18">
            <v>0.38461538461538458</v>
          </cell>
          <cell r="AE18">
            <v>0.37650070256913781</v>
          </cell>
          <cell r="AF18">
            <v>1.4011677535060574</v>
          </cell>
          <cell r="AL18">
            <v>0</v>
          </cell>
          <cell r="AQ18">
            <v>0</v>
          </cell>
          <cell r="AR18">
            <v>0</v>
          </cell>
          <cell r="AX18">
            <v>3.9743589743589749</v>
          </cell>
          <cell r="BC18">
            <v>1.9869951574608282</v>
          </cell>
          <cell r="BD18">
            <v>2.7440977718515884</v>
          </cell>
          <cell r="BJ18">
            <v>23.910256410256409</v>
          </cell>
          <cell r="BO18">
            <v>5.1445540284741789</v>
          </cell>
          <cell r="BP18">
            <v>6.0438398081776477</v>
          </cell>
        </row>
        <row r="19">
          <cell r="B19" t="str">
            <v>Stirling</v>
          </cell>
          <cell r="C19">
            <v>0.94086021505376349</v>
          </cell>
          <cell r="H19">
            <v>0.40322580645161288</v>
          </cell>
          <cell r="M19">
            <v>4.838709677419355</v>
          </cell>
          <cell r="Q19">
            <v>15.053763440860216</v>
          </cell>
          <cell r="Z19">
            <v>0.40540540540540543</v>
          </cell>
          <cell r="AE19">
            <v>0.32180106447356727</v>
          </cell>
          <cell r="AF19">
            <v>0.77936122564085464</v>
          </cell>
          <cell r="AL19">
            <v>0.29729729729729731</v>
          </cell>
          <cell r="AQ19">
            <v>0.264566313710275</v>
          </cell>
          <cell r="AR19">
            <v>0.67901184698972439</v>
          </cell>
          <cell r="AX19">
            <v>4.5405405405405403</v>
          </cell>
          <cell r="BC19">
            <v>1.4147949821641861</v>
          </cell>
          <cell r="BD19">
            <v>1.8011129215327975</v>
          </cell>
          <cell r="BJ19">
            <v>20.243243243243246</v>
          </cell>
          <cell r="BO19">
            <v>3.2417555146331587</v>
          </cell>
          <cell r="BP19">
            <v>3.2417555146331551</v>
          </cell>
        </row>
        <row r="20">
          <cell r="B20" t="str">
            <v>Falkirk</v>
          </cell>
          <cell r="C20">
            <v>0.61601642710472282</v>
          </cell>
          <cell r="H20">
            <v>0.51334702258726894</v>
          </cell>
          <cell r="M20">
            <v>3.7987679671457908</v>
          </cell>
          <cell r="Q20">
            <v>22.587268993839835</v>
          </cell>
          <cell r="Z20">
            <v>0.41194644696189492</v>
          </cell>
          <cell r="AE20">
            <v>0.29970490487885421</v>
          </cell>
          <cell r="AF20">
            <v>0.64280006955753821</v>
          </cell>
          <cell r="AL20">
            <v>0.37075180226570548</v>
          </cell>
          <cell r="AQ20">
            <v>0.28373485166439993</v>
          </cell>
          <cell r="AR20">
            <v>0.60879339848824066</v>
          </cell>
          <cell r="AX20">
            <v>4.3666323377960863</v>
          </cell>
          <cell r="BC20">
            <v>1.2492373087046653</v>
          </cell>
          <cell r="BD20">
            <v>1.4801028608126323</v>
          </cell>
          <cell r="BJ20">
            <v>23.934088568486096</v>
          </cell>
          <cell r="BO20">
            <v>3.0771941866374988</v>
          </cell>
          <cell r="BP20">
            <v>3.0771941866374988</v>
          </cell>
        </row>
        <row r="21">
          <cell r="B21" t="str">
            <v>Dumfries &amp; Galloway</v>
          </cell>
          <cell r="C21">
            <v>0.56417489421720735</v>
          </cell>
          <cell r="H21">
            <v>0.98730606488011285</v>
          </cell>
          <cell r="M21">
            <v>6.3469675599435824</v>
          </cell>
          <cell r="Q21">
            <v>29.619181946403383</v>
          </cell>
          <cell r="Z21">
            <v>0.33946251768033947</v>
          </cell>
          <cell r="AE21">
            <v>0.30520377955530903</v>
          </cell>
          <cell r="AF21">
            <v>0.68241692612785876</v>
          </cell>
          <cell r="AL21">
            <v>0.84865629420084865</v>
          </cell>
          <cell r="AQ21">
            <v>0.53721439130256687</v>
          </cell>
          <cell r="AR21">
            <v>0.99851117715964421</v>
          </cell>
          <cell r="AX21">
            <v>6.2800565770862793</v>
          </cell>
          <cell r="BC21">
            <v>1.7580668517476186</v>
          </cell>
          <cell r="BD21">
            <v>2.0746741556305164</v>
          </cell>
          <cell r="BJ21">
            <v>29.448373408769445</v>
          </cell>
          <cell r="BO21">
            <v>4.000156844292885</v>
          </cell>
          <cell r="BP21">
            <v>4.0001568442928921</v>
          </cell>
        </row>
        <row r="22">
          <cell r="B22" t="str">
            <v>North Ayrshire</v>
          </cell>
          <cell r="C22">
            <v>0.6696428571428571</v>
          </cell>
          <cell r="H22">
            <v>0.6696428571428571</v>
          </cell>
          <cell r="M22">
            <v>8.2589285714285712</v>
          </cell>
          <cell r="Q22">
            <v>32.8125</v>
          </cell>
          <cell r="Z22">
            <v>0.67264573991031396</v>
          </cell>
          <cell r="AE22">
            <v>0.53393001728798162</v>
          </cell>
          <cell r="AF22">
            <v>1.2931105537538845</v>
          </cell>
          <cell r="AL22">
            <v>0.44843049327354262</v>
          </cell>
          <cell r="AQ22">
            <v>0.39412348014709303</v>
          </cell>
          <cell r="AR22">
            <v>1.1714546340188254</v>
          </cell>
          <cell r="AX22">
            <v>6.3677130044843047</v>
          </cell>
          <cell r="BC22">
            <v>2.196009718417594</v>
          </cell>
          <cell r="BD22">
            <v>2.7057838437821076</v>
          </cell>
          <cell r="BJ22">
            <v>35.246636771300444</v>
          </cell>
          <cell r="BO22">
            <v>5.5099477877253165</v>
          </cell>
          <cell r="BP22">
            <v>5.5099477877253236</v>
          </cell>
        </row>
        <row r="23">
          <cell r="B23" t="str">
            <v>East Ayrshire</v>
          </cell>
          <cell r="C23">
            <v>0.88365243004418259</v>
          </cell>
          <cell r="H23">
            <v>0.14727540500736377</v>
          </cell>
          <cell r="M23">
            <v>3.2400589101620034</v>
          </cell>
          <cell r="Q23">
            <v>24.447717231222384</v>
          </cell>
          <cell r="Z23">
            <v>0.4437869822485207</v>
          </cell>
          <cell r="AE23">
            <v>0.35226743744147893</v>
          </cell>
          <cell r="AF23">
            <v>0.85314690380803615</v>
          </cell>
          <cell r="AL23">
            <v>0.29585798816568049</v>
          </cell>
          <cell r="AQ23">
            <v>0.26002821323314124</v>
          </cell>
          <cell r="AR23">
            <v>0.77288279108342617</v>
          </cell>
          <cell r="AX23">
            <v>3.7278106508875739</v>
          </cell>
          <cell r="BC23">
            <v>1.3345145195518748</v>
          </cell>
          <cell r="BD23">
            <v>1.73149877182402</v>
          </cell>
          <cell r="BJ23">
            <v>23.964497041420117</v>
          </cell>
          <cell r="BO23">
            <v>3.6903442663108557</v>
          </cell>
          <cell r="BP23">
            <v>3.6903442663108592</v>
          </cell>
        </row>
        <row r="24">
          <cell r="B24" t="str">
            <v>South Ayrshire</v>
          </cell>
          <cell r="C24">
            <v>0.85470085470085477</v>
          </cell>
          <cell r="H24">
            <v>0.17094017094017094</v>
          </cell>
          <cell r="M24">
            <v>4.9572649572649574</v>
          </cell>
          <cell r="Q24">
            <v>27.863247863247864</v>
          </cell>
          <cell r="Z24">
            <v>0.47863247863247865</v>
          </cell>
          <cell r="AE24">
            <v>0.40758875098404584</v>
          </cell>
          <cell r="AF24">
            <v>0.88997985253242096</v>
          </cell>
          <cell r="AL24">
            <v>0.51282051282051277</v>
          </cell>
          <cell r="AQ24">
            <v>0.40706459437682008</v>
          </cell>
          <cell r="AR24">
            <v>0.98585864440039739</v>
          </cell>
          <cell r="AX24">
            <v>4.7179487179487181</v>
          </cell>
          <cell r="BC24">
            <v>1.6069990474944187</v>
          </cell>
          <cell r="BD24">
            <v>2.0984779726743907</v>
          </cell>
          <cell r="BJ24">
            <v>27.897435897435898</v>
          </cell>
          <cell r="BO24">
            <v>4.2801627444014763</v>
          </cell>
          <cell r="BP24">
            <v>4.2801627444014727</v>
          </cell>
        </row>
        <row r="25">
          <cell r="B25" t="str">
            <v>Glasgow City</v>
          </cell>
          <cell r="C25">
            <v>1.4105058365758756</v>
          </cell>
          <cell r="H25">
            <v>0.8754863813229572</v>
          </cell>
          <cell r="M25">
            <v>7.8793774319066143</v>
          </cell>
          <cell r="Q25">
            <v>59.289883268482491</v>
          </cell>
          <cell r="Z25">
            <v>1.1073003429691328</v>
          </cell>
          <cell r="AE25">
            <v>0.41239215355561376</v>
          </cell>
          <cell r="AF25">
            <v>0.55415597707624875</v>
          </cell>
          <cell r="AL25">
            <v>0.49975502204801564</v>
          </cell>
          <cell r="AQ25">
            <v>0.26480212169855788</v>
          </cell>
          <cell r="AR25">
            <v>0.40129132983918564</v>
          </cell>
          <cell r="AX25">
            <v>7.8098971092601666</v>
          </cell>
          <cell r="BC25">
            <v>1.2124315390530054</v>
          </cell>
          <cell r="BD25">
            <v>1.2124315390530072</v>
          </cell>
          <cell r="BJ25">
            <v>59.147476727094563</v>
          </cell>
          <cell r="BO25">
            <v>3.3365887413564934</v>
          </cell>
          <cell r="BP25">
            <v>3.3365887413564934</v>
          </cell>
        </row>
        <row r="26">
          <cell r="B26" t="str">
            <v>East Dunbartonshire</v>
          </cell>
          <cell r="C26">
            <v>0.18450184501845018</v>
          </cell>
          <cell r="H26">
            <v>0.18450184501845018</v>
          </cell>
          <cell r="M26">
            <v>2.7675276752767526</v>
          </cell>
          <cell r="Q26">
            <v>18.634686346863468</v>
          </cell>
          <cell r="Z26">
            <v>0.29684601113172543</v>
          </cell>
          <cell r="AE26">
            <v>0.27682789586049183</v>
          </cell>
          <cell r="AF26">
            <v>0.89355306067068896</v>
          </cell>
          <cell r="AL26">
            <v>0.11131725417439704</v>
          </cell>
          <cell r="AQ26">
            <v>0.11122615314311919</v>
          </cell>
          <cell r="AR26">
            <v>0.75588159596439219</v>
          </cell>
          <cell r="AX26">
            <v>2.8200371057513913</v>
          </cell>
          <cell r="BC26">
            <v>1.2624515523593112</v>
          </cell>
          <cell r="BD26">
            <v>1.7699849483276151</v>
          </cell>
          <cell r="BJ26">
            <v>20.630797773654916</v>
          </cell>
          <cell r="BO26">
            <v>3.8345967495168196</v>
          </cell>
          <cell r="BP26">
            <v>3.8345967495168232</v>
          </cell>
        </row>
        <row r="27">
          <cell r="B27" t="str">
            <v>East Renfrewshire</v>
          </cell>
          <cell r="C27">
            <v>0.54347826086956519</v>
          </cell>
          <cell r="H27">
            <v>0</v>
          </cell>
          <cell r="M27">
            <v>1.9927536231884055</v>
          </cell>
          <cell r="Q27">
            <v>17.210144927536231</v>
          </cell>
          <cell r="Z27">
            <v>0.39927404718693288</v>
          </cell>
          <cell r="AE27">
            <v>0.35531592040944376</v>
          </cell>
          <cell r="AF27">
            <v>0.91192153679200727</v>
          </cell>
          <cell r="AL27">
            <v>0.14519056261343014</v>
          </cell>
          <cell r="AQ27">
            <v>0.14510144563365016</v>
          </cell>
          <cell r="AR27">
            <v>0.70312192418295372</v>
          </cell>
          <cell r="AX27">
            <v>2.3956442831215967</v>
          </cell>
          <cell r="BC27">
            <v>1.1393915624312514</v>
          </cell>
          <cell r="BD27">
            <v>1.6389103299743879</v>
          </cell>
          <cell r="BJ27">
            <v>17.20508166969147</v>
          </cell>
          <cell r="BO27">
            <v>3.3373767887024002</v>
          </cell>
          <cell r="BP27">
            <v>3.7717694199781491</v>
          </cell>
        </row>
        <row r="28">
          <cell r="B28" t="str">
            <v>West Lothian</v>
          </cell>
          <cell r="C28">
            <v>0.28011204481792717</v>
          </cell>
          <cell r="H28">
            <v>0.3734827264239029</v>
          </cell>
          <cell r="M28">
            <v>2.9878618113912232</v>
          </cell>
          <cell r="Q28">
            <v>30.625583566760039</v>
          </cell>
          <cell r="Z28">
            <v>0.43030869971936386</v>
          </cell>
          <cell r="AE28">
            <v>0.30400423292888873</v>
          </cell>
          <cell r="AF28">
            <v>0.59495085411698811</v>
          </cell>
          <cell r="AL28">
            <v>0.33676333021515437</v>
          </cell>
          <cell r="AQ28">
            <v>0.25772361175503489</v>
          </cell>
          <cell r="AR28">
            <v>0.55298259114320081</v>
          </cell>
          <cell r="AX28">
            <v>4.0224508886810106</v>
          </cell>
          <cell r="BC28">
            <v>1.1113832355503108</v>
          </cell>
          <cell r="BD28">
            <v>1.395764060840377</v>
          </cell>
          <cell r="BJ28">
            <v>36.482694106641723</v>
          </cell>
          <cell r="BO28">
            <v>3.620851132828605</v>
          </cell>
          <cell r="BP28">
            <v>3.6208511328285979</v>
          </cell>
        </row>
        <row r="29">
          <cell r="B29" t="str">
            <v>Midlothian</v>
          </cell>
          <cell r="C29">
            <v>0.19120458891013384</v>
          </cell>
          <cell r="H29">
            <v>0</v>
          </cell>
          <cell r="M29">
            <v>4.7801147227533463</v>
          </cell>
          <cell r="Q29">
            <v>32.504780114722756</v>
          </cell>
          <cell r="Z29">
            <v>0.53537284894837467</v>
          </cell>
          <cell r="AE29">
            <v>0.45590711152135133</v>
          </cell>
          <cell r="AF29">
            <v>0.99548415627431441</v>
          </cell>
          <cell r="AL29">
            <v>0.34416826003824091</v>
          </cell>
          <cell r="AQ29">
            <v>0.32353773588681661</v>
          </cell>
          <cell r="AR29">
            <v>0.88264837419025111</v>
          </cell>
          <cell r="AX29">
            <v>4.7801147227533463</v>
          </cell>
          <cell r="BC29">
            <v>1.6866765109312958</v>
          </cell>
          <cell r="BD29">
            <v>2.2762775712295173</v>
          </cell>
          <cell r="BJ29">
            <v>33.040152963671133</v>
          </cell>
          <cell r="BO29">
            <v>4.9263612055531603</v>
          </cell>
          <cell r="BP29">
            <v>4.9263612055531496</v>
          </cell>
        </row>
        <row r="30">
          <cell r="B30" t="str">
            <v>East Lothian</v>
          </cell>
          <cell r="C30">
            <v>0.78740157480314954</v>
          </cell>
          <cell r="H30">
            <v>0.19685039370078738</v>
          </cell>
          <cell r="M30">
            <v>6.1023622047244093</v>
          </cell>
          <cell r="Q30">
            <v>32.480314960629919</v>
          </cell>
          <cell r="Z30">
            <v>0.35714285714285715</v>
          </cell>
          <cell r="AE30">
            <v>0.3357345949777879</v>
          </cell>
          <cell r="AF30">
            <v>0.91592281686805843</v>
          </cell>
          <cell r="AL30">
            <v>0.27777777777777773</v>
          </cell>
          <cell r="AQ30">
            <v>0.27275440317772021</v>
          </cell>
          <cell r="AR30">
            <v>0.82770702201168644</v>
          </cell>
          <cell r="AX30">
            <v>5.0396825396825395</v>
          </cell>
          <cell r="BC30">
            <v>1.8296266174941813</v>
          </cell>
          <cell r="BD30">
            <v>2.2827245431607883</v>
          </cell>
          <cell r="BJ30">
            <v>30</v>
          </cell>
          <cell r="BO30">
            <v>4.7819103574478135</v>
          </cell>
          <cell r="BP30">
            <v>4.7819103574478063</v>
          </cell>
        </row>
        <row r="31">
          <cell r="B31" t="str">
            <v>Scottish Borders</v>
          </cell>
          <cell r="C31">
            <v>0.12239902080783352</v>
          </cell>
          <cell r="H31">
            <v>0.73439412484700128</v>
          </cell>
          <cell r="M31">
            <v>5.9975520195838437</v>
          </cell>
          <cell r="Q31">
            <v>22.399020807833537</v>
          </cell>
          <cell r="Z31">
            <v>0.46625766871165641</v>
          </cell>
          <cell r="AE31">
            <v>0.3625847128418801</v>
          </cell>
          <cell r="AF31">
            <v>0.7007833005301618</v>
          </cell>
          <cell r="AL31">
            <v>0.80981595092024539</v>
          </cell>
          <cell r="AQ31">
            <v>0.50253064344721887</v>
          </cell>
          <cell r="AR31">
            <v>0.87658851922963099</v>
          </cell>
          <cell r="AX31">
            <v>6.2822085889570554</v>
          </cell>
          <cell r="BC31">
            <v>1.6229632100256728</v>
          </cell>
          <cell r="BD31">
            <v>1.9454701075587453</v>
          </cell>
          <cell r="BJ31">
            <v>23.484662576687118</v>
          </cell>
          <cell r="BO31">
            <v>3.3271273881542776</v>
          </cell>
          <cell r="BP31">
            <v>3.327127388154274</v>
          </cell>
        </row>
        <row r="32">
          <cell r="B32" t="str">
            <v>Edinburgh</v>
          </cell>
          <cell r="C32">
            <v>0.71748878923766812</v>
          </cell>
          <cell r="H32">
            <v>0.44843049327354262</v>
          </cell>
          <cell r="M32">
            <v>6.4573991031390134</v>
          </cell>
          <cell r="Q32">
            <v>53.139013452914796</v>
          </cell>
          <cell r="Z32">
            <v>0.54757630161579884</v>
          </cell>
          <cell r="AE32">
            <v>0.26927400768751258</v>
          </cell>
          <cell r="AF32">
            <v>0.39324888007975578</v>
          </cell>
          <cell r="AL32">
            <v>0.35906642728904847</v>
          </cell>
          <cell r="AQ32">
            <v>0.20404702976891825</v>
          </cell>
          <cell r="AR32">
            <v>0.34843757720795854</v>
          </cell>
          <cell r="AX32">
            <v>6.7594254937163365</v>
          </cell>
          <cell r="BC32">
            <v>1.0795763718139737</v>
          </cell>
          <cell r="BD32">
            <v>1.0795763718139755</v>
          </cell>
          <cell r="BJ32">
            <v>49.416517055655298</v>
          </cell>
          <cell r="BO32">
            <v>2.9190030202111856</v>
          </cell>
          <cell r="BP32">
            <v>2.9190030202111856</v>
          </cell>
        </row>
        <row r="33">
          <cell r="B33" t="str">
            <v>Highland</v>
          </cell>
          <cell r="C33">
            <v>0.18416206261510129</v>
          </cell>
          <cell r="H33">
            <v>0.64456721915285453</v>
          </cell>
          <cell r="M33">
            <v>3.0386740331491713</v>
          </cell>
          <cell r="Q33">
            <v>25.414364640883981</v>
          </cell>
          <cell r="Z33">
            <v>0.18535681186283595</v>
          </cell>
          <cell r="AE33">
            <v>0.16290924202558246</v>
          </cell>
          <cell r="AF33">
            <v>0.4842157245341947</v>
          </cell>
          <cell r="AL33">
            <v>0.63021316033364227</v>
          </cell>
          <cell r="AQ33">
            <v>0.39811165376226454</v>
          </cell>
          <cell r="AR33">
            <v>0.64357705576658875</v>
          </cell>
          <cell r="AX33">
            <v>3.2252085264133452</v>
          </cell>
          <cell r="BC33">
            <v>1.0044410276373075</v>
          </cell>
          <cell r="BD33">
            <v>1.2320993325919005</v>
          </cell>
          <cell r="BJ33">
            <v>25.579240037071362</v>
          </cell>
          <cell r="BO33">
            <v>3.0177910604855285</v>
          </cell>
          <cell r="BP33">
            <v>3.0177910604855285</v>
          </cell>
        </row>
        <row r="34">
          <cell r="B34" t="str">
            <v>Orkney Islands</v>
          </cell>
          <cell r="C34">
            <v>0.71942446043165476</v>
          </cell>
          <cell r="H34">
            <v>1.4388489208633095</v>
          </cell>
          <cell r="M34">
            <v>3.5971223021582732</v>
          </cell>
          <cell r="Q34">
            <v>15.827338129496402</v>
          </cell>
          <cell r="Z34">
            <v>0.28776978417266186</v>
          </cell>
          <cell r="AE34">
            <v>0.28776978417266186</v>
          </cell>
          <cell r="AF34">
            <v>2.3661003267006735</v>
          </cell>
          <cell r="AL34">
            <v>1.4388489208633095</v>
          </cell>
          <cell r="AQ34">
            <v>1.2645976413352771</v>
          </cell>
          <cell r="AR34">
            <v>3.7587681062762313</v>
          </cell>
          <cell r="AX34">
            <v>3.8848920863309355</v>
          </cell>
          <cell r="BC34">
            <v>2.7169162661018564</v>
          </cell>
          <cell r="BD34">
            <v>4.5095914239731414</v>
          </cell>
          <cell r="BJ34">
            <v>14.100719424460435</v>
          </cell>
          <cell r="BO34">
            <v>5.591969583599635</v>
          </cell>
          <cell r="BP34">
            <v>7.6836588974258095</v>
          </cell>
        </row>
        <row r="35">
          <cell r="B35" t="str">
            <v>Shetland Islands</v>
          </cell>
          <cell r="C35">
            <v>0</v>
          </cell>
          <cell r="H35">
            <v>0.47619047619047622</v>
          </cell>
          <cell r="M35">
            <v>0.95238095238095244</v>
          </cell>
          <cell r="Q35">
            <v>12.380952380952381</v>
          </cell>
          <cell r="Z35">
            <v>9.5238095238095233E-2</v>
          </cell>
          <cell r="AE35">
            <v>9.5238095238095233E-2</v>
          </cell>
          <cell r="AF35">
            <v>1.661371168625684</v>
          </cell>
          <cell r="AL35">
            <v>0.47619047619047622</v>
          </cell>
          <cell r="AQ35">
            <v>0.46413437715033817</v>
          </cell>
          <cell r="AR35">
            <v>2.1769730433042374</v>
          </cell>
          <cell r="AX35">
            <v>2</v>
          </cell>
          <cell r="BC35">
            <v>1.4810164887493689</v>
          </cell>
          <cell r="BD35">
            <v>2.8769469882874752</v>
          </cell>
          <cell r="BJ35">
            <v>15.333333333333336</v>
          </cell>
          <cell r="BO35">
            <v>4.9104874708168769</v>
          </cell>
          <cell r="BP35">
            <v>6.1783105140097412</v>
          </cell>
        </row>
        <row r="36">
          <cell r="B36" t="str">
            <v>Eilean Siar</v>
          </cell>
          <cell r="C36">
            <v>0</v>
          </cell>
          <cell r="H36">
            <v>1.8691588785046727</v>
          </cell>
          <cell r="M36">
            <v>2.8037383177570092</v>
          </cell>
          <cell r="Q36">
            <v>17.289719626168225</v>
          </cell>
          <cell r="Z36">
            <v>9.1743119266055051E-2</v>
          </cell>
          <cell r="AE36">
            <v>9.1743119266055051E-2</v>
          </cell>
          <cell r="AF36">
            <v>1.6004034193183196</v>
          </cell>
          <cell r="AL36">
            <v>0.73394495412844041</v>
          </cell>
          <cell r="AQ36">
            <v>0.6844506232513996</v>
          </cell>
          <cell r="AR36">
            <v>2.2092894481720249</v>
          </cell>
          <cell r="AX36">
            <v>2.2018348623853208</v>
          </cell>
          <cell r="BC36">
            <v>1.5824794724815687</v>
          </cell>
          <cell r="BD36">
            <v>2.825699371793855</v>
          </cell>
          <cell r="BJ36">
            <v>13.486238532110089</v>
          </cell>
          <cell r="BO36">
            <v>4.5771765424092035</v>
          </cell>
          <cell r="BP36">
            <v>5.618732769993855</v>
          </cell>
        </row>
        <row r="37">
          <cell r="B37" t="str">
            <v>Fife</v>
          </cell>
          <cell r="C37">
            <v>0.24283632831471588</v>
          </cell>
          <cell r="H37">
            <v>0.38853812530354537</v>
          </cell>
          <cell r="M37">
            <v>2.9626032054395339</v>
          </cell>
          <cell r="Q37">
            <v>17.484215638659542</v>
          </cell>
          <cell r="Z37">
            <v>0.31295843520782396</v>
          </cell>
          <cell r="AE37">
            <v>0.2052863445725745</v>
          </cell>
          <cell r="AF37">
            <v>0.32564665146790639</v>
          </cell>
          <cell r="AL37">
            <v>0.36185819070904651</v>
          </cell>
          <cell r="AQ37">
            <v>0.22423652559805063</v>
          </cell>
          <cell r="AR37">
            <v>0.34340710815170555</v>
          </cell>
          <cell r="AX37">
            <v>3.4816625916870416</v>
          </cell>
          <cell r="BC37">
            <v>0.77009344476777297</v>
          </cell>
          <cell r="BD37">
            <v>0.89764494411249984</v>
          </cell>
          <cell r="BJ37">
            <v>18.865525672371639</v>
          </cell>
          <cell r="BO37">
            <v>1.8825385169041127</v>
          </cell>
          <cell r="BP37">
            <v>1.8825385169041127</v>
          </cell>
        </row>
        <row r="38">
          <cell r="B38" t="str">
            <v>Inverclyde</v>
          </cell>
          <cell r="C38">
            <v>0.44543429844097993</v>
          </cell>
          <cell r="H38">
            <v>0</v>
          </cell>
          <cell r="M38">
            <v>2.8953229398663698</v>
          </cell>
          <cell r="Q38">
            <v>24.944320712694878</v>
          </cell>
          <cell r="Z38">
            <v>0.4921700223713647</v>
          </cell>
          <cell r="AE38">
            <v>0.43798450144430312</v>
          </cell>
          <cell r="AF38">
            <v>1.1240912008331005</v>
          </cell>
          <cell r="AL38">
            <v>0.13422818791946309</v>
          </cell>
          <cell r="AQ38">
            <v>0.13411833678778801</v>
          </cell>
          <cell r="AR38">
            <v>0.91145454188994957</v>
          </cell>
          <cell r="AX38">
            <v>3.2662192393736014</v>
          </cell>
          <cell r="BC38">
            <v>1.4712447768048218</v>
          </cell>
          <cell r="BD38">
            <v>2.1288467107888103</v>
          </cell>
          <cell r="BJ38">
            <v>22.774049217002236</v>
          </cell>
          <cell r="BO38">
            <v>4.4240745558896997</v>
          </cell>
          <cell r="BP38">
            <v>4.4240745558896997</v>
          </cell>
        </row>
        <row r="39">
          <cell r="B39" t="str">
            <v>Renfrewshire</v>
          </cell>
          <cell r="C39">
            <v>0.51413881748071977</v>
          </cell>
          <cell r="H39">
            <v>1.0282776349614395</v>
          </cell>
          <cell r="M39">
            <v>4.6272493573264777</v>
          </cell>
          <cell r="Q39">
            <v>29.048843187660665</v>
          </cell>
          <cell r="Z39">
            <v>0.64516129032258063</v>
          </cell>
          <cell r="AE39">
            <v>0.43567917546859103</v>
          </cell>
          <cell r="AF39">
            <v>0.86042994571905418</v>
          </cell>
          <cell r="AL39">
            <v>0.54193548387096779</v>
          </cell>
          <cell r="AQ39">
            <v>0.40130769372563546</v>
          </cell>
          <cell r="AR39">
            <v>0.77955982908434795</v>
          </cell>
          <cell r="AX39">
            <v>4.9548387096774196</v>
          </cell>
          <cell r="BC39">
            <v>1.4850243038456594</v>
          </cell>
          <cell r="BD39">
            <v>1.7752217960334979</v>
          </cell>
          <cell r="BJ39">
            <v>32.103225806451611</v>
          </cell>
          <cell r="BO39">
            <v>3.9891425589817224</v>
          </cell>
          <cell r="BP39">
            <v>3.9891425589817331</v>
          </cell>
        </row>
        <row r="40">
          <cell r="B40" t="str">
            <v>North Lanarkshire</v>
          </cell>
          <cell r="C40">
            <v>0.85698982324584894</v>
          </cell>
          <cell r="H40">
            <v>0.16068559185859668</v>
          </cell>
          <cell r="M40">
            <v>3.5350830208891271</v>
          </cell>
          <cell r="Q40">
            <v>25.549009105516873</v>
          </cell>
          <cell r="Z40">
            <v>0.78536847767617002</v>
          </cell>
          <cell r="AE40">
            <v>0.35376353697243434</v>
          </cell>
          <cell r="AF40">
            <v>0.51188514240053684</v>
          </cell>
          <cell r="AL40">
            <v>0.25820333512641203</v>
          </cell>
          <cell r="AQ40">
            <v>0.1855731710602378</v>
          </cell>
          <cell r="AR40">
            <v>0.33136227167889198</v>
          </cell>
          <cell r="AX40">
            <v>3.5287789133942975</v>
          </cell>
          <cell r="BC40">
            <v>0.80662207986568468</v>
          </cell>
          <cell r="BD40">
            <v>0.95794096691180597</v>
          </cell>
          <cell r="BJ40">
            <v>25.637439483593333</v>
          </cell>
          <cell r="BO40">
            <v>2.301726408692371</v>
          </cell>
          <cell r="BP40">
            <v>2.3017264086923674</v>
          </cell>
        </row>
        <row r="41">
          <cell r="B41" t="str">
            <v>South Lanarkshire</v>
          </cell>
          <cell r="C41">
            <v>0.46296296296296291</v>
          </cell>
          <cell r="H41">
            <v>0.69444444444444442</v>
          </cell>
          <cell r="M41">
            <v>5.4783950617283947</v>
          </cell>
          <cell r="Q41">
            <v>35.108024691358025</v>
          </cell>
          <cell r="Z41">
            <v>0.60418280402788527</v>
          </cell>
          <cell r="AE41">
            <v>0.36165229298825513</v>
          </cell>
          <cell r="AF41">
            <v>0.56510492337876894</v>
          </cell>
          <cell r="AL41">
            <v>0.5422153369481022</v>
          </cell>
          <cell r="AQ41">
            <v>0.32421664976608316</v>
          </cell>
          <cell r="AR41">
            <v>0.57495548890026194</v>
          </cell>
          <cell r="AX41">
            <v>4.9573973663826498</v>
          </cell>
          <cell r="BC41">
            <v>1.1395973240716151</v>
          </cell>
          <cell r="BD41">
            <v>1.3730883972800152</v>
          </cell>
          <cell r="BJ41">
            <v>33.911696359411309</v>
          </cell>
          <cell r="BO41">
            <v>3.1766378605623871</v>
          </cell>
          <cell r="BP41">
            <v>3.1766378605623871</v>
          </cell>
        </row>
        <row r="42">
          <cell r="B42" t="str">
            <v>Scotland</v>
          </cell>
          <cell r="C42">
            <v>0.58066144912900775</v>
          </cell>
          <cell r="H42">
            <v>0.50852959209434845</v>
          </cell>
          <cell r="M42">
            <v>5.0420168067226889</v>
          </cell>
          <cell r="Q42">
            <v>27.80322429400945</v>
          </cell>
          <cell r="Z42">
            <v>0.55621944595328632</v>
          </cell>
          <cell r="AE42">
            <v>8.7964336583063296E-2</v>
          </cell>
          <cell r="AF42">
            <v>8.7964336583063241E-2</v>
          </cell>
          <cell r="AL42">
            <v>0.44034039471301817</v>
          </cell>
          <cell r="AQ42">
            <v>7.8266842090448874E-2</v>
          </cell>
          <cell r="AR42">
            <v>7.8266842090448929E-2</v>
          </cell>
          <cell r="AX42">
            <v>5.0921600579395259</v>
          </cell>
          <cell r="BC42">
            <v>0.26615496404750427</v>
          </cell>
          <cell r="BD42">
            <v>0.26615496404750427</v>
          </cell>
          <cell r="BJ42">
            <v>28.279558211117152</v>
          </cell>
          <cell r="BO42">
            <v>0.62721994182147967</v>
          </cell>
          <cell r="BP42">
            <v>0.62721994182146901</v>
          </cell>
        </row>
      </sheetData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"/>
  <sheetViews>
    <sheetView tabSelected="1" zoomScale="55" zoomScaleNormal="55" workbookViewId="0">
      <selection activeCell="V14" sqref="V14"/>
    </sheetView>
  </sheetViews>
  <sheetFormatPr defaultColWidth="11.42578125" defaultRowHeight="15.75"/>
  <cols>
    <col min="1" max="1" width="6" style="5" customWidth="1"/>
    <col min="2" max="2" width="23.7109375" style="28" customWidth="1"/>
    <col min="3" max="3" width="15.5703125" style="29" customWidth="1"/>
    <col min="4" max="4" width="3.28515625" style="29" customWidth="1"/>
    <col min="5" max="5" width="10.85546875" style="5" customWidth="1"/>
    <col min="6" max="6" width="10.140625" style="5" customWidth="1"/>
    <col min="7" max="7" width="4.85546875" style="5" customWidth="1"/>
    <col min="8" max="8" width="13.85546875" style="28" customWidth="1"/>
    <col min="9" max="9" width="2.85546875" style="28" customWidth="1"/>
    <col min="10" max="10" width="10" style="28" customWidth="1"/>
    <col min="11" max="11" width="11" style="28" customWidth="1"/>
    <col min="12" max="12" width="5.5703125" style="28" customWidth="1"/>
    <col min="13" max="13" width="13.85546875" style="28" customWidth="1"/>
    <col min="14" max="14" width="2.85546875" style="28" customWidth="1"/>
    <col min="15" max="15" width="11.28515625" style="28" customWidth="1"/>
    <col min="16" max="16" width="10.7109375" style="28" customWidth="1"/>
    <col min="17" max="17" width="14.28515625" style="5" customWidth="1"/>
    <col min="18" max="18" width="3.42578125" style="5" customWidth="1"/>
    <col min="19" max="19" width="10.7109375" style="28" customWidth="1"/>
    <col min="20" max="20" width="10" style="28" customWidth="1"/>
    <col min="21" max="16384" width="11.42578125" style="5"/>
  </cols>
  <sheetData>
    <row r="1" spans="1:20" ht="20.25">
      <c r="A1" s="1" t="s">
        <v>0</v>
      </c>
      <c r="B1" s="2"/>
      <c r="C1" s="3"/>
      <c r="D1" s="3"/>
      <c r="E1" s="4"/>
      <c r="F1" s="4"/>
      <c r="G1" s="4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2"/>
      <c r="T1" s="2"/>
    </row>
    <row r="2" spans="1:20" ht="20.25">
      <c r="A2" s="6" t="s">
        <v>1</v>
      </c>
      <c r="B2" s="2"/>
      <c r="C2" s="7"/>
      <c r="D2" s="7"/>
      <c r="E2" s="4"/>
      <c r="F2" s="4"/>
      <c r="G2" s="4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7"/>
      <c r="T2" s="7"/>
    </row>
    <row r="3" spans="1:20" s="9" customFormat="1" ht="20.25">
      <c r="A3" s="6" t="s">
        <v>2</v>
      </c>
      <c r="B3" s="4"/>
      <c r="C3" s="8"/>
      <c r="D3" s="8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4"/>
      <c r="R3" s="4"/>
      <c r="S3" s="8"/>
      <c r="T3" s="8"/>
    </row>
    <row r="4" spans="1:20" s="9" customFormat="1" ht="20.25">
      <c r="A4" s="6" t="s">
        <v>3</v>
      </c>
      <c r="B4" s="4"/>
      <c r="C4" s="8"/>
      <c r="D4" s="8"/>
      <c r="E4" s="4"/>
      <c r="F4" s="4"/>
      <c r="G4" s="4"/>
      <c r="H4" s="8"/>
      <c r="I4" s="8"/>
      <c r="J4" s="8"/>
      <c r="K4" s="8"/>
      <c r="L4" s="8"/>
      <c r="M4" s="8"/>
      <c r="N4" s="8"/>
      <c r="O4" s="8"/>
      <c r="P4" s="8"/>
      <c r="Q4" s="4"/>
      <c r="R4" s="4"/>
      <c r="S4" s="8"/>
      <c r="T4" s="8"/>
    </row>
    <row r="5" spans="1:20" ht="18.75" thickBot="1">
      <c r="A5" s="4"/>
      <c r="B5" s="2"/>
      <c r="C5" s="3"/>
      <c r="D5" s="3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0" ht="37.5" customHeight="1">
      <c r="A6" s="2"/>
      <c r="B6" s="10"/>
      <c r="C6" s="11" t="s">
        <v>4</v>
      </c>
      <c r="D6" s="12"/>
      <c r="E6" s="13" t="s">
        <v>5</v>
      </c>
      <c r="F6" s="13"/>
      <c r="G6" s="12"/>
      <c r="H6" s="11" t="s">
        <v>6</v>
      </c>
      <c r="I6" s="12"/>
      <c r="J6" s="13" t="s">
        <v>5</v>
      </c>
      <c r="K6" s="13"/>
      <c r="L6" s="12"/>
      <c r="M6" s="11" t="s">
        <v>7</v>
      </c>
      <c r="N6" s="12"/>
      <c r="O6" s="13" t="s">
        <v>5</v>
      </c>
      <c r="P6" s="13"/>
      <c r="Q6" s="12"/>
      <c r="R6" s="12"/>
      <c r="S6" s="13" t="s">
        <v>5</v>
      </c>
      <c r="T6" s="13"/>
    </row>
    <row r="7" spans="1:20" s="19" customFormat="1" ht="127.5" customHeight="1" thickBot="1">
      <c r="A7" s="14"/>
      <c r="B7" s="15"/>
      <c r="C7" s="16"/>
      <c r="D7" s="17"/>
      <c r="E7" s="18" t="s">
        <v>8</v>
      </c>
      <c r="F7" s="18" t="s">
        <v>9</v>
      </c>
      <c r="G7" s="17"/>
      <c r="H7" s="16"/>
      <c r="I7" s="17"/>
      <c r="J7" s="18" t="s">
        <v>8</v>
      </c>
      <c r="K7" s="18" t="s">
        <v>9</v>
      </c>
      <c r="L7" s="17"/>
      <c r="M7" s="16"/>
      <c r="N7" s="17"/>
      <c r="O7" s="18" t="s">
        <v>8</v>
      </c>
      <c r="P7" s="18" t="s">
        <v>9</v>
      </c>
      <c r="Q7" s="17" t="s">
        <v>10</v>
      </c>
      <c r="R7" s="17"/>
      <c r="S7" s="18" t="s">
        <v>8</v>
      </c>
      <c r="T7" s="18" t="s">
        <v>9</v>
      </c>
    </row>
    <row r="8" spans="1:20" ht="18.75" customHeight="1">
      <c r="A8" s="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0.25" customHeight="1">
      <c r="A9" s="21" t="s">
        <v>11</v>
      </c>
      <c r="B9" s="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3"/>
      <c r="S9" s="23"/>
      <c r="T9" s="23"/>
    </row>
    <row r="10" spans="1:20" ht="17.25" customHeight="1">
      <c r="A10" s="21"/>
      <c r="B10" s="2" t="s">
        <v>12</v>
      </c>
      <c r="C10" s="22">
        <f>'Appendix H Working'!C10</f>
        <v>0.65604498594189309</v>
      </c>
      <c r="D10" s="22"/>
      <c r="E10" s="22">
        <f>'Appendix H Working'!E10</f>
        <v>0.45069442632823625</v>
      </c>
      <c r="F10" s="22">
        <f>'Appendix H Working'!F10</f>
        <v>1.7284169212422724</v>
      </c>
      <c r="G10" s="22"/>
      <c r="H10" s="22">
        <f>'Appendix H Working'!H10</f>
        <v>0.37488284910965325</v>
      </c>
      <c r="I10" s="22"/>
      <c r="J10" s="22">
        <f>'Appendix H Working'!J10</f>
        <v>0.10243095616788772</v>
      </c>
      <c r="K10" s="22">
        <f>'Appendix H Working'!K10</f>
        <v>0.96255532663568588</v>
      </c>
      <c r="L10" s="22"/>
      <c r="M10" s="22">
        <f>'Appendix H Working'!M10</f>
        <v>7.216494845360824</v>
      </c>
      <c r="N10" s="22"/>
      <c r="O10" s="22">
        <f>'Appendix H Working'!O10</f>
        <v>5.6694721854368968</v>
      </c>
      <c r="P10" s="22">
        <f>'Appendix H Working'!P10</f>
        <v>8.9925893650239441</v>
      </c>
      <c r="Q10" s="23">
        <f>'Appendix H Working'!Q10</f>
        <v>17.80693533270853</v>
      </c>
      <c r="R10" s="23"/>
      <c r="S10" s="23">
        <f>'Appendix H Working'!S10</f>
        <v>16.594404375184968</v>
      </c>
      <c r="T10" s="23">
        <f>'Appendix H Working'!T10</f>
        <v>21.864242241356386</v>
      </c>
    </row>
    <row r="11" spans="1:20" ht="18">
      <c r="A11" s="4"/>
      <c r="B11" s="4" t="s">
        <v>13</v>
      </c>
      <c r="C11" s="22">
        <f>'Appendix H Working'!C11</f>
        <v>0.46272493573264784</v>
      </c>
      <c r="D11" s="22"/>
      <c r="E11" s="22">
        <f>'Appendix H Working'!E11</f>
        <v>0.24846573555090326</v>
      </c>
      <c r="F11" s="22">
        <f>'Appendix H Working'!F11</f>
        <v>0.95286818870558443</v>
      </c>
      <c r="G11" s="22"/>
      <c r="H11" s="22">
        <f>'Appendix H Working'!H11</f>
        <v>1.0282776349614395</v>
      </c>
      <c r="I11" s="22"/>
      <c r="J11" s="22">
        <f>'Appendix H Working'!J11</f>
        <v>0.41572724599390914</v>
      </c>
      <c r="K11" s="22">
        <f>'Appendix H Working'!K11</f>
        <v>1.2495308185091181</v>
      </c>
      <c r="L11" s="22"/>
      <c r="M11" s="22">
        <f>'Appendix H Working'!M11</f>
        <v>7.8149100257069408</v>
      </c>
      <c r="N11" s="22"/>
      <c r="O11" s="22">
        <f>'Appendix H Working'!O11</f>
        <v>6.0522780958678499</v>
      </c>
      <c r="P11" s="22">
        <f>'Appendix H Working'!P11</f>
        <v>8.4554939248575387</v>
      </c>
      <c r="Q11" s="23">
        <f>'Appendix H Working'!Q11</f>
        <v>16.966580976863753</v>
      </c>
      <c r="R11" s="23"/>
      <c r="S11" s="23">
        <f>'Appendix H Working'!S11</f>
        <v>14.049100159299826</v>
      </c>
      <c r="T11" s="23">
        <f>'Appendix H Working'!T11</f>
        <v>17.598568234482556</v>
      </c>
    </row>
    <row r="12" spans="1:20" ht="18">
      <c r="A12" s="4"/>
      <c r="B12" s="4" t="s">
        <v>14</v>
      </c>
      <c r="C12" s="22">
        <f>'Appendix H Working'!C12</f>
        <v>1.48619957537155</v>
      </c>
      <c r="D12" s="22"/>
      <c r="E12" s="22">
        <f>'Appendix H Working'!E12</f>
        <v>0.18131643569499509</v>
      </c>
      <c r="F12" s="22">
        <f>'Appendix H Working'!F12</f>
        <v>2.041069506292021</v>
      </c>
      <c r="G12" s="22"/>
      <c r="H12" s="22">
        <f>'Appendix H Working'!H12</f>
        <v>0.42462845010615713</v>
      </c>
      <c r="I12" s="22"/>
      <c r="J12" s="22">
        <f>'Appendix H Working'!J12</f>
        <v>8.9185795438483248E-2</v>
      </c>
      <c r="K12" s="22">
        <f>'Appendix H Working'!K12</f>
        <v>1.7181077547885542</v>
      </c>
      <c r="L12" s="22"/>
      <c r="M12" s="22">
        <f>'Appendix H Working'!M12</f>
        <v>7.6433121019108281</v>
      </c>
      <c r="N12" s="22"/>
      <c r="O12" s="22">
        <f>'Appendix H Working'!O12</f>
        <v>4.519956218699968</v>
      </c>
      <c r="P12" s="22">
        <f>'Appendix H Working'!P12</f>
        <v>9.4424947431864297</v>
      </c>
      <c r="Q12" s="23">
        <f>'Appendix H Working'!Q12</f>
        <v>11.040339702760086</v>
      </c>
      <c r="R12" s="23"/>
      <c r="S12" s="23">
        <f>'Appendix H Working'!S12</f>
        <v>9.7317153084053274</v>
      </c>
      <c r="T12" s="23">
        <f>'Appendix H Working'!T12</f>
        <v>16.452559694991098</v>
      </c>
    </row>
    <row r="13" spans="1:20" ht="18">
      <c r="A13" s="4"/>
      <c r="B13" s="4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  <c r="R13" s="23"/>
      <c r="S13" s="23"/>
      <c r="T13" s="23"/>
    </row>
    <row r="14" spans="1:20" ht="18">
      <c r="A14" s="7" t="s">
        <v>15</v>
      </c>
      <c r="B14" s="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3"/>
      <c r="S14" s="23"/>
      <c r="T14" s="23"/>
    </row>
    <row r="15" spans="1:20" ht="18">
      <c r="A15" s="4"/>
      <c r="B15" s="4" t="s">
        <v>16</v>
      </c>
      <c r="C15" s="22">
        <f>'Appendix H Working'!C13</f>
        <v>0.4329004329004329</v>
      </c>
      <c r="D15" s="22"/>
      <c r="E15" s="22">
        <f>'Appendix H Working'!E13</f>
        <v>0.23460785984370228</v>
      </c>
      <c r="F15" s="22">
        <f>'Appendix H Working'!F13</f>
        <v>1.6861751559714837</v>
      </c>
      <c r="G15" s="22"/>
      <c r="H15" s="22">
        <f>'Appendix H Working'!H13</f>
        <v>0.14430014430014429</v>
      </c>
      <c r="I15" s="22"/>
      <c r="J15" s="22">
        <f>'Appendix H Working'!J13</f>
        <v>3.658642772296228E-3</v>
      </c>
      <c r="K15" s="22">
        <f>'Appendix H Working'!K13</f>
        <v>0.80515077903741317</v>
      </c>
      <c r="L15" s="22"/>
      <c r="M15" s="22">
        <f>'Appendix H Working'!M13</f>
        <v>5.1948051948051948</v>
      </c>
      <c r="N15" s="22"/>
      <c r="O15" s="22">
        <f>'Appendix H Working'!O13</f>
        <v>2.9843307714816825</v>
      </c>
      <c r="P15" s="22">
        <f>'Appendix H Working'!P13</f>
        <v>6.2738143473472636</v>
      </c>
      <c r="Q15" s="23">
        <f>'Appendix H Working'!Q13</f>
        <v>21.933621933621932</v>
      </c>
      <c r="R15" s="23"/>
      <c r="S15" s="23">
        <f>'Appendix H Working'!S13</f>
        <v>18.28714428265674</v>
      </c>
      <c r="T15" s="23">
        <f>'Appendix H Working'!T13</f>
        <v>25.238867278036903</v>
      </c>
    </row>
    <row r="16" spans="1:20" ht="18">
      <c r="A16" s="4"/>
      <c r="B16" s="4" t="s">
        <v>17</v>
      </c>
      <c r="C16" s="22">
        <f>'Appendix H Working'!C14</f>
        <v>0.26702269692923897</v>
      </c>
      <c r="D16" s="22"/>
      <c r="E16" s="22">
        <f>'Appendix H Working'!E14</f>
        <v>8.2820899986024391E-2</v>
      </c>
      <c r="F16" s="22">
        <f>'Appendix H Working'!F14</f>
        <v>1.173664400233243</v>
      </c>
      <c r="G16" s="22"/>
      <c r="H16" s="22">
        <f>'Appendix H Working'!H14</f>
        <v>0.53404539385847793</v>
      </c>
      <c r="I16" s="22"/>
      <c r="J16" s="22">
        <f>'Appendix H Working'!J14</f>
        <v>0.14589897906644247</v>
      </c>
      <c r="K16" s="22">
        <f>'Appendix H Working'!K14</f>
        <v>1.3710292738157559</v>
      </c>
      <c r="L16" s="22"/>
      <c r="M16" s="22">
        <f>'Appendix H Working'!M14</f>
        <v>4.2723631508678235</v>
      </c>
      <c r="N16" s="22"/>
      <c r="O16" s="22">
        <f>'Appendix H Working'!O14</f>
        <v>3.2635585545541841</v>
      </c>
      <c r="P16" s="22">
        <f>'Appendix H Working'!P14</f>
        <v>6.5162687241075057</v>
      </c>
      <c r="Q16" s="23">
        <f>'Appendix H Working'!Q14</f>
        <v>16.421895861148197</v>
      </c>
      <c r="R16" s="23"/>
      <c r="S16" s="23">
        <f>'Appendix H Working'!S14</f>
        <v>14.999161067046643</v>
      </c>
      <c r="T16" s="23">
        <f>'Appendix H Working'!T14</f>
        <v>21.091869722779329</v>
      </c>
    </row>
    <row r="17" spans="1:20" ht="18">
      <c r="A17" s="4"/>
      <c r="B17" s="4" t="s">
        <v>18</v>
      </c>
      <c r="C17" s="22">
        <f>'Appendix H Working'!C15</f>
        <v>0.10330578512396695</v>
      </c>
      <c r="D17" s="22"/>
      <c r="E17" s="22">
        <f>'Appendix H Working'!E15</f>
        <v>0.11305657402762712</v>
      </c>
      <c r="F17" s="22">
        <f>'Appendix H Working'!F15</f>
        <v>1.0624054642534957</v>
      </c>
      <c r="G17" s="22"/>
      <c r="H17" s="22">
        <f>'Appendix H Working'!H15</f>
        <v>0.72314049586776863</v>
      </c>
      <c r="I17" s="22"/>
      <c r="J17" s="22">
        <f>'Appendix H Working'!J15</f>
        <v>0.14006169605707253</v>
      </c>
      <c r="K17" s="22">
        <f>'Appendix H Working'!K15</f>
        <v>1.1369320156131331</v>
      </c>
      <c r="L17" s="22"/>
      <c r="M17" s="22">
        <f>'Appendix H Working'!M15</f>
        <v>5.1652892561983474</v>
      </c>
      <c r="N17" s="22"/>
      <c r="O17" s="22">
        <f>'Appendix H Working'!O15</f>
        <v>3.8050352796308959</v>
      </c>
      <c r="P17" s="22">
        <f>'Appendix H Working'!P15</f>
        <v>6.7790305302938769</v>
      </c>
      <c r="Q17" s="23">
        <f>'Appendix H Working'!Q15</f>
        <v>13.636363636363635</v>
      </c>
      <c r="R17" s="23"/>
      <c r="S17" s="23">
        <f>'Appendix H Working'!S15</f>
        <v>12.841059635266772</v>
      </c>
      <c r="T17" s="23">
        <f>'Appendix H Working'!T15</f>
        <v>17.781347003737373</v>
      </c>
    </row>
    <row r="18" spans="1:20" ht="18">
      <c r="A18" s="4"/>
      <c r="B18" s="4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  <c r="R18" s="23"/>
      <c r="S18" s="23"/>
      <c r="T18" s="23"/>
    </row>
    <row r="19" spans="1:20" ht="18">
      <c r="A19" s="7" t="s">
        <v>19</v>
      </c>
      <c r="B19" s="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23"/>
      <c r="S19" s="23"/>
      <c r="T19" s="23"/>
    </row>
    <row r="20" spans="1:20" ht="18">
      <c r="A20" s="7"/>
      <c r="B20" s="4" t="s">
        <v>20</v>
      </c>
      <c r="C20" s="22">
        <f>'Appendix H Working'!C16</f>
        <v>0.55350553505535049</v>
      </c>
      <c r="D20" s="22"/>
      <c r="E20" s="22">
        <f>'Appendix H Working'!E16</f>
        <v>7.6964038285802214E-2</v>
      </c>
      <c r="F20" s="22">
        <f>'Appendix H Working'!F16</f>
        <v>1.4826633587619746</v>
      </c>
      <c r="G20" s="22"/>
      <c r="H20" s="22">
        <f>'Appendix H Working'!H16</f>
        <v>0.18450184501845018</v>
      </c>
      <c r="I20" s="22"/>
      <c r="J20" s="22">
        <f>'Appendix H Working'!J16</f>
        <v>1.9981044687397972E-2</v>
      </c>
      <c r="K20" s="22">
        <f>'Appendix H Working'!K16</f>
        <v>1.1881946290768546</v>
      </c>
      <c r="L20" s="22"/>
      <c r="M20" s="22">
        <f>'Appendix H Working'!M16</f>
        <v>5.3505535055350553</v>
      </c>
      <c r="N20" s="22"/>
      <c r="O20" s="22">
        <f>'Appendix H Working'!O16</f>
        <v>3.2950315058823656</v>
      </c>
      <c r="P20" s="22">
        <f>'Appendix H Working'!P16</f>
        <v>7.2747374898448331</v>
      </c>
      <c r="Q20" s="23">
        <f>'Appendix H Working'!Q16</f>
        <v>18.819188191881921</v>
      </c>
      <c r="R20" s="23"/>
      <c r="S20" s="23">
        <f>'Appendix H Working'!S16</f>
        <v>19.191482307674232</v>
      </c>
      <c r="T20" s="23">
        <f>'Appendix H Working'!T16</f>
        <v>27.32703621084428</v>
      </c>
    </row>
    <row r="21" spans="1:20" ht="18">
      <c r="A21" s="7"/>
      <c r="B21" s="4" t="s">
        <v>21</v>
      </c>
      <c r="C21" s="22">
        <f>'Appendix H Working'!C17</f>
        <v>0.67720090293453727</v>
      </c>
      <c r="D21" s="22"/>
      <c r="E21" s="22">
        <f>'Appendix H Working'!E17</f>
        <v>0.19159514520151411</v>
      </c>
      <c r="F21" s="22">
        <f>'Appendix H Working'!F17</f>
        <v>2.1567763944038134</v>
      </c>
      <c r="G21" s="22"/>
      <c r="H21" s="22">
        <f>'Appendix H Working'!H17</f>
        <v>0</v>
      </c>
      <c r="I21" s="22"/>
      <c r="J21" s="22">
        <f>'Appendix H Working'!J17</f>
        <v>5.7409995429228786E-3</v>
      </c>
      <c r="K21" s="22">
        <f>'Appendix H Working'!K17</f>
        <v>1.2634111997593875</v>
      </c>
      <c r="L21" s="22"/>
      <c r="M21" s="22">
        <f>'Appendix H Working'!M17</f>
        <v>2.4830699774266365</v>
      </c>
      <c r="N21" s="22"/>
      <c r="O21" s="22">
        <f>'Appendix H Working'!O17</f>
        <v>1.9885191135459741</v>
      </c>
      <c r="P21" s="22">
        <f>'Appendix H Working'!P17</f>
        <v>5.7511428646577363</v>
      </c>
      <c r="Q21" s="23">
        <f>'Appendix H Working'!Q17</f>
        <v>21.218961625282169</v>
      </c>
      <c r="R21" s="23"/>
      <c r="S21" s="23">
        <f>'Appendix H Working'!S17</f>
        <v>19.501482243109848</v>
      </c>
      <c r="T21" s="23">
        <f>'Appendix H Working'!T17</f>
        <v>28.661783063012603</v>
      </c>
    </row>
    <row r="22" spans="1:20" ht="18">
      <c r="A22" s="7"/>
      <c r="B22" s="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3"/>
      <c r="S22" s="23"/>
      <c r="T22" s="23"/>
    </row>
    <row r="23" spans="1:20" ht="18">
      <c r="A23" s="7" t="s">
        <v>22</v>
      </c>
      <c r="B23" s="4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  <c r="R23" s="23"/>
      <c r="S23" s="23"/>
      <c r="T23" s="23"/>
    </row>
    <row r="24" spans="1:20" ht="18">
      <c r="A24" s="4"/>
      <c r="B24" s="4" t="s">
        <v>23</v>
      </c>
      <c r="C24" s="22">
        <f>'Appendix H Working'!C18</f>
        <v>0.32051282051282048</v>
      </c>
      <c r="D24" s="22"/>
      <c r="E24" s="22">
        <f>'Appendix H Working'!E18</f>
        <v>8.1146820462467614E-3</v>
      </c>
      <c r="F24" s="22">
        <f>'Appendix H Working'!F18</f>
        <v>1.785783138121442</v>
      </c>
      <c r="G24" s="22"/>
      <c r="H24" s="22">
        <f>'Appendix H Working'!H18</f>
        <v>0</v>
      </c>
      <c r="I24" s="22"/>
      <c r="J24" s="22">
        <f>'Appendix H Working'!J18</f>
        <v>0</v>
      </c>
      <c r="K24" s="22">
        <f>'Appendix H Working'!K18</f>
        <v>0</v>
      </c>
      <c r="L24" s="22"/>
      <c r="M24" s="22">
        <f>'Appendix H Working'!M18</f>
        <v>2.2435897435897436</v>
      </c>
      <c r="N24" s="22"/>
      <c r="O24" s="22">
        <f>'Appendix H Working'!O18</f>
        <v>1.9873638168981467</v>
      </c>
      <c r="P24" s="22">
        <f>'Appendix H Working'!P18</f>
        <v>6.7184567462105633</v>
      </c>
      <c r="Q24" s="23">
        <f>'Appendix H Working'!Q18</f>
        <v>25.320512820512818</v>
      </c>
      <c r="R24" s="23"/>
      <c r="S24" s="23">
        <f>'Appendix H Working'!S18</f>
        <v>18.76570238178223</v>
      </c>
      <c r="T24" s="23">
        <f>'Appendix H Working'!T18</f>
        <v>29.954096218434056</v>
      </c>
    </row>
    <row r="25" spans="1:20" ht="18">
      <c r="A25" s="4"/>
      <c r="B25" s="4" t="s">
        <v>24</v>
      </c>
      <c r="C25" s="22">
        <f>'Appendix H Working'!C19</f>
        <v>0.94086021505376349</v>
      </c>
      <c r="D25" s="22"/>
      <c r="E25" s="22">
        <f>'Appendix H Working'!E19</f>
        <v>8.3604340931838148E-2</v>
      </c>
      <c r="F25" s="22">
        <f>'Appendix H Working'!F19</f>
        <v>1.1847666310462601</v>
      </c>
      <c r="G25" s="22"/>
      <c r="H25" s="22">
        <f>'Appendix H Working'!H19</f>
        <v>0.40322580645161288</v>
      </c>
      <c r="I25" s="22"/>
      <c r="J25" s="22">
        <f>'Appendix H Working'!J19</f>
        <v>3.2730983587022318E-2</v>
      </c>
      <c r="K25" s="22">
        <f>'Appendix H Working'!K19</f>
        <v>0.97630914428702176</v>
      </c>
      <c r="L25" s="22"/>
      <c r="M25" s="22">
        <f>'Appendix H Working'!M19</f>
        <v>4.838709677419355</v>
      </c>
      <c r="N25" s="22"/>
      <c r="O25" s="22">
        <f>'Appendix H Working'!O19</f>
        <v>3.1257455583763543</v>
      </c>
      <c r="P25" s="22">
        <f>'Appendix H Working'!P19</f>
        <v>6.3416534620733378</v>
      </c>
      <c r="Q25" s="23">
        <f>'Appendix H Working'!Q19</f>
        <v>15.053763440860216</v>
      </c>
      <c r="R25" s="23"/>
      <c r="S25" s="23">
        <f>'Appendix H Working'!S19</f>
        <v>17.001487728610087</v>
      </c>
      <c r="T25" s="23">
        <f>'Appendix H Working'!T19</f>
        <v>23.484998757876401</v>
      </c>
    </row>
    <row r="26" spans="1:20" ht="18">
      <c r="A26" s="4"/>
      <c r="B26" s="4" t="s">
        <v>25</v>
      </c>
      <c r="C26" s="22">
        <f>'Appendix H Working'!C20</f>
        <v>0.61601642710472282</v>
      </c>
      <c r="D26" s="22"/>
      <c r="E26" s="22">
        <f>'Appendix H Working'!E20</f>
        <v>0.11224154208304071</v>
      </c>
      <c r="F26" s="22">
        <f>'Appendix H Working'!F20</f>
        <v>1.0547465165194332</v>
      </c>
      <c r="G26" s="22"/>
      <c r="H26" s="22">
        <f>'Appendix H Working'!H20</f>
        <v>0.51334702258726894</v>
      </c>
      <c r="I26" s="22"/>
      <c r="J26" s="22">
        <f>'Appendix H Working'!J20</f>
        <v>8.701695060130557E-2</v>
      </c>
      <c r="K26" s="22">
        <f>'Appendix H Working'!K20</f>
        <v>0.97954520075394613</v>
      </c>
      <c r="L26" s="22"/>
      <c r="M26" s="22">
        <f>'Appendix H Working'!M20</f>
        <v>3.7987679671457908</v>
      </c>
      <c r="N26" s="22"/>
      <c r="O26" s="22">
        <f>'Appendix H Working'!O20</f>
        <v>3.117395029091421</v>
      </c>
      <c r="P26" s="22">
        <f>'Appendix H Working'!P20</f>
        <v>5.8467351986087186</v>
      </c>
      <c r="Q26" s="23">
        <f>'Appendix H Working'!Q20</f>
        <v>22.587268993839835</v>
      </c>
      <c r="R26" s="23"/>
      <c r="S26" s="23">
        <f>'Appendix H Working'!S20</f>
        <v>20.856894381848598</v>
      </c>
      <c r="T26" s="23">
        <f>'Appendix H Working'!T20</f>
        <v>27.011282755123595</v>
      </c>
    </row>
    <row r="27" spans="1:20" ht="18">
      <c r="A27" s="4"/>
      <c r="B27" s="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/>
      <c r="R27" s="23"/>
      <c r="S27" s="23"/>
      <c r="T27" s="23"/>
    </row>
    <row r="28" spans="1:20" ht="20.25" customHeight="1">
      <c r="A28" s="7" t="s">
        <v>26</v>
      </c>
      <c r="B28" s="4"/>
      <c r="C28" s="22">
        <f>'Appendix H Working'!C21</f>
        <v>0.56417489421720735</v>
      </c>
      <c r="D28" s="22"/>
      <c r="E28" s="22">
        <f>'Appendix H Working'!E21</f>
        <v>3.4258738125030434E-2</v>
      </c>
      <c r="F28" s="22">
        <f>'Appendix H Working'!F21</f>
        <v>1.0218794438081982</v>
      </c>
      <c r="G28" s="22"/>
      <c r="H28" s="22">
        <f>'Appendix H Working'!H21</f>
        <v>0.98730606488011285</v>
      </c>
      <c r="I28" s="22"/>
      <c r="J28" s="22">
        <f>'Appendix H Working'!J21</f>
        <v>0.31144190289828172</v>
      </c>
      <c r="K28" s="22">
        <f>'Appendix H Working'!K21</f>
        <v>1.8471674713604929</v>
      </c>
      <c r="L28" s="22"/>
      <c r="M28" s="22">
        <f>'Appendix H Working'!M21</f>
        <v>6.3469675599435824</v>
      </c>
      <c r="N28" s="22"/>
      <c r="O28" s="22">
        <f>'Appendix H Working'!O21</f>
        <v>4.5219897253386607</v>
      </c>
      <c r="P28" s="22">
        <f>'Appendix H Working'!P21</f>
        <v>8.3547307327167957</v>
      </c>
      <c r="Q28" s="23">
        <f>'Appendix H Working'!Q21</f>
        <v>29.619181946403383</v>
      </c>
      <c r="R28" s="23"/>
      <c r="S28" s="23">
        <f>'Appendix H Working'!S21</f>
        <v>25.44821656447656</v>
      </c>
      <c r="T28" s="23">
        <f>'Appendix H Working'!T21</f>
        <v>33.448530253062337</v>
      </c>
    </row>
    <row r="29" spans="1:20" ht="20.25" customHeight="1">
      <c r="A29" s="7"/>
      <c r="B29" s="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3"/>
      <c r="R29" s="23"/>
      <c r="S29" s="23"/>
      <c r="T29" s="23"/>
    </row>
    <row r="30" spans="1:20" ht="20.25" customHeight="1">
      <c r="A30" s="7" t="s">
        <v>27</v>
      </c>
      <c r="B30" s="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3"/>
      <c r="S30" s="23"/>
      <c r="T30" s="23"/>
    </row>
    <row r="31" spans="1:20" ht="18">
      <c r="A31" s="4"/>
      <c r="B31" s="4" t="s">
        <v>28</v>
      </c>
      <c r="C31" s="22">
        <f>'Appendix H Working'!C22</f>
        <v>0.6696428571428571</v>
      </c>
      <c r="D31" s="22"/>
      <c r="E31" s="22">
        <f>'Appendix H Working'!E22</f>
        <v>0.13871572262233234</v>
      </c>
      <c r="F31" s="22">
        <f>'Appendix H Working'!F22</f>
        <v>1.9657562936641986</v>
      </c>
      <c r="G31" s="22"/>
      <c r="H31" s="22">
        <f>'Appendix H Working'!H22</f>
        <v>0.6696428571428571</v>
      </c>
      <c r="I31" s="22"/>
      <c r="J31" s="22">
        <f>'Appendix H Working'!J22</f>
        <v>5.4307013126449588E-2</v>
      </c>
      <c r="K31" s="22">
        <f>'Appendix H Working'!K22</f>
        <v>1.619885127292368</v>
      </c>
      <c r="L31" s="22"/>
      <c r="M31" s="22">
        <f>'Appendix H Working'!M22</f>
        <v>8.2589285714285712</v>
      </c>
      <c r="N31" s="22"/>
      <c r="O31" s="22">
        <f>'Appendix H Working'!O22</f>
        <v>4.1717032860667107</v>
      </c>
      <c r="P31" s="22">
        <f>'Appendix H Working'!P22</f>
        <v>9.0734968482664122</v>
      </c>
      <c r="Q31" s="23">
        <f>'Appendix H Working'!Q22</f>
        <v>32.8125</v>
      </c>
      <c r="R31" s="23"/>
      <c r="S31" s="23">
        <f>'Appendix H Working'!S22</f>
        <v>29.736688983575128</v>
      </c>
      <c r="T31" s="23">
        <f>'Appendix H Working'!T22</f>
        <v>40.756584559025768</v>
      </c>
    </row>
    <row r="32" spans="1:20" ht="18">
      <c r="A32" s="4"/>
      <c r="B32" s="4" t="s">
        <v>29</v>
      </c>
      <c r="C32" s="22">
        <f>'Appendix H Working'!C23</f>
        <v>0.88365243004418259</v>
      </c>
      <c r="D32" s="22"/>
      <c r="E32" s="22">
        <f>'Appendix H Working'!E23</f>
        <v>9.1519544807041747E-2</v>
      </c>
      <c r="F32" s="22">
        <f>'Appendix H Working'!F23</f>
        <v>1.2969338860565569</v>
      </c>
      <c r="G32" s="22"/>
      <c r="H32" s="22">
        <f>'Appendix H Working'!H23</f>
        <v>0.14727540500736377</v>
      </c>
      <c r="I32" s="22"/>
      <c r="J32" s="22">
        <f>'Appendix H Working'!J23</f>
        <v>3.5829774932539228E-2</v>
      </c>
      <c r="K32" s="22">
        <f>'Appendix H Working'!K23</f>
        <v>1.0687407792491066</v>
      </c>
      <c r="L32" s="22"/>
      <c r="M32" s="22">
        <f>'Appendix H Working'!M23</f>
        <v>3.2400589101620034</v>
      </c>
      <c r="N32" s="22"/>
      <c r="O32" s="22">
        <f>'Appendix H Working'!O23</f>
        <v>2.3932961313356991</v>
      </c>
      <c r="P32" s="22">
        <f>'Appendix H Working'!P23</f>
        <v>5.4593094227115939</v>
      </c>
      <c r="Q32" s="23">
        <f>'Appendix H Working'!Q23</f>
        <v>24.447717231222384</v>
      </c>
      <c r="R32" s="23"/>
      <c r="S32" s="23">
        <f>'Appendix H Working'!S23</f>
        <v>20.274152775109261</v>
      </c>
      <c r="T32" s="23">
        <f>'Appendix H Working'!T23</f>
        <v>27.654841307730976</v>
      </c>
    </row>
    <row r="33" spans="1:20" ht="18">
      <c r="A33" s="4"/>
      <c r="B33" s="24" t="s">
        <v>30</v>
      </c>
      <c r="C33" s="22">
        <f>'Appendix H Working'!C24</f>
        <v>0.85470085470085477</v>
      </c>
      <c r="D33" s="22"/>
      <c r="E33" s="22">
        <f>'Appendix H Working'!E24</f>
        <v>7.1043727648432808E-2</v>
      </c>
      <c r="F33" s="22">
        <f>'Appendix H Working'!F24</f>
        <v>1.3686123311648997</v>
      </c>
      <c r="G33" s="22"/>
      <c r="H33" s="22">
        <f>'Appendix H Working'!H24</f>
        <v>0.17094017094017094</v>
      </c>
      <c r="I33" s="22"/>
      <c r="J33" s="22">
        <f>'Appendix H Working'!J24</f>
        <v>0.10575591844369268</v>
      </c>
      <c r="K33" s="22">
        <f>'Appendix H Working'!K24</f>
        <v>1.4986791572209102</v>
      </c>
      <c r="L33" s="22"/>
      <c r="M33" s="22">
        <f>'Appendix H Working'!M24</f>
        <v>4.9572649572649574</v>
      </c>
      <c r="N33" s="22"/>
      <c r="O33" s="22">
        <f>'Appendix H Working'!O24</f>
        <v>3.1109496704542994</v>
      </c>
      <c r="P33" s="22">
        <f>'Appendix H Working'!P24</f>
        <v>6.8164266906231088</v>
      </c>
      <c r="Q33" s="23">
        <f>'Appendix H Working'!Q24</f>
        <v>27.863247863247864</v>
      </c>
      <c r="R33" s="23"/>
      <c r="S33" s="23">
        <f>'Appendix H Working'!S24</f>
        <v>23.617273153034422</v>
      </c>
      <c r="T33" s="23">
        <f>'Appendix H Working'!T24</f>
        <v>32.177598641837371</v>
      </c>
    </row>
    <row r="34" spans="1:20" ht="18">
      <c r="A34" s="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  <c r="R34" s="23"/>
      <c r="S34" s="23"/>
      <c r="T34" s="23"/>
    </row>
    <row r="35" spans="1:20" ht="18">
      <c r="A35" s="7" t="s">
        <v>31</v>
      </c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3"/>
      <c r="S35" s="23"/>
      <c r="T35" s="23"/>
    </row>
    <row r="36" spans="1:20" s="25" customFormat="1" ht="18">
      <c r="A36" s="4"/>
      <c r="B36" s="4" t="s">
        <v>32</v>
      </c>
      <c r="C36" s="22">
        <f>'Appendix H Working'!C25</f>
        <v>1.4105058365758756</v>
      </c>
      <c r="D36" s="22"/>
      <c r="E36" s="22">
        <f>'Appendix H Working'!E25</f>
        <v>0.69490818941351906</v>
      </c>
      <c r="F36" s="22">
        <f>'Appendix H Working'!F25</f>
        <v>1.6614563200453816</v>
      </c>
      <c r="G36" s="22"/>
      <c r="H36" s="22">
        <f>'Appendix H Working'!H25</f>
        <v>0.8754863813229572</v>
      </c>
      <c r="I36" s="22"/>
      <c r="J36" s="22">
        <f>'Appendix H Working'!J25</f>
        <v>0.23495290034945779</v>
      </c>
      <c r="K36" s="22">
        <f>'Appendix H Working'!K25</f>
        <v>0.90104635188720128</v>
      </c>
      <c r="L36" s="22"/>
      <c r="M36" s="22">
        <f>'Appendix H Working'!M25</f>
        <v>7.8793774319066143</v>
      </c>
      <c r="N36" s="22"/>
      <c r="O36" s="22">
        <f>'Appendix H Working'!O25</f>
        <v>6.5974655702071612</v>
      </c>
      <c r="P36" s="22">
        <f>'Appendix H Working'!P25</f>
        <v>9.0223286483131737</v>
      </c>
      <c r="Q36" s="23">
        <f>'Appendix H Working'!Q25</f>
        <v>59.289883268482491</v>
      </c>
      <c r="R36" s="23"/>
      <c r="S36" s="23">
        <f>'Appendix H Working'!S25</f>
        <v>55.81088798573807</v>
      </c>
      <c r="T36" s="23">
        <f>'Appendix H Working'!T25</f>
        <v>62.484065468451057</v>
      </c>
    </row>
    <row r="37" spans="1:20" ht="18">
      <c r="A37" s="7"/>
      <c r="B37" s="4" t="s">
        <v>33</v>
      </c>
      <c r="C37" s="22">
        <f>'Appendix H Working'!C26</f>
        <v>0.18450184501845018</v>
      </c>
      <c r="D37" s="22"/>
      <c r="E37" s="22">
        <f>'Appendix H Working'!E26</f>
        <v>2.0018115271233591E-2</v>
      </c>
      <c r="F37" s="22">
        <f>'Appendix H Working'!F26</f>
        <v>1.1903990718024144</v>
      </c>
      <c r="G37" s="22"/>
      <c r="H37" s="22">
        <f>'Appendix H Working'!H26</f>
        <v>0.18450184501845018</v>
      </c>
      <c r="I37" s="22"/>
      <c r="J37" s="22">
        <f>'Appendix H Working'!J26</f>
        <v>9.1101031277853267E-5</v>
      </c>
      <c r="K37" s="22">
        <f>'Appendix H Working'!K26</f>
        <v>0.86719885013878928</v>
      </c>
      <c r="L37" s="22"/>
      <c r="M37" s="22">
        <f>'Appendix H Working'!M26</f>
        <v>2.7675276752767526</v>
      </c>
      <c r="N37" s="22"/>
      <c r="O37" s="22">
        <f>'Appendix H Working'!O26</f>
        <v>1.5575855533920802</v>
      </c>
      <c r="P37" s="22">
        <f>'Appendix H Working'!P26</f>
        <v>4.5900220540790064</v>
      </c>
      <c r="Q37" s="23">
        <f>'Appendix H Working'!Q26</f>
        <v>18.634686346863468</v>
      </c>
      <c r="R37" s="23"/>
      <c r="S37" s="23">
        <f>'Appendix H Working'!S26</f>
        <v>16.796201024138096</v>
      </c>
      <c r="T37" s="23">
        <f>'Appendix H Working'!T26</f>
        <v>24.465394523171739</v>
      </c>
    </row>
    <row r="38" spans="1:20" s="25" customFormat="1" ht="18">
      <c r="A38" s="7"/>
      <c r="B38" s="4" t="s">
        <v>34</v>
      </c>
      <c r="C38" s="22">
        <f>'Appendix H Working'!C27</f>
        <v>0.54347826086956519</v>
      </c>
      <c r="D38" s="22"/>
      <c r="E38" s="22">
        <f>'Appendix H Working'!E27</f>
        <v>4.3958126777489136E-2</v>
      </c>
      <c r="F38" s="22">
        <f>'Appendix H Working'!F27</f>
        <v>1.3111955839789402</v>
      </c>
      <c r="G38" s="22"/>
      <c r="H38" s="22">
        <f>'Appendix H Working'!H27</f>
        <v>0</v>
      </c>
      <c r="I38" s="22"/>
      <c r="J38" s="22">
        <f>'Appendix H Working'!J27</f>
        <v>8.9116979779968981E-5</v>
      </c>
      <c r="K38" s="22">
        <f>'Appendix H Working'!K27</f>
        <v>0.84831248679638382</v>
      </c>
      <c r="L38" s="22"/>
      <c r="M38" s="22">
        <f>'Appendix H Working'!M27</f>
        <v>1.9927536231884055</v>
      </c>
      <c r="N38" s="22"/>
      <c r="O38" s="22">
        <f>'Appendix H Working'!O27</f>
        <v>1.2562527206903453</v>
      </c>
      <c r="P38" s="22">
        <f>'Appendix H Working'!P27</f>
        <v>4.0345546130959846</v>
      </c>
      <c r="Q38" s="23">
        <f>'Appendix H Working'!Q27</f>
        <v>17.210144927536231</v>
      </c>
      <c r="R38" s="23"/>
      <c r="S38" s="23">
        <f>'Appendix H Working'!S27</f>
        <v>13.86770488098907</v>
      </c>
      <c r="T38" s="23">
        <f>'Appendix H Working'!T27</f>
        <v>20.976851089669619</v>
      </c>
    </row>
    <row r="39" spans="1:20" s="25" customFormat="1" ht="18">
      <c r="A39" s="7"/>
      <c r="B39" s="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/>
      <c r="S39" s="23"/>
      <c r="T39" s="23"/>
    </row>
    <row r="40" spans="1:20" s="25" customFormat="1" ht="18">
      <c r="A40" s="7" t="s">
        <v>35</v>
      </c>
      <c r="B40" s="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3"/>
      <c r="R40" s="23"/>
      <c r="S40" s="23"/>
      <c r="T40" s="23"/>
    </row>
    <row r="41" spans="1:20" ht="18">
      <c r="A41" s="4"/>
      <c r="B41" s="4" t="s">
        <v>36</v>
      </c>
      <c r="C41" s="22">
        <f>'Appendix H Working'!C28</f>
        <v>0.28011204481792717</v>
      </c>
      <c r="D41" s="22"/>
      <c r="E41" s="22">
        <f>'Appendix H Working'!E28</f>
        <v>0.12630446679047513</v>
      </c>
      <c r="F41" s="22">
        <f>'Appendix H Working'!F28</f>
        <v>1.025259553836352</v>
      </c>
      <c r="G41" s="22"/>
      <c r="H41" s="22">
        <f>'Appendix H Working'!H28</f>
        <v>0.3734827264239029</v>
      </c>
      <c r="I41" s="22"/>
      <c r="J41" s="22">
        <f>'Appendix H Working'!J28</f>
        <v>7.9039718460119465E-2</v>
      </c>
      <c r="K41" s="22">
        <f>'Appendix H Working'!K28</f>
        <v>0.88974592135835517</v>
      </c>
      <c r="L41" s="22"/>
      <c r="M41" s="22">
        <f>'Appendix H Working'!M28</f>
        <v>2.9878618113912232</v>
      </c>
      <c r="N41" s="22"/>
      <c r="O41" s="22">
        <f>'Appendix H Working'!O28</f>
        <v>2.9110676531306998</v>
      </c>
      <c r="P41" s="22">
        <f>'Appendix H Working'!P28</f>
        <v>5.4182149495213876</v>
      </c>
      <c r="Q41" s="23">
        <f>'Appendix H Working'!Q28</f>
        <v>30.625583566760039</v>
      </c>
      <c r="R41" s="23"/>
      <c r="S41" s="23">
        <f>'Appendix H Working'!S28</f>
        <v>32.861842973813118</v>
      </c>
      <c r="T41" s="23">
        <f>'Appendix H Working'!T28</f>
        <v>40.103545239470321</v>
      </c>
    </row>
    <row r="42" spans="1:20" ht="18">
      <c r="A42" s="4"/>
      <c r="B42" s="4" t="s">
        <v>37</v>
      </c>
      <c r="C42" s="22">
        <f>'Appendix H Working'!C29</f>
        <v>0.19120458891013384</v>
      </c>
      <c r="D42" s="22"/>
      <c r="E42" s="22">
        <f>'Appendix H Working'!E29</f>
        <v>7.9465737427023314E-2</v>
      </c>
      <c r="F42" s="22">
        <f>'Appendix H Working'!F29</f>
        <v>1.5308570052226891</v>
      </c>
      <c r="G42" s="22"/>
      <c r="H42" s="22">
        <f>'Appendix H Working'!H29</f>
        <v>0</v>
      </c>
      <c r="I42" s="22"/>
      <c r="J42" s="22">
        <f>'Appendix H Working'!J29</f>
        <v>2.0630524151424294E-2</v>
      </c>
      <c r="K42" s="22">
        <f>'Appendix H Working'!K29</f>
        <v>1.2268166342284921</v>
      </c>
      <c r="L42" s="22"/>
      <c r="M42" s="22">
        <f>'Appendix H Working'!M29</f>
        <v>4.7801147227533463</v>
      </c>
      <c r="N42" s="22"/>
      <c r="O42" s="22">
        <f>'Appendix H Working'!O29</f>
        <v>3.0934382118220505</v>
      </c>
      <c r="P42" s="22">
        <f>'Appendix H Working'!P29</f>
        <v>7.0563922939828636</v>
      </c>
      <c r="Q42" s="23">
        <f>'Appendix H Working'!Q29</f>
        <v>32.504780114722756</v>
      </c>
      <c r="R42" s="23"/>
      <c r="S42" s="23">
        <f>'Appendix H Working'!S29</f>
        <v>28.113791758117973</v>
      </c>
      <c r="T42" s="23">
        <f>'Appendix H Working'!T29</f>
        <v>37.966514169224283</v>
      </c>
    </row>
    <row r="43" spans="1:20" ht="18">
      <c r="A43" s="4"/>
      <c r="B43" s="4" t="s">
        <v>38</v>
      </c>
      <c r="C43" s="22">
        <f>'Appendix H Working'!C30</f>
        <v>0.78740157480314954</v>
      </c>
      <c r="D43" s="22"/>
      <c r="E43" s="22">
        <f>'Appendix H Working'!E30</f>
        <v>2.1408262165069254E-2</v>
      </c>
      <c r="F43" s="22">
        <f>'Appendix H Working'!F30</f>
        <v>1.2730656740109156</v>
      </c>
      <c r="G43" s="22"/>
      <c r="H43" s="22">
        <f>'Appendix H Working'!H30</f>
        <v>0.19685039370078738</v>
      </c>
      <c r="I43" s="22"/>
      <c r="J43" s="22">
        <f>'Appendix H Working'!J30</f>
        <v>5.0233746000575199E-3</v>
      </c>
      <c r="K43" s="22">
        <f>'Appendix H Working'!K30</f>
        <v>1.1054847997894641</v>
      </c>
      <c r="L43" s="22"/>
      <c r="M43" s="22">
        <f>'Appendix H Working'!M30</f>
        <v>6.1023622047244093</v>
      </c>
      <c r="N43" s="22"/>
      <c r="O43" s="22">
        <f>'Appendix H Working'!O30</f>
        <v>3.2100559221883582</v>
      </c>
      <c r="P43" s="22">
        <f>'Appendix H Working'!P30</f>
        <v>7.3224070828433279</v>
      </c>
      <c r="Q43" s="23">
        <f>'Appendix H Working'!Q30</f>
        <v>32.480314960629919</v>
      </c>
      <c r="R43" s="23"/>
      <c r="S43" s="23">
        <f>'Appendix H Working'!S30</f>
        <v>25.218089642552187</v>
      </c>
      <c r="T43" s="23">
        <f>'Appendix H Working'!T30</f>
        <v>34.781910357447806</v>
      </c>
    </row>
    <row r="44" spans="1:20" ht="18">
      <c r="A44" s="4"/>
      <c r="B44" s="4" t="s">
        <v>39</v>
      </c>
      <c r="C44" s="22">
        <f>'Appendix H Working'!C31</f>
        <v>0.12239902080783352</v>
      </c>
      <c r="D44" s="22"/>
      <c r="E44" s="22">
        <f>'Appendix H Working'!E31</f>
        <v>0.10367295586977633</v>
      </c>
      <c r="F44" s="22">
        <f>'Appendix H Working'!F31</f>
        <v>1.1670409692418182</v>
      </c>
      <c r="G44" s="22"/>
      <c r="H44" s="22">
        <f>'Appendix H Working'!H31</f>
        <v>0.73439412484700128</v>
      </c>
      <c r="I44" s="22"/>
      <c r="J44" s="22">
        <f>'Appendix H Working'!J31</f>
        <v>0.30728530747302651</v>
      </c>
      <c r="K44" s="22">
        <f>'Appendix H Working'!K31</f>
        <v>1.6864044701498764</v>
      </c>
      <c r="L44" s="22"/>
      <c r="M44" s="22">
        <f>'Appendix H Working'!M31</f>
        <v>5.9975520195838437</v>
      </c>
      <c r="N44" s="22"/>
      <c r="O44" s="22">
        <f>'Appendix H Working'!O31</f>
        <v>4.6592453789313826</v>
      </c>
      <c r="P44" s="22">
        <f>'Appendix H Working'!P31</f>
        <v>8.2276786965158006</v>
      </c>
      <c r="Q44" s="23">
        <f>'Appendix H Working'!Q31</f>
        <v>22.399020807833537</v>
      </c>
      <c r="R44" s="23"/>
      <c r="S44" s="23">
        <f>'Appendix H Working'!S31</f>
        <v>20.15753518853284</v>
      </c>
      <c r="T44" s="23">
        <f>'Appendix H Working'!T31</f>
        <v>26.811789964841392</v>
      </c>
    </row>
    <row r="45" spans="1:20" ht="18">
      <c r="A45" s="4"/>
      <c r="B45" s="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3"/>
      <c r="S45" s="23"/>
      <c r="T45" s="23"/>
    </row>
    <row r="46" spans="1:20" ht="18">
      <c r="A46" s="7" t="s">
        <v>40</v>
      </c>
      <c r="B46" s="4"/>
      <c r="C46" s="22">
        <f>'Appendix H Working'!C32</f>
        <v>0.71748878923766812</v>
      </c>
      <c r="D46" s="22"/>
      <c r="E46" s="22">
        <f>'Appendix H Working'!E32</f>
        <v>0.27830229392828626</v>
      </c>
      <c r="F46" s="22">
        <f>'Appendix H Working'!F32</f>
        <v>0.94082518169555462</v>
      </c>
      <c r="G46" s="22"/>
      <c r="H46" s="22">
        <f>'Appendix H Working'!H32</f>
        <v>0.44843049327354262</v>
      </c>
      <c r="I46" s="22"/>
      <c r="J46" s="22">
        <f>'Appendix H Working'!J32</f>
        <v>0.15501939752013022</v>
      </c>
      <c r="K46" s="22">
        <f>'Appendix H Working'!K32</f>
        <v>0.70750400449700701</v>
      </c>
      <c r="L46" s="22"/>
      <c r="M46" s="22">
        <f>'Appendix H Working'!M32</f>
        <v>6.4573991031390134</v>
      </c>
      <c r="N46" s="22"/>
      <c r="O46" s="22">
        <f>'Appendix H Working'!O32</f>
        <v>5.6798491219023628</v>
      </c>
      <c r="P46" s="22">
        <f>'Appendix H Working'!P32</f>
        <v>7.839001865530312</v>
      </c>
      <c r="Q46" s="23">
        <f>'Appendix H Working'!Q32</f>
        <v>53.139013452914796</v>
      </c>
      <c r="R46" s="23"/>
      <c r="S46" s="23">
        <f>'Appendix H Working'!S32</f>
        <v>46.497514035444112</v>
      </c>
      <c r="T46" s="23">
        <f>'Appendix H Working'!T32</f>
        <v>52.335520075866484</v>
      </c>
    </row>
    <row r="47" spans="1:20" ht="18">
      <c r="A47" s="7"/>
      <c r="B47" s="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3"/>
      <c r="R47" s="23"/>
      <c r="S47" s="23"/>
      <c r="T47" s="23"/>
    </row>
    <row r="48" spans="1:20" ht="18">
      <c r="A48" s="7" t="s">
        <v>41</v>
      </c>
      <c r="B48" s="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3"/>
      <c r="R48" s="23"/>
      <c r="S48" s="23"/>
      <c r="T48" s="23"/>
    </row>
    <row r="49" spans="1:20" ht="18">
      <c r="A49" s="7"/>
      <c r="B49" s="4" t="s">
        <v>42</v>
      </c>
      <c r="C49" s="22">
        <f>'Appendix H Working'!C33</f>
        <v>0.18416206261510129</v>
      </c>
      <c r="D49" s="22"/>
      <c r="E49" s="22">
        <f>'Appendix H Working'!E33</f>
        <v>2.2447569837253489E-2</v>
      </c>
      <c r="F49" s="22">
        <f>'Appendix H Working'!F33</f>
        <v>0.66957253639703063</v>
      </c>
      <c r="G49" s="22"/>
      <c r="H49" s="22">
        <f>'Appendix H Working'!H33</f>
        <v>0.64456721915285453</v>
      </c>
      <c r="I49" s="22"/>
      <c r="J49" s="22">
        <f>'Appendix H Working'!J33</f>
        <v>0.23210150657137774</v>
      </c>
      <c r="K49" s="22">
        <f>'Appendix H Working'!K33</f>
        <v>1.273790216100231</v>
      </c>
      <c r="L49" s="22"/>
      <c r="M49" s="22">
        <f>'Appendix H Working'!M33</f>
        <v>3.0386740331491713</v>
      </c>
      <c r="N49" s="22"/>
      <c r="O49" s="22">
        <f>'Appendix H Working'!O33</f>
        <v>2.2207674987760377</v>
      </c>
      <c r="P49" s="22">
        <f>'Appendix H Working'!P33</f>
        <v>4.4573078590052457</v>
      </c>
      <c r="Q49" s="23">
        <f>'Appendix H Working'!Q33</f>
        <v>25.414364640883981</v>
      </c>
      <c r="R49" s="23"/>
      <c r="S49" s="23">
        <f>'Appendix H Working'!S33</f>
        <v>22.561448976585833</v>
      </c>
      <c r="T49" s="23">
        <f>'Appendix H Working'!T33</f>
        <v>28.59703109755689</v>
      </c>
    </row>
    <row r="50" spans="1:20" ht="18">
      <c r="A50" s="7"/>
      <c r="B50" s="4" t="s">
        <v>43</v>
      </c>
      <c r="C50" s="22">
        <f>'Appendix H Working'!C34</f>
        <v>0.71942446043165476</v>
      </c>
      <c r="D50" s="22"/>
      <c r="E50" s="22">
        <f>'Appendix H Working'!E34</f>
        <v>0</v>
      </c>
      <c r="F50" s="22">
        <f>'Appendix H Working'!F34</f>
        <v>2.6538701108733354</v>
      </c>
      <c r="G50" s="22"/>
      <c r="H50" s="22">
        <f>'Appendix H Working'!H34</f>
        <v>1.4388489208633095</v>
      </c>
      <c r="I50" s="22"/>
      <c r="J50" s="22">
        <f>'Appendix H Working'!J34</f>
        <v>0.17425127952803249</v>
      </c>
      <c r="K50" s="22">
        <f>'Appendix H Working'!K34</f>
        <v>5.1976170271395405</v>
      </c>
      <c r="L50" s="22"/>
      <c r="M50" s="22">
        <f>'Appendix H Working'!M34</f>
        <v>3.5971223021582732</v>
      </c>
      <c r="N50" s="22"/>
      <c r="O50" s="22">
        <f>'Appendix H Working'!O34</f>
        <v>1.1679758202290791</v>
      </c>
      <c r="P50" s="22">
        <f>'Appendix H Working'!P34</f>
        <v>8.3944835103040774</v>
      </c>
      <c r="Q50" s="23">
        <f>'Appendix H Working'!Q34</f>
        <v>15.827338129496402</v>
      </c>
      <c r="R50" s="23"/>
      <c r="S50" s="23">
        <f>'Appendix H Working'!S34</f>
        <v>8.5087498408607996</v>
      </c>
      <c r="T50" s="23">
        <f>'Appendix H Working'!T34</f>
        <v>21.784378321886244</v>
      </c>
    </row>
    <row r="51" spans="1:20" ht="18">
      <c r="A51" s="7"/>
      <c r="B51" s="24" t="s">
        <v>44</v>
      </c>
      <c r="C51" s="22">
        <f>'Appendix H Working'!C35</f>
        <v>0</v>
      </c>
      <c r="D51" s="22"/>
      <c r="E51" s="22">
        <f>'Appendix H Working'!E35</f>
        <v>0</v>
      </c>
      <c r="F51" s="22">
        <f>'Appendix H Working'!F35</f>
        <v>1.7566092638637791</v>
      </c>
      <c r="G51" s="22"/>
      <c r="H51" s="22">
        <f>'Appendix H Working'!H35</f>
        <v>0.47619047619047622</v>
      </c>
      <c r="I51" s="22"/>
      <c r="J51" s="22">
        <f>'Appendix H Working'!J35</f>
        <v>1.2056099040138046E-2</v>
      </c>
      <c r="K51" s="22">
        <f>'Appendix H Working'!K35</f>
        <v>2.6531635194947136</v>
      </c>
      <c r="L51" s="22"/>
      <c r="M51" s="22">
        <f>'Appendix H Working'!M35</f>
        <v>0.95238095238095244</v>
      </c>
      <c r="N51" s="22"/>
      <c r="O51" s="22">
        <f>'Appendix H Working'!O35</f>
        <v>0.51898351125063114</v>
      </c>
      <c r="P51" s="22">
        <f>'Appendix H Working'!P35</f>
        <v>4.8769469882874752</v>
      </c>
      <c r="Q51" s="23">
        <f>'Appendix H Working'!Q35</f>
        <v>12.380952380952381</v>
      </c>
      <c r="R51" s="23"/>
      <c r="S51" s="23">
        <f>'Appendix H Working'!S35</f>
        <v>10.422845862516459</v>
      </c>
      <c r="T51" s="23">
        <f>'Appendix H Working'!T35</f>
        <v>21.511643847343077</v>
      </c>
    </row>
    <row r="52" spans="1:20" ht="18">
      <c r="A52" s="7"/>
      <c r="B52" s="24" t="s">
        <v>45</v>
      </c>
      <c r="C52" s="22">
        <f>'Appendix H Working'!C36</f>
        <v>0</v>
      </c>
      <c r="D52" s="22"/>
      <c r="E52" s="22">
        <f>'Appendix H Working'!E36</f>
        <v>0</v>
      </c>
      <c r="F52" s="22">
        <f>'Appendix H Working'!F36</f>
        <v>1.6921465385843746</v>
      </c>
      <c r="G52" s="22"/>
      <c r="H52" s="22">
        <f>'Appendix H Working'!H36</f>
        <v>1.8691588785046727</v>
      </c>
      <c r="I52" s="22"/>
      <c r="J52" s="22">
        <f>'Appendix H Working'!J36</f>
        <v>4.9494330877040853E-2</v>
      </c>
      <c r="K52" s="22">
        <f>'Appendix H Working'!K36</f>
        <v>2.9432344023004653</v>
      </c>
      <c r="L52" s="22"/>
      <c r="M52" s="22">
        <f>'Appendix H Working'!M36</f>
        <v>2.8037383177570092</v>
      </c>
      <c r="N52" s="22"/>
      <c r="O52" s="22">
        <f>'Appendix H Working'!O36</f>
        <v>0.61935538990375194</v>
      </c>
      <c r="P52" s="22">
        <f>'Appendix H Working'!P36</f>
        <v>5.0275342341791758</v>
      </c>
      <c r="Q52" s="23">
        <f>'Appendix H Working'!Q36</f>
        <v>17.289719626168225</v>
      </c>
      <c r="R52" s="23"/>
      <c r="S52" s="23">
        <f>'Appendix H Working'!S36</f>
        <v>8.909061989700886</v>
      </c>
      <c r="T52" s="23">
        <f>'Appendix H Working'!T36</f>
        <v>19.104971302103944</v>
      </c>
    </row>
    <row r="53" spans="1:20" ht="18">
      <c r="A53" s="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3"/>
      <c r="S53" s="23"/>
      <c r="T53" s="23"/>
    </row>
    <row r="54" spans="1:20" ht="18">
      <c r="A54" s="26" t="s">
        <v>46</v>
      </c>
      <c r="B54" s="4"/>
      <c r="C54" s="22">
        <f>'Appendix H Working'!C37</f>
        <v>0.24283632831471588</v>
      </c>
      <c r="D54" s="22"/>
      <c r="E54" s="22">
        <f>'Appendix H Working'!E37</f>
        <v>0.10767209063524948</v>
      </c>
      <c r="F54" s="22">
        <f>'Appendix H Working'!F37</f>
        <v>0.63860508667573035</v>
      </c>
      <c r="G54" s="22"/>
      <c r="H54" s="22">
        <f>'Appendix H Working'!H37</f>
        <v>0.38853812530354537</v>
      </c>
      <c r="I54" s="22"/>
      <c r="J54" s="22">
        <f>'Appendix H Working'!J37</f>
        <v>0.13762166511099588</v>
      </c>
      <c r="K54" s="22">
        <f>'Appendix H Working'!K37</f>
        <v>0.70526529886075207</v>
      </c>
      <c r="L54" s="22"/>
      <c r="M54" s="22">
        <f>'Appendix H Working'!M37</f>
        <v>2.9626032054395339</v>
      </c>
      <c r="N54" s="22"/>
      <c r="O54" s="22">
        <f>'Appendix H Working'!O37</f>
        <v>2.7115691469192686</v>
      </c>
      <c r="P54" s="22">
        <f>'Appendix H Working'!P37</f>
        <v>4.3793075357995415</v>
      </c>
      <c r="Q54" s="23">
        <f>'Appendix H Working'!Q37</f>
        <v>17.484215638659542</v>
      </c>
      <c r="R54" s="23"/>
      <c r="S54" s="23">
        <f>'Appendix H Working'!S37</f>
        <v>16.982987155467526</v>
      </c>
      <c r="T54" s="23">
        <f>'Appendix H Working'!T37</f>
        <v>20.748064189275752</v>
      </c>
    </row>
    <row r="55" spans="1:20" ht="18">
      <c r="A55" s="26"/>
      <c r="B55" s="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/>
      <c r="R55" s="23"/>
      <c r="S55" s="23"/>
      <c r="T55" s="23"/>
    </row>
    <row r="56" spans="1:20" ht="18">
      <c r="A56" s="26" t="s">
        <v>47</v>
      </c>
      <c r="B56" s="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3"/>
      <c r="S56" s="23"/>
      <c r="T56" s="23"/>
    </row>
    <row r="57" spans="1:20" ht="18">
      <c r="A57" s="4"/>
      <c r="B57" s="4" t="s">
        <v>48</v>
      </c>
      <c r="C57" s="22">
        <f>'Appendix H Working'!C38</f>
        <v>0.44543429844097993</v>
      </c>
      <c r="D57" s="22"/>
      <c r="E57" s="22">
        <f>'Appendix H Working'!E38</f>
        <v>5.4185520927061553E-2</v>
      </c>
      <c r="F57" s="22">
        <f>'Appendix H Working'!F38</f>
        <v>1.6162612232044653</v>
      </c>
      <c r="G57" s="22"/>
      <c r="H57" s="22">
        <f>'Appendix H Working'!H38</f>
        <v>0</v>
      </c>
      <c r="I57" s="22"/>
      <c r="J57" s="22">
        <f>'Appendix H Working'!J38</f>
        <v>1.0985113167508481E-4</v>
      </c>
      <c r="K57" s="22">
        <f>'Appendix H Working'!K38</f>
        <v>1.0456827298094127</v>
      </c>
      <c r="L57" s="22"/>
      <c r="M57" s="22">
        <f>'Appendix H Working'!M38</f>
        <v>2.8953229398663698</v>
      </c>
      <c r="N57" s="22"/>
      <c r="O57" s="22">
        <f>'Appendix H Working'!O38</f>
        <v>1.7949744625687796</v>
      </c>
      <c r="P57" s="22">
        <f>'Appendix H Working'!P38</f>
        <v>5.3950659501624116</v>
      </c>
      <c r="Q57" s="23">
        <f>'Appendix H Working'!Q38</f>
        <v>24.944320712694878</v>
      </c>
      <c r="R57" s="23"/>
      <c r="S57" s="23">
        <f>'Appendix H Working'!S38</f>
        <v>18.349974661112537</v>
      </c>
      <c r="T57" s="23">
        <f>'Appendix H Working'!T38</f>
        <v>27.198123772891936</v>
      </c>
    </row>
    <row r="58" spans="1:20" ht="18">
      <c r="A58" s="4"/>
      <c r="B58" s="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3"/>
      <c r="R58" s="23"/>
      <c r="S58" s="23"/>
      <c r="T58" s="23"/>
    </row>
    <row r="59" spans="1:20" ht="18">
      <c r="A59" s="26" t="s">
        <v>49</v>
      </c>
      <c r="B59" s="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3"/>
      <c r="R59" s="23"/>
      <c r="S59" s="23"/>
      <c r="T59" s="23"/>
    </row>
    <row r="60" spans="1:20" ht="18">
      <c r="B60" s="4" t="s">
        <v>50</v>
      </c>
      <c r="C60" s="22">
        <f>'Appendix H Working'!C39</f>
        <v>0.51413881748071977</v>
      </c>
      <c r="D60" s="22"/>
      <c r="E60" s="22">
        <f>'Appendix H Working'!E39</f>
        <v>0.20948211485398963</v>
      </c>
      <c r="F60" s="22">
        <f>'Appendix H Working'!F39</f>
        <v>1.5055912360416348</v>
      </c>
      <c r="G60" s="22"/>
      <c r="H60" s="22">
        <f>'Appendix H Working'!H39</f>
        <v>1.0282776349614395</v>
      </c>
      <c r="I60" s="22"/>
      <c r="J60" s="22">
        <f>'Appendix H Working'!J39</f>
        <v>0.1406277901453323</v>
      </c>
      <c r="K60" s="22">
        <f>'Appendix H Working'!K39</f>
        <v>1.3214953129553157</v>
      </c>
      <c r="L60" s="22"/>
      <c r="M60" s="22">
        <f>'Appendix H Working'!M39</f>
        <v>4.6272493573264777</v>
      </c>
      <c r="N60" s="22"/>
      <c r="O60" s="22">
        <f>'Appendix H Working'!O39</f>
        <v>3.4698144058317602</v>
      </c>
      <c r="P60" s="22">
        <f>'Appendix H Working'!P39</f>
        <v>6.7300605057109175</v>
      </c>
      <c r="Q60" s="23">
        <f>'Appendix H Working'!Q39</f>
        <v>29.048843187660665</v>
      </c>
      <c r="R60" s="23"/>
      <c r="S60" s="23">
        <f>'Appendix H Working'!S39</f>
        <v>28.114083247469889</v>
      </c>
      <c r="T60" s="23">
        <f>'Appendix H Working'!T39</f>
        <v>36.092368365433344</v>
      </c>
    </row>
    <row r="61" spans="1:20" ht="18">
      <c r="A61" s="4"/>
      <c r="B61" s="4" t="s">
        <v>51</v>
      </c>
      <c r="C61" s="22">
        <f>'Appendix H Working'!C40</f>
        <v>0.85698982324584894</v>
      </c>
      <c r="D61" s="22"/>
      <c r="E61" s="22">
        <f>'Appendix H Working'!E40</f>
        <v>0.43160494070373567</v>
      </c>
      <c r="F61" s="22">
        <f>'Appendix H Working'!F40</f>
        <v>1.2972536200767069</v>
      </c>
      <c r="G61" s="22"/>
      <c r="H61" s="22">
        <f>'Appendix H Working'!H40</f>
        <v>0.16068559185859668</v>
      </c>
      <c r="I61" s="22"/>
      <c r="J61" s="22">
        <f>'Appendix H Working'!J40</f>
        <v>7.2630164066174244E-2</v>
      </c>
      <c r="K61" s="22">
        <f>'Appendix H Working'!K40</f>
        <v>0.58956560680530401</v>
      </c>
      <c r="L61" s="22"/>
      <c r="M61" s="22">
        <f>'Appendix H Working'!M40</f>
        <v>3.5350830208891271</v>
      </c>
      <c r="N61" s="22"/>
      <c r="O61" s="22">
        <f>'Appendix H Working'!O40</f>
        <v>2.7221568335286128</v>
      </c>
      <c r="P61" s="22">
        <f>'Appendix H Working'!P40</f>
        <v>4.4867198803061035</v>
      </c>
      <c r="Q61" s="23">
        <f>'Appendix H Working'!Q40</f>
        <v>25.549009105516873</v>
      </c>
      <c r="R61" s="23"/>
      <c r="S61" s="23">
        <f>'Appendix H Working'!S40</f>
        <v>23.335713074900962</v>
      </c>
      <c r="T61" s="23">
        <f>'Appendix H Working'!T40</f>
        <v>27.9391658922857</v>
      </c>
    </row>
    <row r="62" spans="1:20" ht="18">
      <c r="A62" s="4"/>
      <c r="B62" s="4" t="s">
        <v>52</v>
      </c>
      <c r="C62" s="22">
        <f>'Appendix H Working'!C41</f>
        <v>0.46296296296296291</v>
      </c>
      <c r="D62" s="22"/>
      <c r="E62" s="22">
        <f>'Appendix H Working'!E41</f>
        <v>0.24253051103963014</v>
      </c>
      <c r="F62" s="22">
        <f>'Appendix H Working'!F41</f>
        <v>1.1692877274066542</v>
      </c>
      <c r="G62" s="22"/>
      <c r="H62" s="22">
        <f>'Appendix H Working'!H41</f>
        <v>0.69444444444444442</v>
      </c>
      <c r="I62" s="22"/>
      <c r="J62" s="22">
        <f>'Appendix H Working'!J41</f>
        <v>0.21799868718201904</v>
      </c>
      <c r="K62" s="22">
        <f>'Appendix H Working'!K41</f>
        <v>1.1171708258483641</v>
      </c>
      <c r="L62" s="22"/>
      <c r="M62" s="22">
        <f>'Appendix H Working'!M41</f>
        <v>5.4783950617283947</v>
      </c>
      <c r="N62" s="22"/>
      <c r="O62" s="22">
        <f>'Appendix H Working'!O41</f>
        <v>3.8178000423110348</v>
      </c>
      <c r="P62" s="22">
        <f>'Appendix H Working'!P41</f>
        <v>6.330485763662665</v>
      </c>
      <c r="Q62" s="23">
        <f>'Appendix H Working'!Q41</f>
        <v>35.108024691358025</v>
      </c>
      <c r="R62" s="23"/>
      <c r="S62" s="23">
        <f>'Appendix H Working'!S41</f>
        <v>30.735058498848922</v>
      </c>
      <c r="T62" s="23">
        <f>'Appendix H Working'!T41</f>
        <v>37.088334219973696</v>
      </c>
    </row>
    <row r="63" spans="1:20" ht="18">
      <c r="A63" s="4"/>
      <c r="B63" s="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3"/>
      <c r="R63" s="23"/>
      <c r="S63" s="23"/>
      <c r="T63" s="23"/>
    </row>
    <row r="64" spans="1:20" ht="18" customHeight="1">
      <c r="A64" s="7" t="s">
        <v>53</v>
      </c>
      <c r="B64" s="4"/>
      <c r="C64" s="22">
        <f>'Appendix H Working'!C42</f>
        <v>0.58066144912900775</v>
      </c>
      <c r="D64" s="22"/>
      <c r="E64" s="22">
        <f>'Appendix H Working'!E42</f>
        <v>0.46825510937022302</v>
      </c>
      <c r="F64" s="22">
        <f>'Appendix H Working'!F42</f>
        <v>0.64418378253634956</v>
      </c>
      <c r="G64" s="22"/>
      <c r="H64" s="22">
        <f>'Appendix H Working'!H42</f>
        <v>0.50852959209434845</v>
      </c>
      <c r="I64" s="22"/>
      <c r="J64" s="22">
        <f>'Appendix H Working'!J42</f>
        <v>0.36207355262256929</v>
      </c>
      <c r="K64" s="22">
        <f>'Appendix H Working'!K42</f>
        <v>0.5186072368034671</v>
      </c>
      <c r="L64" s="22"/>
      <c r="M64" s="22">
        <f>'Appendix H Working'!M42</f>
        <v>5.0420168067226889</v>
      </c>
      <c r="N64" s="22"/>
      <c r="O64" s="22">
        <f>'Appendix H Working'!O42</f>
        <v>4.8260050938920216</v>
      </c>
      <c r="P64" s="22">
        <f>'Appendix H Working'!P42</f>
        <v>5.3583150219870301</v>
      </c>
      <c r="Q64" s="23">
        <f>'Appendix H Working'!Q42</f>
        <v>27.80322429400945</v>
      </c>
      <c r="R64" s="23"/>
      <c r="S64" s="23">
        <f>'Appendix H Working'!S42</f>
        <v>27.652338269295672</v>
      </c>
      <c r="T64" s="23">
        <f>'Appendix H Working'!T42</f>
        <v>28.906778152938621</v>
      </c>
    </row>
    <row r="65" spans="1:20" ht="15" customHeight="1" thickBot="1">
      <c r="A65" s="14"/>
      <c r="B65" s="15"/>
      <c r="C65" s="15"/>
      <c r="D65" s="15"/>
      <c r="E65" s="27"/>
      <c r="F65" s="27"/>
      <c r="G65" s="14"/>
      <c r="H65" s="15"/>
      <c r="I65" s="15"/>
      <c r="J65" s="27"/>
      <c r="K65" s="27"/>
      <c r="L65" s="15"/>
      <c r="M65" s="15"/>
      <c r="N65" s="15"/>
      <c r="O65" s="15"/>
      <c r="P65" s="15"/>
      <c r="Q65" s="15"/>
      <c r="R65" s="15"/>
      <c r="S65" s="27"/>
      <c r="T65" s="27"/>
    </row>
    <row r="66" spans="1:20" ht="23.25" customHeight="1"/>
    <row r="67" spans="1:20">
      <c r="B67" s="30"/>
    </row>
    <row r="68" spans="1:20">
      <c r="B68" s="30"/>
    </row>
    <row r="69" spans="1:20">
      <c r="B69" s="30"/>
    </row>
    <row r="70" spans="1:20">
      <c r="B70" s="30"/>
    </row>
    <row r="71" spans="1:20">
      <c r="B71" s="30"/>
    </row>
    <row r="72" spans="1:20">
      <c r="B72" s="30"/>
    </row>
    <row r="73" spans="1:20">
      <c r="B73" s="30"/>
    </row>
    <row r="74" spans="1:20">
      <c r="B74" s="30"/>
    </row>
    <row r="75" spans="1:20">
      <c r="B75" s="30"/>
    </row>
    <row r="76" spans="1:20">
      <c r="B76" s="30"/>
    </row>
    <row r="77" spans="1:20">
      <c r="B77" s="30"/>
    </row>
    <row r="78" spans="1:20">
      <c r="B78" s="30"/>
    </row>
    <row r="79" spans="1:20">
      <c r="B79" s="30"/>
    </row>
    <row r="80" spans="1:20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114" ht="6.75" customHeight="1"/>
    <row r="118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6"/>
  <sheetViews>
    <sheetView zoomScale="55" zoomScaleNormal="55" workbookViewId="0"/>
  </sheetViews>
  <sheetFormatPr defaultColWidth="11.42578125" defaultRowHeight="15.75"/>
  <cols>
    <col min="1" max="1" width="31.7109375" style="5" customWidth="1"/>
    <col min="2" max="2" width="23.7109375" style="28" customWidth="1"/>
    <col min="3" max="3" width="12.140625" style="29" customWidth="1"/>
    <col min="4" max="4" width="3.28515625" style="29" customWidth="1"/>
    <col min="5" max="6" width="8.5703125" style="5" customWidth="1"/>
    <col min="7" max="7" width="4.85546875" style="5" customWidth="1"/>
    <col min="8" max="8" width="12.85546875" style="28" customWidth="1"/>
    <col min="9" max="9" width="2.85546875" style="28" customWidth="1"/>
    <col min="10" max="10" width="8.7109375" style="28" customWidth="1"/>
    <col min="11" max="11" width="8.85546875" style="28" customWidth="1"/>
    <col min="12" max="12" width="5.5703125" style="28" customWidth="1"/>
    <col min="13" max="13" width="12.85546875" style="28" customWidth="1"/>
    <col min="14" max="14" width="2.85546875" style="28" customWidth="1"/>
    <col min="15" max="16" width="8.42578125" style="28" customWidth="1"/>
    <col min="17" max="17" width="12.5703125" style="5" customWidth="1"/>
    <col min="18" max="18" width="3.42578125" style="5" customWidth="1"/>
    <col min="19" max="19" width="8.7109375" style="28" customWidth="1"/>
    <col min="20" max="20" width="8.5703125" style="28" customWidth="1"/>
    <col min="21" max="21" width="9.5703125" style="5" customWidth="1"/>
    <col min="22" max="22" width="17.28515625" style="5" customWidth="1"/>
    <col min="23" max="23" width="17.28515625" style="28" customWidth="1"/>
    <col min="24" max="24" width="13.28515625" style="28" customWidth="1"/>
    <col min="25" max="25" width="17.28515625" style="28" customWidth="1"/>
    <col min="26" max="26" width="13.140625" style="28" customWidth="1"/>
    <col min="27" max="27" width="15.5703125" style="5" bestFit="1" customWidth="1"/>
    <col min="28" max="28" width="7" style="5" customWidth="1"/>
    <col min="29" max="30" width="8.42578125" style="5" customWidth="1"/>
    <col min="31" max="31" width="9.140625" style="5" customWidth="1"/>
    <col min="32" max="32" width="10" style="5" customWidth="1"/>
    <col min="33" max="33" width="25.5703125" style="5" customWidth="1"/>
    <col min="34" max="34" width="17.28515625" style="5" customWidth="1"/>
    <col min="35" max="35" width="19.28515625" style="28" customWidth="1"/>
    <col min="36" max="36" width="14.42578125" style="28" customWidth="1"/>
    <col min="37" max="37" width="19.28515625" style="28" customWidth="1"/>
    <col min="38" max="38" width="13.42578125" style="28" customWidth="1"/>
    <col min="39" max="39" width="8.85546875" style="5" customWidth="1"/>
    <col min="40" max="40" width="8.5703125" style="5" customWidth="1"/>
    <col min="41" max="41" width="7.85546875" style="5" customWidth="1"/>
    <col min="42" max="42" width="8.42578125" style="5" customWidth="1"/>
    <col min="43" max="43" width="9.7109375" style="5" customWidth="1"/>
    <col min="44" max="44" width="9.42578125" style="5" customWidth="1"/>
    <col min="45" max="45" width="21.7109375" style="5" customWidth="1"/>
    <col min="46" max="46" width="17.28515625" style="5" customWidth="1"/>
    <col min="47" max="47" width="19.28515625" style="28" customWidth="1"/>
    <col min="48" max="48" width="14.42578125" style="28" customWidth="1"/>
    <col min="49" max="49" width="19.28515625" style="28" customWidth="1"/>
    <col min="50" max="50" width="13.42578125" style="28" customWidth="1"/>
    <col min="51" max="51" width="8.85546875" style="5" customWidth="1"/>
    <col min="52" max="52" width="8.5703125" style="5" customWidth="1"/>
    <col min="53" max="53" width="7.85546875" style="5" customWidth="1"/>
    <col min="54" max="54" width="8.42578125" style="5" customWidth="1"/>
    <col min="55" max="55" width="9.140625" style="5" customWidth="1"/>
    <col min="56" max="56" width="9.42578125" style="5" customWidth="1"/>
    <col min="57" max="57" width="22" style="5" customWidth="1"/>
    <col min="58" max="58" width="17.28515625" style="5" customWidth="1"/>
    <col min="59" max="59" width="19.85546875" style="28" customWidth="1"/>
    <col min="60" max="60" width="13.140625" style="28" customWidth="1"/>
    <col min="61" max="61" width="19.85546875" style="28" customWidth="1"/>
    <col min="62" max="62" width="13.140625" style="28" customWidth="1"/>
    <col min="63" max="64" width="9.7109375" style="5" bestFit="1" customWidth="1"/>
    <col min="65" max="65" width="7.85546875" style="5" customWidth="1"/>
    <col min="66" max="66" width="8.42578125" style="5" customWidth="1"/>
    <col min="67" max="67" width="9.42578125" style="5" customWidth="1"/>
    <col min="68" max="68" width="9.7109375" style="5" customWidth="1"/>
    <col min="69" max="69" width="16" style="5" customWidth="1"/>
    <col min="70" max="70" width="17.5703125" style="5" customWidth="1"/>
    <col min="71" max="71" width="25.140625" style="5" customWidth="1"/>
    <col min="72" max="73" width="25.28515625" style="5" customWidth="1"/>
    <col min="74" max="74" width="11.42578125" style="5"/>
    <col min="75" max="75" width="11.85546875" style="5" customWidth="1"/>
    <col min="76" max="16384" width="11.42578125" style="5"/>
  </cols>
  <sheetData>
    <row r="1" spans="1:74" ht="23.25">
      <c r="A1" s="31" t="s">
        <v>54</v>
      </c>
      <c r="B1" s="32"/>
      <c r="C1" s="33"/>
      <c r="D1" s="33"/>
      <c r="E1" s="34"/>
      <c r="F1" s="34"/>
      <c r="G1" s="34"/>
      <c r="H1" s="32"/>
    </row>
    <row r="2" spans="1:74" ht="23.25">
      <c r="A2" s="35" t="s">
        <v>55</v>
      </c>
      <c r="B2" s="32"/>
      <c r="C2" s="36"/>
      <c r="D2" s="36"/>
      <c r="E2" s="34"/>
      <c r="F2" s="34"/>
      <c r="G2" s="34"/>
      <c r="H2" s="36"/>
      <c r="I2" s="7"/>
      <c r="J2" s="7"/>
      <c r="K2" s="7"/>
      <c r="L2" s="7"/>
      <c r="M2" s="7"/>
      <c r="N2" s="7"/>
      <c r="O2" s="7"/>
      <c r="P2" s="7"/>
      <c r="S2" s="7"/>
      <c r="T2" s="7"/>
      <c r="W2" s="5"/>
      <c r="X2" s="21"/>
      <c r="Y2" s="21"/>
      <c r="Z2" s="21"/>
      <c r="AA2" s="37"/>
      <c r="AB2" s="37"/>
      <c r="AC2" s="37"/>
      <c r="AD2" s="37"/>
      <c r="AE2" s="37"/>
      <c r="AF2" s="37"/>
      <c r="AG2" s="37"/>
      <c r="AI2" s="7"/>
      <c r="AJ2" s="7"/>
      <c r="AK2" s="7"/>
      <c r="AL2" s="7"/>
      <c r="AU2" s="7"/>
      <c r="AV2" s="7"/>
      <c r="AW2" s="7"/>
      <c r="AX2" s="7"/>
      <c r="BG2" s="5"/>
      <c r="BH2" s="5"/>
      <c r="BI2" s="5"/>
      <c r="BJ2" s="5"/>
    </row>
    <row r="3" spans="1:74" s="9" customFormat="1" ht="18">
      <c r="A3" s="8"/>
      <c r="C3" s="8"/>
      <c r="D3" s="8"/>
      <c r="H3" s="8"/>
      <c r="I3" s="8"/>
      <c r="J3" s="8"/>
      <c r="K3" s="8"/>
      <c r="L3" s="8"/>
      <c r="M3" s="8"/>
      <c r="N3" s="8"/>
      <c r="O3" s="8"/>
      <c r="P3" s="8"/>
      <c r="Q3" s="5"/>
      <c r="R3" s="5"/>
      <c r="S3" s="8"/>
      <c r="T3" s="8"/>
      <c r="X3" s="38"/>
      <c r="Y3" s="38"/>
      <c r="Z3" s="38"/>
      <c r="AA3" s="37"/>
      <c r="AB3" s="37"/>
      <c r="AC3" s="39"/>
      <c r="AD3" s="37"/>
      <c r="AE3" s="37"/>
      <c r="AF3" s="37"/>
      <c r="AG3" s="37"/>
      <c r="AI3" s="8"/>
      <c r="AJ3" s="8"/>
      <c r="AK3" s="8"/>
      <c r="AL3" s="8"/>
      <c r="AM3" s="5"/>
      <c r="AN3" s="5"/>
      <c r="AO3" s="40" t="s">
        <v>56</v>
      </c>
      <c r="AP3" s="5"/>
      <c r="AQ3" s="5"/>
      <c r="AR3" s="5"/>
      <c r="AS3" s="5"/>
      <c r="AU3" s="8"/>
      <c r="AV3" s="8"/>
      <c r="AW3" s="8"/>
      <c r="AX3" s="8"/>
      <c r="AY3" s="5"/>
      <c r="AZ3" s="5"/>
      <c r="BA3" s="40" t="s">
        <v>56</v>
      </c>
      <c r="BB3" s="5"/>
      <c r="BC3" s="5"/>
      <c r="BD3" s="5"/>
      <c r="BE3" s="5"/>
      <c r="BG3" s="5"/>
      <c r="BH3" s="5"/>
      <c r="BI3" s="5"/>
      <c r="BJ3" s="5"/>
      <c r="BK3" s="5"/>
      <c r="BL3" s="5"/>
      <c r="BM3" s="40" t="s">
        <v>56</v>
      </c>
      <c r="BN3" s="5"/>
      <c r="BO3" s="5"/>
      <c r="BP3" s="5"/>
      <c r="BQ3" s="5"/>
      <c r="BR3" s="5"/>
      <c r="BT3" s="5"/>
    </row>
    <row r="4" spans="1:74" s="9" customFormat="1" ht="18.75" thickBot="1">
      <c r="A4" s="8"/>
      <c r="C4" s="8"/>
      <c r="D4" s="8"/>
      <c r="H4" s="8"/>
      <c r="I4" s="8"/>
      <c r="J4" s="8"/>
      <c r="K4" s="8"/>
      <c r="L4" s="8"/>
      <c r="M4" s="8"/>
      <c r="N4" s="8"/>
      <c r="O4" s="8"/>
      <c r="P4" s="8"/>
      <c r="Q4" s="5"/>
      <c r="R4" s="5"/>
      <c r="S4" s="8"/>
      <c r="T4" s="8"/>
      <c r="W4" s="8"/>
      <c r="X4" s="8"/>
      <c r="Y4" s="8"/>
      <c r="Z4" s="8"/>
      <c r="AB4" s="5"/>
      <c r="AD4" s="5"/>
      <c r="AE4" s="41" t="s">
        <v>57</v>
      </c>
      <c r="AF4" s="40" t="s">
        <v>56</v>
      </c>
      <c r="AG4" s="40"/>
      <c r="AI4" s="8"/>
      <c r="AJ4" s="8"/>
      <c r="AK4" s="8"/>
      <c r="AL4" s="8"/>
      <c r="AM4" s="5"/>
      <c r="AN4" s="5"/>
      <c r="AO4" s="5"/>
      <c r="AP4" s="5"/>
      <c r="AQ4" s="5"/>
      <c r="AR4" s="5"/>
      <c r="AS4" s="5"/>
      <c r="AU4" s="8"/>
      <c r="AV4" s="8"/>
      <c r="AW4" s="8"/>
      <c r="AX4" s="8"/>
      <c r="AY4" s="5"/>
      <c r="AZ4" s="5"/>
      <c r="BA4" s="5"/>
      <c r="BB4" s="5"/>
      <c r="BC4" s="5"/>
      <c r="BD4" s="5"/>
      <c r="BE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T4" s="5"/>
    </row>
    <row r="5" spans="1:74" ht="16.5" thickBot="1">
      <c r="W5" s="42" t="s">
        <v>58</v>
      </c>
      <c r="X5" s="42"/>
      <c r="Y5" s="43"/>
      <c r="Z5" s="43"/>
      <c r="AA5" s="43"/>
      <c r="AB5" s="43"/>
      <c r="AC5" s="43"/>
      <c r="AD5" s="43"/>
      <c r="AE5" s="43"/>
      <c r="AF5" s="43"/>
      <c r="AG5" s="44"/>
      <c r="AI5" s="42" t="s">
        <v>59</v>
      </c>
      <c r="AJ5" s="42"/>
      <c r="AK5" s="43"/>
      <c r="AL5" s="43"/>
      <c r="AM5" s="43"/>
      <c r="AN5" s="43"/>
      <c r="AO5" s="43"/>
      <c r="AP5" s="43"/>
      <c r="AQ5" s="43"/>
      <c r="AR5" s="43"/>
      <c r="AS5" s="44"/>
      <c r="AU5" s="42" t="s">
        <v>60</v>
      </c>
      <c r="AV5" s="42"/>
      <c r="AW5" s="43"/>
      <c r="AX5" s="43"/>
      <c r="AY5" s="43"/>
      <c r="AZ5" s="43"/>
      <c r="BA5" s="43"/>
      <c r="BB5" s="43"/>
      <c r="BC5" s="43"/>
      <c r="BD5" s="43"/>
      <c r="BE5" s="44"/>
      <c r="BG5" s="42" t="s">
        <v>61</v>
      </c>
      <c r="BH5" s="42"/>
      <c r="BI5" s="43"/>
      <c r="BJ5" s="43"/>
      <c r="BK5" s="43"/>
      <c r="BL5" s="43"/>
      <c r="BM5" s="43"/>
      <c r="BN5" s="43"/>
      <c r="BO5" s="43"/>
      <c r="BP5" s="43"/>
      <c r="BQ5" s="44"/>
      <c r="BR5" s="44"/>
      <c r="BT5" s="42" t="s">
        <v>62</v>
      </c>
      <c r="BU5" s="43"/>
    </row>
    <row r="6" spans="1:74" ht="29.25" customHeight="1" thickBot="1">
      <c r="A6" s="28"/>
      <c r="B6" s="45"/>
      <c r="C6" s="46" t="s">
        <v>4</v>
      </c>
      <c r="D6" s="47"/>
      <c r="E6" s="48" t="s">
        <v>5</v>
      </c>
      <c r="F6" s="48"/>
      <c r="G6" s="47"/>
      <c r="H6" s="46" t="s">
        <v>6</v>
      </c>
      <c r="I6" s="47"/>
      <c r="J6" s="48" t="s">
        <v>5</v>
      </c>
      <c r="K6" s="48"/>
      <c r="L6" s="47"/>
      <c r="M6" s="46" t="s">
        <v>7</v>
      </c>
      <c r="N6" s="47"/>
      <c r="O6" s="48" t="s">
        <v>5</v>
      </c>
      <c r="P6" s="48"/>
      <c r="Q6" s="47"/>
      <c r="R6" s="47"/>
      <c r="S6" s="48" t="s">
        <v>5</v>
      </c>
      <c r="T6" s="48"/>
      <c r="W6" s="49"/>
      <c r="X6" s="49"/>
      <c r="Y6" s="50"/>
      <c r="Z6" s="50"/>
      <c r="AA6" s="50"/>
      <c r="AB6" s="50"/>
      <c r="AC6" s="50"/>
      <c r="AD6" s="50"/>
      <c r="AE6" s="50"/>
      <c r="AF6" s="50"/>
      <c r="AG6" s="44"/>
      <c r="AI6" s="51"/>
      <c r="AJ6" s="51"/>
      <c r="AK6" s="44"/>
      <c r="AL6" s="44"/>
      <c r="AM6" s="52"/>
      <c r="AN6" s="52"/>
      <c r="AO6" s="52"/>
      <c r="AP6" s="52"/>
      <c r="AQ6" s="52"/>
      <c r="AR6" s="52"/>
      <c r="AS6" s="52"/>
      <c r="AU6" s="51"/>
      <c r="AV6" s="51"/>
      <c r="AW6" s="44"/>
      <c r="AX6" s="44"/>
      <c r="AY6" s="52"/>
      <c r="AZ6" s="52"/>
      <c r="BA6" s="52"/>
      <c r="BB6" s="52"/>
      <c r="BC6" s="52"/>
      <c r="BD6" s="52"/>
      <c r="BE6" s="52"/>
      <c r="BG6" s="49"/>
      <c r="BH6" s="49"/>
      <c r="BI6" s="50"/>
      <c r="BJ6" s="50"/>
      <c r="BK6" s="50"/>
      <c r="BL6" s="50"/>
      <c r="BM6" s="50"/>
      <c r="BN6" s="50"/>
      <c r="BO6" s="50"/>
      <c r="BP6" s="50"/>
      <c r="BQ6" s="44"/>
      <c r="BR6" s="44"/>
      <c r="BT6" s="51"/>
      <c r="BU6" s="52"/>
    </row>
    <row r="7" spans="1:74" s="19" customFormat="1" ht="127.5" customHeight="1" thickBot="1">
      <c r="A7" s="53"/>
      <c r="B7" s="54"/>
      <c r="C7" s="55"/>
      <c r="D7" s="56"/>
      <c r="E7" s="57" t="s">
        <v>8</v>
      </c>
      <c r="F7" s="57" t="s">
        <v>9</v>
      </c>
      <c r="G7" s="56"/>
      <c r="H7" s="55"/>
      <c r="I7" s="56"/>
      <c r="J7" s="57" t="s">
        <v>8</v>
      </c>
      <c r="K7" s="57" t="s">
        <v>9</v>
      </c>
      <c r="L7" s="56"/>
      <c r="M7" s="55"/>
      <c r="N7" s="56"/>
      <c r="O7" s="57" t="s">
        <v>8</v>
      </c>
      <c r="P7" s="57" t="s">
        <v>9</v>
      </c>
      <c r="Q7" s="56" t="s">
        <v>10</v>
      </c>
      <c r="R7" s="56"/>
      <c r="S7" s="57" t="s">
        <v>8</v>
      </c>
      <c r="T7" s="57" t="s">
        <v>9</v>
      </c>
      <c r="W7" s="58" t="s">
        <v>63</v>
      </c>
      <c r="X7" s="58" t="s">
        <v>64</v>
      </c>
      <c r="Y7" s="58" t="s">
        <v>65</v>
      </c>
      <c r="Z7" s="58" t="s">
        <v>66</v>
      </c>
      <c r="AA7" s="58" t="s">
        <v>67</v>
      </c>
      <c r="AB7" s="58" t="s">
        <v>68</v>
      </c>
      <c r="AC7" s="58" t="s">
        <v>69</v>
      </c>
      <c r="AD7" s="58" t="s">
        <v>70</v>
      </c>
      <c r="AE7" s="58" t="s">
        <v>71</v>
      </c>
      <c r="AF7" s="58" t="s">
        <v>72</v>
      </c>
      <c r="AG7" s="59"/>
      <c r="AI7" s="58" t="s">
        <v>73</v>
      </c>
      <c r="AJ7" s="58" t="s">
        <v>74</v>
      </c>
      <c r="AK7" s="58" t="s">
        <v>75</v>
      </c>
      <c r="AL7" s="58" t="s">
        <v>76</v>
      </c>
      <c r="AM7" s="58" t="s">
        <v>67</v>
      </c>
      <c r="AN7" s="58" t="s">
        <v>68</v>
      </c>
      <c r="AO7" s="58" t="s">
        <v>77</v>
      </c>
      <c r="AP7" s="58" t="s">
        <v>78</v>
      </c>
      <c r="AQ7" s="58" t="s">
        <v>71</v>
      </c>
      <c r="AR7" s="58" t="s">
        <v>72</v>
      </c>
      <c r="AS7" s="59"/>
      <c r="AU7" s="58" t="s">
        <v>79</v>
      </c>
      <c r="AV7" s="58" t="s">
        <v>80</v>
      </c>
      <c r="AW7" s="58" t="s">
        <v>81</v>
      </c>
      <c r="AX7" s="58" t="s">
        <v>82</v>
      </c>
      <c r="AY7" s="58" t="s">
        <v>67</v>
      </c>
      <c r="AZ7" s="58" t="s">
        <v>68</v>
      </c>
      <c r="BA7" s="58" t="s">
        <v>77</v>
      </c>
      <c r="BB7" s="58" t="s">
        <v>78</v>
      </c>
      <c r="BC7" s="58" t="s">
        <v>71</v>
      </c>
      <c r="BD7" s="58" t="s">
        <v>72</v>
      </c>
      <c r="BE7" s="59"/>
      <c r="BG7" s="58" t="s">
        <v>83</v>
      </c>
      <c r="BH7" s="58" t="s">
        <v>84</v>
      </c>
      <c r="BI7" s="58" t="s">
        <v>85</v>
      </c>
      <c r="BJ7" s="58" t="s">
        <v>86</v>
      </c>
      <c r="BK7" s="58" t="s">
        <v>87</v>
      </c>
      <c r="BL7" s="58" t="s">
        <v>88</v>
      </c>
      <c r="BM7" s="58" t="s">
        <v>77</v>
      </c>
      <c r="BN7" s="58" t="s">
        <v>70</v>
      </c>
      <c r="BO7" s="58" t="s">
        <v>71</v>
      </c>
      <c r="BP7" s="58" t="s">
        <v>72</v>
      </c>
      <c r="BQ7" s="59"/>
      <c r="BR7" s="59"/>
      <c r="BT7" s="60" t="s">
        <v>89</v>
      </c>
      <c r="BU7" s="60" t="s">
        <v>90</v>
      </c>
    </row>
    <row r="8" spans="1:74" ht="18.75" customHeight="1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T8" s="62"/>
    </row>
    <row r="9" spans="1:74" ht="18.75" customHeigh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T9" s="62"/>
    </row>
    <row r="10" spans="1:74" ht="27" customHeight="1">
      <c r="A10" s="25" t="s">
        <v>11</v>
      </c>
      <c r="B10" s="28" t="s">
        <v>12</v>
      </c>
      <c r="C10" s="63">
        <f t="shared" ref="C10:C39" si="0">X10</f>
        <v>0.65604498594189309</v>
      </c>
      <c r="D10" s="63"/>
      <c r="E10" s="64">
        <f t="shared" ref="E10:E39" si="1">IF(Z10=0,$AF$4,AC10)</f>
        <v>0.45069442632823625</v>
      </c>
      <c r="F10" s="64">
        <f t="shared" ref="F10:F39" si="2">IF($Z10=0,$AF$4,AD10)</f>
        <v>1.7284169212422724</v>
      </c>
      <c r="G10" s="64"/>
      <c r="H10" s="63">
        <f t="shared" ref="H10:H39" si="3">AJ10</f>
        <v>0.37488284910965325</v>
      </c>
      <c r="I10" s="63"/>
      <c r="J10" s="65">
        <f t="shared" ref="J10:K15" si="4">AO10</f>
        <v>0.10243095616788772</v>
      </c>
      <c r="K10" s="65">
        <f t="shared" si="4"/>
        <v>0.96255532663568588</v>
      </c>
      <c r="L10" s="65"/>
      <c r="M10" s="63">
        <f>AV10</f>
        <v>7.216494845360824</v>
      </c>
      <c r="N10" s="65"/>
      <c r="O10" s="65">
        <f>BA10</f>
        <v>5.6694721854368968</v>
      </c>
      <c r="P10" s="65">
        <f>BB10</f>
        <v>8.9925893650239441</v>
      </c>
      <c r="Q10" s="66">
        <f t="shared" ref="Q10:Q39" si="5">BH10</f>
        <v>17.80693533270853</v>
      </c>
      <c r="R10" s="66"/>
      <c r="S10" s="67">
        <f t="shared" ref="S10:T15" si="6">BM10</f>
        <v>16.594404375184968</v>
      </c>
      <c r="T10" s="67">
        <f t="shared" si="6"/>
        <v>21.864242241356386</v>
      </c>
      <c r="U10" s="68">
        <f t="shared" ref="U10:U42" si="7">Q10-T10</f>
        <v>-4.0573069086478561</v>
      </c>
      <c r="V10" s="5" t="s">
        <v>12</v>
      </c>
      <c r="W10" s="69">
        <v>7</v>
      </c>
      <c r="X10" s="70">
        <f t="shared" ref="X10:X42" si="8">W10/BT10*100</f>
        <v>0.65604498594189309</v>
      </c>
      <c r="Y10" s="71">
        <v>10.4</v>
      </c>
      <c r="Z10" s="72">
        <f t="shared" ref="Z10:Z42" si="9">Y10/BU10*100</f>
        <v>0.97744360902255645</v>
      </c>
      <c r="AA10" s="73">
        <f>IF(Y10&lt;1,0,IF(Y10&gt;100,Y10-(1.96*SQRT(Y10)),CHIINV(0.975,2*Y10)/2))</f>
        <v>4.7953886961324335</v>
      </c>
      <c r="AB10" s="73">
        <f>IF(Y10=0,0,IF(Y10&gt;100,Y10+(1.96*SQRT(Y10)),CHIINV(0.025,2*(Y10+1))/2))</f>
        <v>18.390356042017778</v>
      </c>
      <c r="AC10" s="74">
        <f t="shared" ref="AC10:AD42" si="10">(AA10/$BU10)*100</f>
        <v>0.45069442632823625</v>
      </c>
      <c r="AD10" s="74">
        <f t="shared" si="10"/>
        <v>1.7284169212422724</v>
      </c>
      <c r="AE10" s="74">
        <f>Z10-AC10</f>
        <v>0.52674918269432025</v>
      </c>
      <c r="AF10" s="74">
        <f>AD10-Z10</f>
        <v>0.75097331221971597</v>
      </c>
      <c r="AG10" s="75"/>
      <c r="AH10" s="5" t="s">
        <v>12</v>
      </c>
      <c r="AI10" s="76">
        <v>4</v>
      </c>
      <c r="AJ10" s="77">
        <f>AI10/BT10*100</f>
        <v>0.37488284910965325</v>
      </c>
      <c r="AK10" s="71">
        <v>4.2</v>
      </c>
      <c r="AL10" s="78">
        <f>AK10/BU10*100</f>
        <v>0.39473684210526316</v>
      </c>
      <c r="AM10" s="79">
        <f>IF(AK10&lt;0.5,0,IF(AK10&gt;100,AK10-(1.96*SQRT(AK10)),CHIINV(0.975,2*AK10)/2))</f>
        <v>1.0898653736263253</v>
      </c>
      <c r="AN10" s="79">
        <f>IF(AK10=0,0,IF(AK10&gt;100,AK10+(1.96*SQRT(AK10)),CHIINV(0.025,2*(AK10+1))/2))</f>
        <v>10.241588675403698</v>
      </c>
      <c r="AO10" s="74">
        <f t="shared" ref="AO10:AP42" si="11">(AM10/$BU10)*100</f>
        <v>0.10243095616788772</v>
      </c>
      <c r="AP10" s="74">
        <f t="shared" si="11"/>
        <v>0.96255532663568588</v>
      </c>
      <c r="AQ10" s="74">
        <f>AL10-AO10</f>
        <v>0.29230588593737544</v>
      </c>
      <c r="AR10" s="74">
        <f>AP10-AL10</f>
        <v>0.56781848453042272</v>
      </c>
      <c r="AS10" s="80"/>
      <c r="AT10" s="5" t="s">
        <v>12</v>
      </c>
      <c r="AU10" s="76">
        <v>77</v>
      </c>
      <c r="AV10" s="77">
        <f>AU10/BT10*100</f>
        <v>7.216494845360824</v>
      </c>
      <c r="AW10" s="71">
        <v>76.8</v>
      </c>
      <c r="AX10" s="78">
        <f>AW10/BU10*100</f>
        <v>7.2180451127819536</v>
      </c>
      <c r="AY10" s="79">
        <f>IF(AW10=0,0,IF(AW10&gt;100,AW10-(1.96*SQRT(AW10)),CHIINV(0.975,2*AW10)/2))</f>
        <v>60.323184053048578</v>
      </c>
      <c r="AZ10" s="79">
        <f>IF(AW10=0,0,IF(AW10&gt;100,AW10+(1.96*SQRT(AW10)),CHIINV(0.025,2*(AW10+1))/2))</f>
        <v>95.681150843854766</v>
      </c>
      <c r="BA10" s="74">
        <f t="shared" ref="BA10:BB42" si="12">(AY10/$BU10)*100</f>
        <v>5.6694721854368968</v>
      </c>
      <c r="BB10" s="74">
        <f t="shared" si="12"/>
        <v>8.9925893650239441</v>
      </c>
      <c r="BC10" s="74">
        <f>AX10-BA10</f>
        <v>1.5485729273450568</v>
      </c>
      <c r="BD10" s="74">
        <f>BB10-AX10</f>
        <v>1.7745442522419905</v>
      </c>
      <c r="BE10" s="80"/>
      <c r="BF10" s="5" t="s">
        <v>12</v>
      </c>
      <c r="BG10" s="81">
        <v>190</v>
      </c>
      <c r="BH10" s="82">
        <f>BG10/BT10*100</f>
        <v>17.80693533270853</v>
      </c>
      <c r="BI10" s="83">
        <v>204.6</v>
      </c>
      <c r="BJ10" s="84">
        <f>BI10/BU10*100</f>
        <v>19.229323308270676</v>
      </c>
      <c r="BK10" s="79">
        <f>IF(BI10=0,0,IF(BI10&gt;100,BI10-(1.96*SQRT(BI10)),CHIINV(0.975,2*BI10)/2))</f>
        <v>176.56446255196806</v>
      </c>
      <c r="BL10" s="79">
        <f>IF(BI10=0,0,IF(BI10&gt;100,BI10+(1.96*SQRT(BI10)),CHIINV(0.025,2*(BI10+1))/2))</f>
        <v>232.63553744803193</v>
      </c>
      <c r="BM10" s="85">
        <f t="shared" ref="BM10:BN42" si="13">(BK10/$BU10)*100</f>
        <v>16.594404375184968</v>
      </c>
      <c r="BN10" s="85">
        <f t="shared" si="13"/>
        <v>21.864242241356386</v>
      </c>
      <c r="BO10" s="85">
        <f>BJ10-BM10</f>
        <v>2.6349189330857072</v>
      </c>
      <c r="BP10" s="85">
        <f>BN10-BJ10</f>
        <v>2.6349189330857108</v>
      </c>
      <c r="BQ10" s="86"/>
      <c r="BR10" s="87"/>
      <c r="BS10" s="5" t="s">
        <v>12</v>
      </c>
      <c r="BT10" s="81">
        <v>1067</v>
      </c>
      <c r="BU10" s="81">
        <v>1064</v>
      </c>
      <c r="BV10" s="88"/>
    </row>
    <row r="11" spans="1:74">
      <c r="A11" s="89"/>
      <c r="B11" s="5" t="s">
        <v>13</v>
      </c>
      <c r="C11" s="63">
        <f t="shared" si="0"/>
        <v>0.46272493573264784</v>
      </c>
      <c r="D11" s="63"/>
      <c r="E11" s="64">
        <f t="shared" si="1"/>
        <v>0.24846573555090326</v>
      </c>
      <c r="F11" s="64">
        <f t="shared" si="2"/>
        <v>0.95286818870558443</v>
      </c>
      <c r="G11" s="64"/>
      <c r="H11" s="63">
        <f t="shared" si="3"/>
        <v>1.0282776349614395</v>
      </c>
      <c r="I11" s="63"/>
      <c r="J11" s="65">
        <f t="shared" si="4"/>
        <v>0.41572724599390914</v>
      </c>
      <c r="K11" s="65">
        <f t="shared" si="4"/>
        <v>1.2495308185091181</v>
      </c>
      <c r="L11" s="65"/>
      <c r="M11" s="63">
        <f t="shared" ref="M11:M42" si="14">AV11</f>
        <v>7.8149100257069408</v>
      </c>
      <c r="N11" s="65"/>
      <c r="O11" s="65">
        <f t="shared" ref="O11:P42" si="15">BA11</f>
        <v>6.0522780958678499</v>
      </c>
      <c r="P11" s="65">
        <f t="shared" si="15"/>
        <v>8.4554939248575387</v>
      </c>
      <c r="Q11" s="66">
        <f t="shared" si="5"/>
        <v>16.966580976863753</v>
      </c>
      <c r="R11" s="66"/>
      <c r="S11" s="67">
        <f t="shared" si="6"/>
        <v>14.049100159299826</v>
      </c>
      <c r="T11" s="67">
        <f t="shared" si="6"/>
        <v>17.598568234482556</v>
      </c>
      <c r="U11" s="68">
        <f t="shared" si="7"/>
        <v>-0.63198725761880326</v>
      </c>
      <c r="V11" s="5" t="s">
        <v>13</v>
      </c>
      <c r="W11" s="69">
        <v>9</v>
      </c>
      <c r="X11" s="70">
        <f t="shared" si="8"/>
        <v>0.46272493573264784</v>
      </c>
      <c r="Y11" s="71">
        <v>10.4</v>
      </c>
      <c r="Z11" s="72">
        <f t="shared" si="9"/>
        <v>0.53886010362694303</v>
      </c>
      <c r="AA11" s="73">
        <f t="shared" ref="AA11:AA42" si="16">IF(Y11&lt;1,0,IF(Y11&gt;100,Y11-(1.96*SQRT(Y11)),CHIINV(0.975,2*Y11)/2))</f>
        <v>4.7953886961324335</v>
      </c>
      <c r="AB11" s="73">
        <f t="shared" ref="AB11:AB42" si="17">IF(Y11=0,0,IF(Y11&gt;100,Y11+(1.96*SQRT(Y11)),CHIINV(0.025,2*(Y11+1))/2))</f>
        <v>18.390356042017778</v>
      </c>
      <c r="AC11" s="74">
        <f t="shared" si="10"/>
        <v>0.24846573555090326</v>
      </c>
      <c r="AD11" s="74">
        <f t="shared" si="10"/>
        <v>0.95286818870558443</v>
      </c>
      <c r="AE11" s="74">
        <f t="shared" ref="AE11:AE42" si="18">Z11-AC11</f>
        <v>0.2903943680760398</v>
      </c>
      <c r="AF11" s="74">
        <f t="shared" ref="AF11:AF42" si="19">AD11-Z11</f>
        <v>0.4140080850786414</v>
      </c>
      <c r="AG11" s="75"/>
      <c r="AH11" s="5" t="s">
        <v>13</v>
      </c>
      <c r="AI11" s="76">
        <v>20</v>
      </c>
      <c r="AJ11" s="77">
        <f t="shared" ref="AJ11:AJ42" si="20">AI11/BT11*100</f>
        <v>1.0282776349614395</v>
      </c>
      <c r="AK11" s="71">
        <v>14.8</v>
      </c>
      <c r="AL11" s="78">
        <f t="shared" ref="AL11:AL42" si="21">AK11/BU11*100</f>
        <v>0.76683937823834203</v>
      </c>
      <c r="AM11" s="79">
        <f t="shared" ref="AM11:AM42" si="22">IF(AK11&lt;0.5,0,IF(AK11&gt;100,AK11-(1.96*SQRT(AK11)),CHIINV(0.975,2*AK11)/2))</f>
        <v>8.0235358476824459</v>
      </c>
      <c r="AN11" s="79">
        <f t="shared" ref="AN11:AN42" si="23">IF(AK11=0,0,IF(AK11&gt;100,AK11+(1.96*SQRT(AK11)),CHIINV(0.025,2*(AK11+1))/2))</f>
        <v>24.115944797225978</v>
      </c>
      <c r="AO11" s="74">
        <f t="shared" si="11"/>
        <v>0.41572724599390914</v>
      </c>
      <c r="AP11" s="74">
        <f t="shared" si="11"/>
        <v>1.2495308185091181</v>
      </c>
      <c r="AQ11" s="74">
        <f t="shared" ref="AQ11:AQ42" si="24">AL11-AO11</f>
        <v>0.35111213224443288</v>
      </c>
      <c r="AR11" s="74">
        <f t="shared" ref="AR11:AR42" si="25">AP11-AL11</f>
        <v>0.48269144027077604</v>
      </c>
      <c r="AS11" s="80"/>
      <c r="AT11" s="5" t="s">
        <v>13</v>
      </c>
      <c r="AU11" s="76">
        <v>152</v>
      </c>
      <c r="AV11" s="77">
        <f t="shared" ref="AV11:AV42" si="26">AU11/BT11*100</f>
        <v>7.8149100257069408</v>
      </c>
      <c r="AW11" s="71">
        <v>140</v>
      </c>
      <c r="AX11" s="78">
        <f t="shared" ref="AX11:AX42" si="27">AW11/BU11*100</f>
        <v>7.2538860103626934</v>
      </c>
      <c r="AY11" s="79">
        <f t="shared" ref="AY11:AY42" si="28">IF(AW11=0,0,IF(AW11&gt;100,AW11-(1.96*SQRT(AW11)),CHIINV(0.975,2*AW11)/2))</f>
        <v>116.80896725024951</v>
      </c>
      <c r="AZ11" s="79">
        <f t="shared" ref="AZ11:AZ42" si="29">IF(AW11=0,0,IF(AW11&gt;100,AW11+(1.96*SQRT(AW11)),CHIINV(0.025,2*(AW11+1))/2))</f>
        <v>163.19103274975049</v>
      </c>
      <c r="BA11" s="74">
        <f t="shared" si="12"/>
        <v>6.0522780958678499</v>
      </c>
      <c r="BB11" s="74">
        <f t="shared" si="12"/>
        <v>8.4554939248575387</v>
      </c>
      <c r="BC11" s="74">
        <f t="shared" ref="BC11:BC42" si="30">AX11-BA11</f>
        <v>1.2016079144948435</v>
      </c>
      <c r="BD11" s="74">
        <f t="shared" ref="BD11:BD42" si="31">BB11-AX11</f>
        <v>1.2016079144948453</v>
      </c>
      <c r="BE11" s="80"/>
      <c r="BF11" s="5" t="s">
        <v>13</v>
      </c>
      <c r="BG11" s="81">
        <v>330</v>
      </c>
      <c r="BH11" s="82">
        <f t="shared" ref="BH11:BH42" si="32">BG11/BT11*100</f>
        <v>16.966580976863753</v>
      </c>
      <c r="BI11" s="83">
        <v>305.39999999999998</v>
      </c>
      <c r="BJ11" s="84">
        <f t="shared" ref="BJ11:BJ42" si="33">BI11/BU11*100</f>
        <v>15.823834196891189</v>
      </c>
      <c r="BK11" s="79">
        <f t="shared" ref="BK11:BK42" si="34">IF(BI11=0,0,IF(BI11&gt;100,BI11-(1.96*SQRT(BI11)),CHIINV(0.975,2*BI11)/2))</f>
        <v>271.14763307448663</v>
      </c>
      <c r="BL11" s="79">
        <f t="shared" ref="BL11:BL42" si="35">IF(BI11=0,0,IF(BI11&gt;100,BI11+(1.96*SQRT(BI11)),CHIINV(0.025,2*(BI11+1))/2))</f>
        <v>339.65236692551332</v>
      </c>
      <c r="BM11" s="85">
        <f t="shared" si="13"/>
        <v>14.049100159299826</v>
      </c>
      <c r="BN11" s="85">
        <f t="shared" si="13"/>
        <v>17.598568234482556</v>
      </c>
      <c r="BO11" s="85">
        <f t="shared" ref="BO11:BO42" si="36">BJ11-BM11</f>
        <v>1.7747340375913634</v>
      </c>
      <c r="BP11" s="85">
        <f t="shared" ref="BP11:BP42" si="37">BN11-BJ11</f>
        <v>1.7747340375913669</v>
      </c>
      <c r="BQ11" s="37"/>
      <c r="BR11" s="87"/>
      <c r="BS11" s="5" t="s">
        <v>13</v>
      </c>
      <c r="BT11" s="81">
        <v>1945</v>
      </c>
      <c r="BU11" s="81">
        <v>1930</v>
      </c>
    </row>
    <row r="12" spans="1:74">
      <c r="B12" s="5" t="s">
        <v>14</v>
      </c>
      <c r="C12" s="63">
        <f t="shared" si="0"/>
        <v>1.48619957537155</v>
      </c>
      <c r="D12" s="63"/>
      <c r="E12" s="64">
        <f t="shared" si="1"/>
        <v>0.18131643569499509</v>
      </c>
      <c r="F12" s="64">
        <f t="shared" si="2"/>
        <v>2.041069506292021</v>
      </c>
      <c r="G12" s="64"/>
      <c r="H12" s="63">
        <f t="shared" si="3"/>
        <v>0.42462845010615713</v>
      </c>
      <c r="I12" s="63"/>
      <c r="J12" s="65">
        <f t="shared" si="4"/>
        <v>8.9185795438483248E-2</v>
      </c>
      <c r="K12" s="65">
        <f t="shared" si="4"/>
        <v>1.7181077547885542</v>
      </c>
      <c r="L12" s="65"/>
      <c r="M12" s="63">
        <f t="shared" si="14"/>
        <v>7.6433121019108281</v>
      </c>
      <c r="N12" s="65"/>
      <c r="O12" s="65">
        <f t="shared" si="15"/>
        <v>4.519956218699968</v>
      </c>
      <c r="P12" s="65">
        <f t="shared" si="15"/>
        <v>9.4424947431864297</v>
      </c>
      <c r="Q12" s="66">
        <f t="shared" si="5"/>
        <v>11.040339702760086</v>
      </c>
      <c r="R12" s="66"/>
      <c r="S12" s="67">
        <f t="shared" si="6"/>
        <v>9.7317153084053274</v>
      </c>
      <c r="T12" s="67">
        <f t="shared" si="6"/>
        <v>16.452559694991098</v>
      </c>
      <c r="U12" s="68">
        <f t="shared" si="7"/>
        <v>-5.4122199922310124</v>
      </c>
      <c r="V12" s="5" t="s">
        <v>14</v>
      </c>
      <c r="W12" s="69">
        <v>7</v>
      </c>
      <c r="X12" s="70">
        <f t="shared" si="8"/>
        <v>1.48619957537155</v>
      </c>
      <c r="Y12" s="71">
        <v>3.8</v>
      </c>
      <c r="Z12" s="72">
        <f t="shared" si="9"/>
        <v>0.81545064377682408</v>
      </c>
      <c r="AA12" s="73">
        <f t="shared" si="16"/>
        <v>0.84493459033867713</v>
      </c>
      <c r="AB12" s="73">
        <f t="shared" si="17"/>
        <v>9.5113838993208173</v>
      </c>
      <c r="AC12" s="74">
        <f t="shared" si="10"/>
        <v>0.18131643569499509</v>
      </c>
      <c r="AD12" s="74">
        <f t="shared" si="10"/>
        <v>2.041069506292021</v>
      </c>
      <c r="AE12" s="74">
        <f t="shared" si="18"/>
        <v>0.63413420808182897</v>
      </c>
      <c r="AF12" s="74">
        <f t="shared" si="19"/>
        <v>1.2256188625151969</v>
      </c>
      <c r="AG12" s="75"/>
      <c r="AH12" s="5" t="s">
        <v>14</v>
      </c>
      <c r="AI12" s="76">
        <v>2</v>
      </c>
      <c r="AJ12" s="77">
        <f t="shared" si="20"/>
        <v>0.42462845010615713</v>
      </c>
      <c r="AK12" s="71">
        <v>2.6</v>
      </c>
      <c r="AL12" s="78">
        <f t="shared" si="21"/>
        <v>0.55793991416309008</v>
      </c>
      <c r="AM12" s="79">
        <f t="shared" si="22"/>
        <v>0.41560580674333192</v>
      </c>
      <c r="AN12" s="79">
        <f t="shared" si="23"/>
        <v>8.0063821373146631</v>
      </c>
      <c r="AO12" s="74">
        <f t="shared" si="11"/>
        <v>8.9185795438483248E-2</v>
      </c>
      <c r="AP12" s="74">
        <f t="shared" si="11"/>
        <v>1.7181077547885542</v>
      </c>
      <c r="AQ12" s="74">
        <f t="shared" si="24"/>
        <v>0.46875411872460682</v>
      </c>
      <c r="AR12" s="74">
        <f t="shared" si="25"/>
        <v>1.1601678406254641</v>
      </c>
      <c r="AS12" s="80"/>
      <c r="AT12" s="5" t="s">
        <v>14</v>
      </c>
      <c r="AU12" s="76">
        <v>36</v>
      </c>
      <c r="AV12" s="77">
        <f t="shared" si="26"/>
        <v>7.6433121019108281</v>
      </c>
      <c r="AW12" s="71">
        <v>31.2</v>
      </c>
      <c r="AX12" s="78">
        <f t="shared" si="27"/>
        <v>6.6952789699570818</v>
      </c>
      <c r="AY12" s="79">
        <f t="shared" si="28"/>
        <v>21.062995979141849</v>
      </c>
      <c r="AZ12" s="79">
        <f t="shared" si="29"/>
        <v>44.00202550324876</v>
      </c>
      <c r="BA12" s="74">
        <f t="shared" si="12"/>
        <v>4.519956218699968</v>
      </c>
      <c r="BB12" s="74">
        <f t="shared" si="12"/>
        <v>9.4424947431864297</v>
      </c>
      <c r="BC12" s="74">
        <f t="shared" si="30"/>
        <v>2.1753227512571138</v>
      </c>
      <c r="BD12" s="74">
        <f t="shared" si="31"/>
        <v>2.7472157732293478</v>
      </c>
      <c r="BE12" s="80"/>
      <c r="BF12" s="5" t="s">
        <v>14</v>
      </c>
      <c r="BG12" s="81">
        <v>52</v>
      </c>
      <c r="BH12" s="82">
        <f t="shared" si="32"/>
        <v>11.040339702760086</v>
      </c>
      <c r="BI12" s="83">
        <v>59.6</v>
      </c>
      <c r="BJ12" s="84">
        <f t="shared" si="33"/>
        <v>12.789699570815452</v>
      </c>
      <c r="BK12" s="79">
        <f t="shared" si="34"/>
        <v>45.349793337168826</v>
      </c>
      <c r="BL12" s="79">
        <f t="shared" si="35"/>
        <v>76.668928178658518</v>
      </c>
      <c r="BM12" s="85">
        <f t="shared" si="13"/>
        <v>9.7317153084053274</v>
      </c>
      <c r="BN12" s="85">
        <f t="shared" si="13"/>
        <v>16.452559694991098</v>
      </c>
      <c r="BO12" s="85">
        <f t="shared" si="36"/>
        <v>3.057984262410125</v>
      </c>
      <c r="BP12" s="85">
        <f t="shared" si="37"/>
        <v>3.662860124175646</v>
      </c>
      <c r="BQ12" s="86"/>
      <c r="BR12" s="87"/>
      <c r="BS12" s="5" t="s">
        <v>14</v>
      </c>
      <c r="BT12" s="81">
        <v>471</v>
      </c>
      <c r="BU12" s="81">
        <v>466</v>
      </c>
    </row>
    <row r="13" spans="1:74">
      <c r="A13" s="25" t="s">
        <v>15</v>
      </c>
      <c r="B13" s="5" t="s">
        <v>16</v>
      </c>
      <c r="C13" s="63">
        <f t="shared" si="0"/>
        <v>0.4329004329004329</v>
      </c>
      <c r="D13" s="63"/>
      <c r="E13" s="64">
        <f t="shared" si="1"/>
        <v>0.23460785984370228</v>
      </c>
      <c r="F13" s="64">
        <f t="shared" si="2"/>
        <v>1.6861751559714837</v>
      </c>
      <c r="G13" s="64"/>
      <c r="H13" s="63">
        <f t="shared" si="3"/>
        <v>0.14430014430014429</v>
      </c>
      <c r="I13" s="63"/>
      <c r="J13" s="65">
        <f t="shared" si="4"/>
        <v>3.658642772296228E-3</v>
      </c>
      <c r="K13" s="65">
        <f t="shared" si="4"/>
        <v>0.80515077903741317</v>
      </c>
      <c r="L13" s="65"/>
      <c r="M13" s="63">
        <f t="shared" si="14"/>
        <v>5.1948051948051948</v>
      </c>
      <c r="N13" s="65"/>
      <c r="O13" s="65">
        <f t="shared" si="15"/>
        <v>2.9843307714816825</v>
      </c>
      <c r="P13" s="65">
        <f t="shared" si="15"/>
        <v>6.2738143473472636</v>
      </c>
      <c r="Q13" s="66">
        <f t="shared" si="5"/>
        <v>21.933621933621932</v>
      </c>
      <c r="R13" s="66"/>
      <c r="S13" s="67">
        <f t="shared" si="6"/>
        <v>18.28714428265674</v>
      </c>
      <c r="T13" s="67">
        <f t="shared" si="6"/>
        <v>25.238867278036903</v>
      </c>
      <c r="U13" s="68">
        <f t="shared" si="7"/>
        <v>-3.3052453444149705</v>
      </c>
      <c r="V13" s="5" t="s">
        <v>16</v>
      </c>
      <c r="W13" s="69">
        <v>3</v>
      </c>
      <c r="X13" s="70">
        <f t="shared" si="8"/>
        <v>0.4329004329004329</v>
      </c>
      <c r="Y13" s="71">
        <v>5.4</v>
      </c>
      <c r="Z13" s="72">
        <f t="shared" si="9"/>
        <v>0.78034682080924855</v>
      </c>
      <c r="AA13" s="73">
        <f t="shared" si="16"/>
        <v>1.6234863901184198</v>
      </c>
      <c r="AB13" s="73">
        <f t="shared" si="17"/>
        <v>11.668332079322669</v>
      </c>
      <c r="AC13" s="74">
        <f t="shared" si="10"/>
        <v>0.23460785984370228</v>
      </c>
      <c r="AD13" s="74">
        <f t="shared" si="10"/>
        <v>1.6861751559714837</v>
      </c>
      <c r="AE13" s="74">
        <f t="shared" si="18"/>
        <v>0.5457389609655463</v>
      </c>
      <c r="AF13" s="74">
        <f t="shared" si="19"/>
        <v>0.90582833516223515</v>
      </c>
      <c r="AG13" s="75"/>
      <c r="AH13" s="5" t="s">
        <v>16</v>
      </c>
      <c r="AI13" s="76">
        <v>1</v>
      </c>
      <c r="AJ13" s="77">
        <f t="shared" si="20"/>
        <v>0.14430014430014429</v>
      </c>
      <c r="AK13" s="71">
        <v>1</v>
      </c>
      <c r="AL13" s="78">
        <f t="shared" si="21"/>
        <v>0.1445086705202312</v>
      </c>
      <c r="AM13" s="79">
        <f t="shared" si="22"/>
        <v>2.5317807984289897E-2</v>
      </c>
      <c r="AN13" s="79">
        <f t="shared" si="23"/>
        <v>5.5716433909388989</v>
      </c>
      <c r="AO13" s="74">
        <f t="shared" si="11"/>
        <v>3.658642772296228E-3</v>
      </c>
      <c r="AP13" s="74">
        <f t="shared" si="11"/>
        <v>0.80515077903741317</v>
      </c>
      <c r="AQ13" s="74">
        <f t="shared" si="24"/>
        <v>0.14085002774793498</v>
      </c>
      <c r="AR13" s="74">
        <f t="shared" si="25"/>
        <v>0.66064210851718197</v>
      </c>
      <c r="AS13" s="80"/>
      <c r="AT13" s="5" t="s">
        <v>16</v>
      </c>
      <c r="AU13" s="76">
        <v>36</v>
      </c>
      <c r="AV13" s="77">
        <f t="shared" si="26"/>
        <v>5.1948051948051948</v>
      </c>
      <c r="AW13" s="71">
        <v>30.8</v>
      </c>
      <c r="AX13" s="78">
        <f t="shared" si="27"/>
        <v>4.4508670520231215</v>
      </c>
      <c r="AY13" s="79">
        <f t="shared" si="28"/>
        <v>20.651568938653242</v>
      </c>
      <c r="AZ13" s="79">
        <f t="shared" si="29"/>
        <v>43.414795283643059</v>
      </c>
      <c r="BA13" s="74">
        <f t="shared" si="12"/>
        <v>2.9843307714816825</v>
      </c>
      <c r="BB13" s="74">
        <f t="shared" si="12"/>
        <v>6.2738143473472636</v>
      </c>
      <c r="BC13" s="74">
        <f t="shared" si="30"/>
        <v>1.466536280541439</v>
      </c>
      <c r="BD13" s="74">
        <f t="shared" si="31"/>
        <v>1.8229472953241421</v>
      </c>
      <c r="BE13" s="80"/>
      <c r="BF13" s="5" t="s">
        <v>16</v>
      </c>
      <c r="BG13" s="81">
        <v>152</v>
      </c>
      <c r="BH13" s="82">
        <f t="shared" si="32"/>
        <v>21.933621933621932</v>
      </c>
      <c r="BI13" s="83">
        <v>150.6</v>
      </c>
      <c r="BJ13" s="84">
        <f t="shared" si="33"/>
        <v>21.76300578034682</v>
      </c>
      <c r="BK13" s="79">
        <f t="shared" si="34"/>
        <v>126.54703843598463</v>
      </c>
      <c r="BL13" s="79">
        <f t="shared" si="35"/>
        <v>174.65296156401536</v>
      </c>
      <c r="BM13" s="85">
        <f t="shared" si="13"/>
        <v>18.28714428265674</v>
      </c>
      <c r="BN13" s="85">
        <f t="shared" si="13"/>
        <v>25.238867278036903</v>
      </c>
      <c r="BO13" s="85">
        <f t="shared" si="36"/>
        <v>3.4758614976900795</v>
      </c>
      <c r="BP13" s="85">
        <f t="shared" si="37"/>
        <v>3.475861497690083</v>
      </c>
      <c r="BQ13" s="86"/>
      <c r="BR13" s="90"/>
      <c r="BS13" s="5" t="s">
        <v>16</v>
      </c>
      <c r="BT13" s="81">
        <v>693</v>
      </c>
      <c r="BU13" s="81">
        <v>692</v>
      </c>
    </row>
    <row r="14" spans="1:74">
      <c r="B14" s="5" t="s">
        <v>17</v>
      </c>
      <c r="C14" s="63">
        <f t="shared" si="0"/>
        <v>0.26702269692923897</v>
      </c>
      <c r="D14" s="63"/>
      <c r="E14" s="64">
        <f t="shared" si="1"/>
        <v>8.2820899986024391E-2</v>
      </c>
      <c r="F14" s="64">
        <f t="shared" si="2"/>
        <v>1.173664400233243</v>
      </c>
      <c r="G14" s="64"/>
      <c r="H14" s="63">
        <f t="shared" si="3"/>
        <v>0.53404539385847793</v>
      </c>
      <c r="I14" s="63"/>
      <c r="J14" s="65">
        <f t="shared" si="4"/>
        <v>0.14589897906644247</v>
      </c>
      <c r="K14" s="65">
        <f t="shared" si="4"/>
        <v>1.3710292738157559</v>
      </c>
      <c r="L14" s="65"/>
      <c r="M14" s="63">
        <f t="shared" si="14"/>
        <v>4.2723631508678235</v>
      </c>
      <c r="N14" s="65"/>
      <c r="O14" s="65">
        <f t="shared" si="15"/>
        <v>3.2635585545541841</v>
      </c>
      <c r="P14" s="65">
        <f t="shared" si="15"/>
        <v>6.5162687241075057</v>
      </c>
      <c r="Q14" s="66">
        <f t="shared" si="5"/>
        <v>16.421895861148197</v>
      </c>
      <c r="R14" s="66"/>
      <c r="S14" s="67">
        <f t="shared" si="6"/>
        <v>14.999161067046643</v>
      </c>
      <c r="T14" s="67">
        <f t="shared" si="6"/>
        <v>21.091869722779329</v>
      </c>
      <c r="U14" s="68">
        <f t="shared" si="7"/>
        <v>-4.6699738616311315</v>
      </c>
      <c r="V14" s="5" t="s">
        <v>17</v>
      </c>
      <c r="W14" s="69">
        <v>2</v>
      </c>
      <c r="X14" s="70">
        <f t="shared" si="8"/>
        <v>0.26702269692923897</v>
      </c>
      <c r="Y14" s="71">
        <v>3</v>
      </c>
      <c r="Z14" s="72">
        <f t="shared" si="9"/>
        <v>0.40160642570281119</v>
      </c>
      <c r="AA14" s="73">
        <f t="shared" si="16"/>
        <v>0.61867212289560225</v>
      </c>
      <c r="AB14" s="73">
        <f t="shared" si="17"/>
        <v>8.7672730697423251</v>
      </c>
      <c r="AC14" s="74">
        <f t="shared" si="10"/>
        <v>8.2820899986024391E-2</v>
      </c>
      <c r="AD14" s="74">
        <f t="shared" si="10"/>
        <v>1.173664400233243</v>
      </c>
      <c r="AE14" s="74">
        <f t="shared" si="18"/>
        <v>0.31878552571678681</v>
      </c>
      <c r="AF14" s="74">
        <f t="shared" si="19"/>
        <v>0.7720579745304319</v>
      </c>
      <c r="AG14" s="75"/>
      <c r="AH14" s="5" t="s">
        <v>17</v>
      </c>
      <c r="AI14" s="76">
        <v>4</v>
      </c>
      <c r="AJ14" s="77">
        <f t="shared" si="20"/>
        <v>0.53404539385847793</v>
      </c>
      <c r="AK14" s="71">
        <v>4</v>
      </c>
      <c r="AL14" s="78">
        <f t="shared" si="21"/>
        <v>0.53547523427041499</v>
      </c>
      <c r="AM14" s="79">
        <f t="shared" si="22"/>
        <v>1.0898653736263253</v>
      </c>
      <c r="AN14" s="79">
        <f t="shared" si="23"/>
        <v>10.241588675403698</v>
      </c>
      <c r="AO14" s="74">
        <f t="shared" si="11"/>
        <v>0.14589897906644247</v>
      </c>
      <c r="AP14" s="74">
        <f t="shared" si="11"/>
        <v>1.3710292738157559</v>
      </c>
      <c r="AQ14" s="74">
        <f t="shared" si="24"/>
        <v>0.38957625520397254</v>
      </c>
      <c r="AR14" s="74">
        <f t="shared" si="25"/>
        <v>0.83555403954534091</v>
      </c>
      <c r="AS14" s="80"/>
      <c r="AT14" s="5" t="s">
        <v>17</v>
      </c>
      <c r="AU14" s="76">
        <v>32</v>
      </c>
      <c r="AV14" s="77">
        <f t="shared" si="26"/>
        <v>4.2723631508678235</v>
      </c>
      <c r="AW14" s="71">
        <v>35.200000000000003</v>
      </c>
      <c r="AX14" s="78">
        <f t="shared" si="27"/>
        <v>4.7121820615796528</v>
      </c>
      <c r="AY14" s="79">
        <f t="shared" si="28"/>
        <v>24.378782402519757</v>
      </c>
      <c r="AZ14" s="79">
        <f t="shared" si="29"/>
        <v>48.676527369083068</v>
      </c>
      <c r="BA14" s="74">
        <f t="shared" si="12"/>
        <v>3.2635585545541841</v>
      </c>
      <c r="BB14" s="74">
        <f t="shared" si="12"/>
        <v>6.5162687241075057</v>
      </c>
      <c r="BC14" s="74">
        <f t="shared" si="30"/>
        <v>1.4486235070254687</v>
      </c>
      <c r="BD14" s="74">
        <f t="shared" si="31"/>
        <v>1.8040866625278529</v>
      </c>
      <c r="BE14" s="80"/>
      <c r="BF14" s="5" t="s">
        <v>17</v>
      </c>
      <c r="BG14" s="81">
        <v>123</v>
      </c>
      <c r="BH14" s="82">
        <f t="shared" si="32"/>
        <v>16.421895861148197</v>
      </c>
      <c r="BI14" s="83">
        <v>134.80000000000001</v>
      </c>
      <c r="BJ14" s="84">
        <f t="shared" si="33"/>
        <v>18.045515394912986</v>
      </c>
      <c r="BK14" s="79">
        <f t="shared" si="34"/>
        <v>112.04373317083842</v>
      </c>
      <c r="BL14" s="79">
        <f t="shared" si="35"/>
        <v>157.55626682916159</v>
      </c>
      <c r="BM14" s="85">
        <f t="shared" si="13"/>
        <v>14.999161067046643</v>
      </c>
      <c r="BN14" s="85">
        <f t="shared" si="13"/>
        <v>21.091869722779329</v>
      </c>
      <c r="BO14" s="85">
        <f t="shared" si="36"/>
        <v>3.046354327866343</v>
      </c>
      <c r="BP14" s="85">
        <f t="shared" si="37"/>
        <v>3.046354327866343</v>
      </c>
      <c r="BR14" s="90"/>
      <c r="BS14" s="5" t="s">
        <v>17</v>
      </c>
      <c r="BT14" s="81">
        <v>749</v>
      </c>
      <c r="BU14" s="81">
        <v>747</v>
      </c>
    </row>
    <row r="15" spans="1:74">
      <c r="B15" s="5" t="s">
        <v>18</v>
      </c>
      <c r="C15" s="63">
        <f t="shared" si="0"/>
        <v>0.10330578512396695</v>
      </c>
      <c r="D15" s="63"/>
      <c r="E15" s="64">
        <f t="shared" si="1"/>
        <v>0.11305657402762712</v>
      </c>
      <c r="F15" s="64">
        <f t="shared" si="2"/>
        <v>1.0624054642534957</v>
      </c>
      <c r="G15" s="64"/>
      <c r="H15" s="63">
        <f t="shared" si="3"/>
        <v>0.72314049586776863</v>
      </c>
      <c r="I15" s="63"/>
      <c r="J15" s="65">
        <f t="shared" si="4"/>
        <v>0.14006169605707253</v>
      </c>
      <c r="K15" s="65">
        <f t="shared" si="4"/>
        <v>1.1369320156131331</v>
      </c>
      <c r="L15" s="65"/>
      <c r="M15" s="63">
        <f t="shared" si="14"/>
        <v>5.1652892561983474</v>
      </c>
      <c r="N15" s="65"/>
      <c r="O15" s="65">
        <f t="shared" si="15"/>
        <v>3.8050352796308959</v>
      </c>
      <c r="P15" s="65">
        <f t="shared" si="15"/>
        <v>6.7790305302938769</v>
      </c>
      <c r="Q15" s="66">
        <f t="shared" si="5"/>
        <v>13.636363636363635</v>
      </c>
      <c r="R15" s="66"/>
      <c r="S15" s="67">
        <f t="shared" si="6"/>
        <v>12.841059635266772</v>
      </c>
      <c r="T15" s="67">
        <f t="shared" si="6"/>
        <v>17.781347003737373</v>
      </c>
      <c r="U15" s="68">
        <f t="shared" si="7"/>
        <v>-4.1449833673737384</v>
      </c>
      <c r="V15" s="5" t="s">
        <v>18</v>
      </c>
      <c r="W15" s="69">
        <v>1</v>
      </c>
      <c r="X15" s="70">
        <f t="shared" si="8"/>
        <v>0.10330578512396695</v>
      </c>
      <c r="Y15" s="71">
        <v>4.4000000000000004</v>
      </c>
      <c r="Z15" s="72">
        <f t="shared" si="9"/>
        <v>0.45643153526970959</v>
      </c>
      <c r="AA15" s="73">
        <f t="shared" si="16"/>
        <v>1.0898653736263253</v>
      </c>
      <c r="AB15" s="73">
        <f t="shared" si="17"/>
        <v>10.241588675403698</v>
      </c>
      <c r="AC15" s="74">
        <f t="shared" si="10"/>
        <v>0.11305657402762712</v>
      </c>
      <c r="AD15" s="74">
        <f t="shared" si="10"/>
        <v>1.0624054642534957</v>
      </c>
      <c r="AE15" s="74">
        <f t="shared" si="18"/>
        <v>0.34337496124208244</v>
      </c>
      <c r="AF15" s="74">
        <f t="shared" si="19"/>
        <v>0.6059739289837861</v>
      </c>
      <c r="AG15" s="75"/>
      <c r="AH15" s="5" t="s">
        <v>18</v>
      </c>
      <c r="AI15" s="76">
        <v>7</v>
      </c>
      <c r="AJ15" s="77">
        <f t="shared" si="20"/>
        <v>0.72314049586776863</v>
      </c>
      <c r="AK15" s="71">
        <v>4.8</v>
      </c>
      <c r="AL15" s="78">
        <f t="shared" si="21"/>
        <v>0.49792531120331945</v>
      </c>
      <c r="AM15" s="79">
        <f t="shared" si="22"/>
        <v>1.3501947499901792</v>
      </c>
      <c r="AN15" s="79">
        <f t="shared" si="23"/>
        <v>10.960024630510603</v>
      </c>
      <c r="AO15" s="74">
        <f t="shared" si="11"/>
        <v>0.14006169605707253</v>
      </c>
      <c r="AP15" s="74">
        <f t="shared" si="11"/>
        <v>1.1369320156131331</v>
      </c>
      <c r="AQ15" s="74">
        <f t="shared" si="24"/>
        <v>0.35786361514624693</v>
      </c>
      <c r="AR15" s="74">
        <f t="shared" si="25"/>
        <v>0.63900670440981355</v>
      </c>
      <c r="AS15" s="80"/>
      <c r="AT15" s="5" t="s">
        <v>18</v>
      </c>
      <c r="AU15" s="76">
        <v>50</v>
      </c>
      <c r="AV15" s="77">
        <f t="shared" si="26"/>
        <v>5.1652892561983474</v>
      </c>
      <c r="AW15" s="71">
        <v>49.6</v>
      </c>
      <c r="AX15" s="78">
        <f t="shared" si="27"/>
        <v>5.1452282157676352</v>
      </c>
      <c r="AY15" s="79">
        <f t="shared" si="28"/>
        <v>36.680540095641838</v>
      </c>
      <c r="AZ15" s="79">
        <f t="shared" si="29"/>
        <v>65.349854312032974</v>
      </c>
      <c r="BA15" s="74">
        <f t="shared" si="12"/>
        <v>3.8050352796308959</v>
      </c>
      <c r="BB15" s="74">
        <f t="shared" si="12"/>
        <v>6.7790305302938769</v>
      </c>
      <c r="BC15" s="74">
        <f t="shared" si="30"/>
        <v>1.3401929361367393</v>
      </c>
      <c r="BD15" s="74">
        <f t="shared" si="31"/>
        <v>1.6338023145262417</v>
      </c>
      <c r="BE15" s="80"/>
      <c r="BF15" s="5" t="s">
        <v>18</v>
      </c>
      <c r="BG15" s="81">
        <v>132</v>
      </c>
      <c r="BH15" s="82">
        <f t="shared" si="32"/>
        <v>13.636363636363635</v>
      </c>
      <c r="BI15" s="83">
        <v>147.6</v>
      </c>
      <c r="BJ15" s="84">
        <f t="shared" si="33"/>
        <v>15.311203319502074</v>
      </c>
      <c r="BK15" s="79">
        <f t="shared" si="34"/>
        <v>123.78781488397169</v>
      </c>
      <c r="BL15" s="79">
        <f t="shared" si="35"/>
        <v>171.4121851160283</v>
      </c>
      <c r="BM15" s="85">
        <f t="shared" si="13"/>
        <v>12.841059635266772</v>
      </c>
      <c r="BN15" s="85">
        <f t="shared" si="13"/>
        <v>17.781347003737373</v>
      </c>
      <c r="BO15" s="85">
        <f t="shared" si="36"/>
        <v>2.4701436842353015</v>
      </c>
      <c r="BP15" s="85">
        <f t="shared" si="37"/>
        <v>2.4701436842352997</v>
      </c>
      <c r="BQ15" s="86"/>
      <c r="BR15" s="90"/>
      <c r="BS15" s="5" t="s">
        <v>18</v>
      </c>
      <c r="BT15" s="81">
        <v>968</v>
      </c>
      <c r="BU15" s="81">
        <v>964</v>
      </c>
    </row>
    <row r="16" spans="1:74">
      <c r="A16" s="25" t="s">
        <v>19</v>
      </c>
      <c r="B16" s="5" t="s">
        <v>20</v>
      </c>
      <c r="C16" s="63">
        <f t="shared" si="0"/>
        <v>0.55350553505535049</v>
      </c>
      <c r="D16" s="63"/>
      <c r="E16" s="64">
        <f t="shared" si="1"/>
        <v>7.6964038285802214E-2</v>
      </c>
      <c r="F16" s="64">
        <f t="shared" si="2"/>
        <v>1.4826633587619746</v>
      </c>
      <c r="G16" s="64"/>
      <c r="H16" s="63">
        <f t="shared" si="3"/>
        <v>0.18450184501845018</v>
      </c>
      <c r="I16" s="63"/>
      <c r="J16" s="65">
        <f>AO16</f>
        <v>1.9981044687397972E-2</v>
      </c>
      <c r="K16" s="65">
        <f>AP16</f>
        <v>1.1881946290768546</v>
      </c>
      <c r="L16" s="65"/>
      <c r="M16" s="63">
        <f>AV16</f>
        <v>5.3505535055350553</v>
      </c>
      <c r="N16" s="65"/>
      <c r="O16" s="65">
        <f>BA16</f>
        <v>3.2950315058823656</v>
      </c>
      <c r="P16" s="65">
        <f>BB16</f>
        <v>7.2747374898448331</v>
      </c>
      <c r="Q16" s="66">
        <f t="shared" si="5"/>
        <v>18.819188191881921</v>
      </c>
      <c r="R16" s="66"/>
      <c r="S16" s="67">
        <f>BM16</f>
        <v>19.191482307674232</v>
      </c>
      <c r="T16" s="67">
        <f>BN16</f>
        <v>27.32703621084428</v>
      </c>
      <c r="U16" s="68">
        <f t="shared" si="7"/>
        <v>-8.5078480189623598</v>
      </c>
      <c r="V16" s="5" t="s">
        <v>20</v>
      </c>
      <c r="W16" s="69">
        <v>3</v>
      </c>
      <c r="X16" s="70">
        <f t="shared" si="8"/>
        <v>0.55350553505535049</v>
      </c>
      <c r="Y16" s="71">
        <v>2.6</v>
      </c>
      <c r="Z16" s="72">
        <f t="shared" si="9"/>
        <v>0.48148148148148151</v>
      </c>
      <c r="AA16" s="73">
        <f t="shared" si="16"/>
        <v>0.41560580674333192</v>
      </c>
      <c r="AB16" s="73">
        <f t="shared" si="17"/>
        <v>8.0063821373146631</v>
      </c>
      <c r="AC16" s="74">
        <f t="shared" si="10"/>
        <v>7.6964038285802214E-2</v>
      </c>
      <c r="AD16" s="74">
        <f t="shared" si="10"/>
        <v>1.4826633587619746</v>
      </c>
      <c r="AE16" s="74">
        <f t="shared" si="18"/>
        <v>0.40451744319567928</v>
      </c>
      <c r="AF16" s="74">
        <f t="shared" si="19"/>
        <v>1.001181877280493</v>
      </c>
      <c r="AG16" s="75"/>
      <c r="AH16" s="5" t="s">
        <v>20</v>
      </c>
      <c r="AI16" s="76">
        <v>1</v>
      </c>
      <c r="AJ16" s="77">
        <f t="shared" si="20"/>
        <v>0.18450184501845018</v>
      </c>
      <c r="AK16" s="71">
        <v>1.8</v>
      </c>
      <c r="AL16" s="78">
        <f t="shared" si="21"/>
        <v>0.33333333333333337</v>
      </c>
      <c r="AM16" s="79">
        <f t="shared" si="22"/>
        <v>0.10789764131194905</v>
      </c>
      <c r="AN16" s="79">
        <f t="shared" si="23"/>
        <v>6.4162509970150143</v>
      </c>
      <c r="AO16" s="74">
        <f t="shared" si="11"/>
        <v>1.9981044687397972E-2</v>
      </c>
      <c r="AP16" s="74">
        <f t="shared" si="11"/>
        <v>1.1881946290768546</v>
      </c>
      <c r="AQ16" s="74">
        <f t="shared" si="24"/>
        <v>0.3133522886459354</v>
      </c>
      <c r="AR16" s="74">
        <f t="shared" si="25"/>
        <v>0.85486129574352121</v>
      </c>
      <c r="AS16" s="80"/>
      <c r="AT16" s="5" t="s">
        <v>20</v>
      </c>
      <c r="AU16" s="76">
        <v>29</v>
      </c>
      <c r="AV16" s="77">
        <f t="shared" si="26"/>
        <v>5.3505535055350553</v>
      </c>
      <c r="AW16" s="71">
        <v>27</v>
      </c>
      <c r="AX16" s="78">
        <f t="shared" si="27"/>
        <v>5</v>
      </c>
      <c r="AY16" s="79">
        <f t="shared" si="28"/>
        <v>17.793170131764775</v>
      </c>
      <c r="AZ16" s="79">
        <f t="shared" si="29"/>
        <v>39.283582445162097</v>
      </c>
      <c r="BA16" s="74">
        <f t="shared" si="12"/>
        <v>3.2950315058823656</v>
      </c>
      <c r="BB16" s="74">
        <f t="shared" si="12"/>
        <v>7.2747374898448331</v>
      </c>
      <c r="BC16" s="74">
        <f t="shared" si="30"/>
        <v>1.7049684941176344</v>
      </c>
      <c r="BD16" s="74">
        <f t="shared" si="31"/>
        <v>2.2747374898448331</v>
      </c>
      <c r="BE16" s="80"/>
      <c r="BF16" s="5" t="s">
        <v>20</v>
      </c>
      <c r="BG16" s="81">
        <v>102</v>
      </c>
      <c r="BH16" s="82">
        <f t="shared" si="32"/>
        <v>18.819188191881921</v>
      </c>
      <c r="BI16" s="83">
        <v>125.6</v>
      </c>
      <c r="BJ16" s="84">
        <f t="shared" si="33"/>
        <v>23.259259259259256</v>
      </c>
      <c r="BK16" s="79">
        <f t="shared" si="34"/>
        <v>103.63400446144085</v>
      </c>
      <c r="BL16" s="79">
        <f t="shared" si="35"/>
        <v>147.56599553855912</v>
      </c>
      <c r="BM16" s="85">
        <f t="shared" si="13"/>
        <v>19.191482307674232</v>
      </c>
      <c r="BN16" s="85">
        <f t="shared" si="13"/>
        <v>27.32703621084428</v>
      </c>
      <c r="BO16" s="85">
        <f t="shared" si="36"/>
        <v>4.0677769515850244</v>
      </c>
      <c r="BP16" s="85">
        <f t="shared" si="37"/>
        <v>4.0677769515850244</v>
      </c>
      <c r="BQ16" s="86"/>
      <c r="BR16" s="87"/>
      <c r="BS16" s="5" t="s">
        <v>20</v>
      </c>
      <c r="BT16" s="81">
        <v>542</v>
      </c>
      <c r="BU16" s="81">
        <v>540</v>
      </c>
    </row>
    <row r="17" spans="1:73">
      <c r="A17" s="25"/>
      <c r="B17" s="5" t="s">
        <v>21</v>
      </c>
      <c r="C17" s="63">
        <f t="shared" si="0"/>
        <v>0.67720090293453727</v>
      </c>
      <c r="D17" s="63"/>
      <c r="E17" s="64">
        <f t="shared" si="1"/>
        <v>0.19159514520151411</v>
      </c>
      <c r="F17" s="64">
        <f t="shared" si="2"/>
        <v>2.1567763944038134</v>
      </c>
      <c r="G17" s="64"/>
      <c r="H17" s="63">
        <f t="shared" si="3"/>
        <v>0</v>
      </c>
      <c r="I17" s="63"/>
      <c r="J17" s="65">
        <f>AO17</f>
        <v>5.7409995429228786E-3</v>
      </c>
      <c r="K17" s="65">
        <f>AP17</f>
        <v>1.2634111997593875</v>
      </c>
      <c r="L17" s="65"/>
      <c r="M17" s="63">
        <f>AV17</f>
        <v>2.4830699774266365</v>
      </c>
      <c r="N17" s="65"/>
      <c r="O17" s="65">
        <f>BA17</f>
        <v>1.9885191135459741</v>
      </c>
      <c r="P17" s="65">
        <f>BB17</f>
        <v>5.7511428646577363</v>
      </c>
      <c r="Q17" s="66">
        <f t="shared" si="5"/>
        <v>21.218961625282169</v>
      </c>
      <c r="R17" s="66"/>
      <c r="S17" s="67">
        <f>BM17</f>
        <v>19.501482243109848</v>
      </c>
      <c r="T17" s="67">
        <f>BN17</f>
        <v>28.661783063012603</v>
      </c>
      <c r="U17" s="68">
        <f t="shared" si="7"/>
        <v>-7.4428214377304336</v>
      </c>
      <c r="V17" s="5" t="s">
        <v>21</v>
      </c>
      <c r="W17" s="69">
        <v>3</v>
      </c>
      <c r="X17" s="70">
        <f t="shared" si="8"/>
        <v>0.67720090293453727</v>
      </c>
      <c r="Y17" s="71">
        <v>3.8</v>
      </c>
      <c r="Z17" s="72">
        <f t="shared" si="9"/>
        <v>0.86167800453514731</v>
      </c>
      <c r="AA17" s="73">
        <f t="shared" si="16"/>
        <v>0.84493459033867713</v>
      </c>
      <c r="AB17" s="73">
        <f t="shared" si="17"/>
        <v>9.5113838993208173</v>
      </c>
      <c r="AC17" s="74">
        <f t="shared" si="10"/>
        <v>0.19159514520151411</v>
      </c>
      <c r="AD17" s="74">
        <f t="shared" si="10"/>
        <v>2.1567763944038134</v>
      </c>
      <c r="AE17" s="74">
        <f t="shared" si="18"/>
        <v>0.67008285933363321</v>
      </c>
      <c r="AF17" s="74">
        <f t="shared" si="19"/>
        <v>1.2950983898686661</v>
      </c>
      <c r="AG17" s="75"/>
      <c r="AH17" s="5" t="s">
        <v>21</v>
      </c>
      <c r="AI17" s="76">
        <v>0</v>
      </c>
      <c r="AJ17" s="77">
        <f t="shared" si="20"/>
        <v>0</v>
      </c>
      <c r="AK17" s="71">
        <v>1.2</v>
      </c>
      <c r="AL17" s="78">
        <f t="shared" si="21"/>
        <v>0.27210884353741494</v>
      </c>
      <c r="AM17" s="79">
        <f t="shared" si="22"/>
        <v>2.5317807984289897E-2</v>
      </c>
      <c r="AN17" s="79">
        <f t="shared" si="23"/>
        <v>5.5716433909388989</v>
      </c>
      <c r="AO17" s="74">
        <f t="shared" si="11"/>
        <v>5.7409995429228786E-3</v>
      </c>
      <c r="AP17" s="74">
        <f t="shared" si="11"/>
        <v>1.2634111997593875</v>
      </c>
      <c r="AQ17" s="74">
        <f t="shared" si="24"/>
        <v>0.26636784399449204</v>
      </c>
      <c r="AR17" s="74">
        <f t="shared" si="25"/>
        <v>0.9913023562219726</v>
      </c>
      <c r="AS17" s="80"/>
      <c r="AT17" s="5" t="s">
        <v>21</v>
      </c>
      <c r="AU17" s="76">
        <v>11</v>
      </c>
      <c r="AV17" s="77">
        <f t="shared" si="26"/>
        <v>2.4830699774266365</v>
      </c>
      <c r="AW17" s="71">
        <v>15.6</v>
      </c>
      <c r="AX17" s="78">
        <f t="shared" si="27"/>
        <v>3.537414965986394</v>
      </c>
      <c r="AY17" s="79">
        <f t="shared" si="28"/>
        <v>8.7693692907377461</v>
      </c>
      <c r="AZ17" s="79">
        <f t="shared" si="29"/>
        <v>25.362540033140618</v>
      </c>
      <c r="BA17" s="74">
        <f t="shared" si="12"/>
        <v>1.9885191135459741</v>
      </c>
      <c r="BB17" s="74">
        <f t="shared" si="12"/>
        <v>5.7511428646577363</v>
      </c>
      <c r="BC17" s="74">
        <f t="shared" si="30"/>
        <v>1.5488958524404199</v>
      </c>
      <c r="BD17" s="74">
        <f t="shared" si="31"/>
        <v>2.2137278986713422</v>
      </c>
      <c r="BE17" s="80"/>
      <c r="BF17" s="5" t="s">
        <v>21</v>
      </c>
      <c r="BG17" s="81">
        <v>94</v>
      </c>
      <c r="BH17" s="82">
        <f t="shared" si="32"/>
        <v>21.218961625282169</v>
      </c>
      <c r="BI17" s="83">
        <v>106.2</v>
      </c>
      <c r="BJ17" s="84">
        <f t="shared" si="33"/>
        <v>24.081632653061224</v>
      </c>
      <c r="BK17" s="79">
        <f t="shared" si="34"/>
        <v>86.001536692114428</v>
      </c>
      <c r="BL17" s="79">
        <f t="shared" si="35"/>
        <v>126.39846330788558</v>
      </c>
      <c r="BM17" s="85">
        <f t="shared" si="13"/>
        <v>19.501482243109848</v>
      </c>
      <c r="BN17" s="85">
        <f t="shared" si="13"/>
        <v>28.661783063012603</v>
      </c>
      <c r="BO17" s="85">
        <f t="shared" si="36"/>
        <v>4.5801504099513757</v>
      </c>
      <c r="BP17" s="85">
        <f t="shared" si="37"/>
        <v>4.5801504099513792</v>
      </c>
      <c r="BQ17" s="86"/>
      <c r="BR17" s="87"/>
      <c r="BS17" s="5" t="s">
        <v>21</v>
      </c>
      <c r="BT17" s="81">
        <v>443</v>
      </c>
      <c r="BU17" s="81">
        <v>441</v>
      </c>
    </row>
    <row r="18" spans="1:73">
      <c r="A18" s="25" t="s">
        <v>22</v>
      </c>
      <c r="B18" s="5" t="s">
        <v>23</v>
      </c>
      <c r="C18" s="63">
        <f t="shared" si="0"/>
        <v>0.32051282051282048</v>
      </c>
      <c r="D18" s="63"/>
      <c r="E18" s="64">
        <f t="shared" si="1"/>
        <v>8.1146820462467614E-3</v>
      </c>
      <c r="F18" s="64">
        <f t="shared" si="2"/>
        <v>1.785783138121442</v>
      </c>
      <c r="G18" s="64"/>
      <c r="H18" s="63">
        <f t="shared" si="3"/>
        <v>0</v>
      </c>
      <c r="I18" s="63"/>
      <c r="J18" s="65">
        <f t="shared" ref="J18:K20" si="38">AO18</f>
        <v>0</v>
      </c>
      <c r="K18" s="65">
        <f t="shared" si="38"/>
        <v>0</v>
      </c>
      <c r="L18" s="65"/>
      <c r="M18" s="63">
        <f t="shared" si="14"/>
        <v>2.2435897435897436</v>
      </c>
      <c r="N18" s="65"/>
      <c r="O18" s="65">
        <f t="shared" si="15"/>
        <v>1.9873638168981467</v>
      </c>
      <c r="P18" s="65">
        <f t="shared" si="15"/>
        <v>6.7184567462105633</v>
      </c>
      <c r="Q18" s="66">
        <f t="shared" si="5"/>
        <v>25.320512820512818</v>
      </c>
      <c r="R18" s="66"/>
      <c r="S18" s="67">
        <f t="shared" ref="S18:T20" si="39">BM18</f>
        <v>18.76570238178223</v>
      </c>
      <c r="T18" s="67">
        <f t="shared" si="39"/>
        <v>29.954096218434056</v>
      </c>
      <c r="U18" s="68">
        <f t="shared" si="7"/>
        <v>-4.6335833979212389</v>
      </c>
      <c r="V18" s="5" t="s">
        <v>23</v>
      </c>
      <c r="W18" s="69">
        <v>1</v>
      </c>
      <c r="X18" s="70">
        <f t="shared" si="8"/>
        <v>0.32051282051282048</v>
      </c>
      <c r="Y18" s="71">
        <v>1.2</v>
      </c>
      <c r="Z18" s="72">
        <f t="shared" si="9"/>
        <v>0.38461538461538458</v>
      </c>
      <c r="AA18" s="73">
        <f t="shared" si="16"/>
        <v>2.5317807984289897E-2</v>
      </c>
      <c r="AB18" s="73">
        <f t="shared" si="17"/>
        <v>5.5716433909388989</v>
      </c>
      <c r="AC18" s="74">
        <f t="shared" si="10"/>
        <v>8.1146820462467614E-3</v>
      </c>
      <c r="AD18" s="74">
        <f t="shared" si="10"/>
        <v>1.785783138121442</v>
      </c>
      <c r="AE18" s="74">
        <f t="shared" si="18"/>
        <v>0.37650070256913781</v>
      </c>
      <c r="AF18" s="74">
        <f t="shared" si="19"/>
        <v>1.4011677535060574</v>
      </c>
      <c r="AG18" s="75"/>
      <c r="AH18" s="5" t="s">
        <v>23</v>
      </c>
      <c r="AI18" s="76">
        <v>0</v>
      </c>
      <c r="AJ18" s="77">
        <f t="shared" si="20"/>
        <v>0</v>
      </c>
      <c r="AK18" s="71">
        <v>0</v>
      </c>
      <c r="AL18" s="78">
        <f t="shared" si="21"/>
        <v>0</v>
      </c>
      <c r="AM18" s="79">
        <f t="shared" si="22"/>
        <v>0</v>
      </c>
      <c r="AN18" s="79">
        <f t="shared" si="23"/>
        <v>0</v>
      </c>
      <c r="AO18" s="74">
        <f t="shared" si="11"/>
        <v>0</v>
      </c>
      <c r="AP18" s="74">
        <f t="shared" si="11"/>
        <v>0</v>
      </c>
      <c r="AQ18" s="74">
        <f t="shared" si="24"/>
        <v>0</v>
      </c>
      <c r="AR18" s="74">
        <f t="shared" si="25"/>
        <v>0</v>
      </c>
      <c r="AS18" s="80"/>
      <c r="AT18" s="5" t="s">
        <v>23</v>
      </c>
      <c r="AU18" s="76">
        <v>7</v>
      </c>
      <c r="AV18" s="77">
        <f t="shared" si="26"/>
        <v>2.2435897435897436</v>
      </c>
      <c r="AW18" s="71">
        <v>12.4</v>
      </c>
      <c r="AX18" s="78">
        <f t="shared" si="27"/>
        <v>3.9743589743589749</v>
      </c>
      <c r="AY18" s="79">
        <f t="shared" si="28"/>
        <v>6.2005751087222176</v>
      </c>
      <c r="AZ18" s="79">
        <f t="shared" si="29"/>
        <v>20.961585048176957</v>
      </c>
      <c r="BA18" s="74">
        <f t="shared" si="12"/>
        <v>1.9873638168981467</v>
      </c>
      <c r="BB18" s="74">
        <f t="shared" si="12"/>
        <v>6.7184567462105633</v>
      </c>
      <c r="BC18" s="74">
        <f t="shared" si="30"/>
        <v>1.9869951574608282</v>
      </c>
      <c r="BD18" s="74">
        <f t="shared" si="31"/>
        <v>2.7440977718515884</v>
      </c>
      <c r="BE18" s="80"/>
      <c r="BF18" s="5" t="s">
        <v>23</v>
      </c>
      <c r="BG18" s="81">
        <v>79</v>
      </c>
      <c r="BH18" s="82">
        <f t="shared" si="32"/>
        <v>25.320512820512818</v>
      </c>
      <c r="BI18" s="83">
        <v>74.599999999999994</v>
      </c>
      <c r="BJ18" s="84">
        <f t="shared" si="33"/>
        <v>23.910256410256409</v>
      </c>
      <c r="BK18" s="79">
        <f t="shared" si="34"/>
        <v>58.548991431160566</v>
      </c>
      <c r="BL18" s="79">
        <f t="shared" si="35"/>
        <v>93.456780201514249</v>
      </c>
      <c r="BM18" s="85">
        <f t="shared" si="13"/>
        <v>18.76570238178223</v>
      </c>
      <c r="BN18" s="85">
        <f t="shared" si="13"/>
        <v>29.954096218434056</v>
      </c>
      <c r="BO18" s="85">
        <f t="shared" si="36"/>
        <v>5.1445540284741789</v>
      </c>
      <c r="BP18" s="85">
        <f t="shared" si="37"/>
        <v>6.0438398081776477</v>
      </c>
      <c r="BQ18" s="86"/>
      <c r="BR18" s="87"/>
      <c r="BS18" s="5" t="s">
        <v>23</v>
      </c>
      <c r="BT18" s="81">
        <v>312</v>
      </c>
      <c r="BU18" s="81">
        <v>312</v>
      </c>
    </row>
    <row r="19" spans="1:73">
      <c r="B19" s="5" t="s">
        <v>24</v>
      </c>
      <c r="C19" s="63">
        <f t="shared" si="0"/>
        <v>0.94086021505376349</v>
      </c>
      <c r="D19" s="63"/>
      <c r="E19" s="64">
        <f t="shared" si="1"/>
        <v>8.3604340931838148E-2</v>
      </c>
      <c r="F19" s="64">
        <f t="shared" si="2"/>
        <v>1.1847666310462601</v>
      </c>
      <c r="G19" s="64"/>
      <c r="H19" s="63">
        <f t="shared" si="3"/>
        <v>0.40322580645161288</v>
      </c>
      <c r="I19" s="63"/>
      <c r="J19" s="65">
        <f t="shared" si="38"/>
        <v>3.2730983587022318E-2</v>
      </c>
      <c r="K19" s="65">
        <f t="shared" si="38"/>
        <v>0.97630914428702176</v>
      </c>
      <c r="L19" s="65"/>
      <c r="M19" s="63">
        <f t="shared" si="14"/>
        <v>4.838709677419355</v>
      </c>
      <c r="N19" s="65"/>
      <c r="O19" s="65">
        <f t="shared" si="15"/>
        <v>3.1257455583763543</v>
      </c>
      <c r="P19" s="65">
        <f t="shared" si="15"/>
        <v>6.3416534620733378</v>
      </c>
      <c r="Q19" s="66">
        <f t="shared" si="5"/>
        <v>15.053763440860216</v>
      </c>
      <c r="R19" s="66"/>
      <c r="S19" s="67">
        <f t="shared" si="39"/>
        <v>17.001487728610087</v>
      </c>
      <c r="T19" s="67">
        <f t="shared" si="39"/>
        <v>23.484998757876401</v>
      </c>
      <c r="U19" s="68">
        <f t="shared" si="7"/>
        <v>-8.4312353170161849</v>
      </c>
      <c r="V19" s="5" t="s">
        <v>24</v>
      </c>
      <c r="W19" s="69">
        <v>7</v>
      </c>
      <c r="X19" s="70">
        <f t="shared" si="8"/>
        <v>0.94086021505376349</v>
      </c>
      <c r="Y19" s="71">
        <v>3</v>
      </c>
      <c r="Z19" s="72">
        <f t="shared" si="9"/>
        <v>0.40540540540540543</v>
      </c>
      <c r="AA19" s="73">
        <f t="shared" si="16"/>
        <v>0.61867212289560225</v>
      </c>
      <c r="AB19" s="73">
        <f t="shared" si="17"/>
        <v>8.7672730697423251</v>
      </c>
      <c r="AC19" s="74">
        <f t="shared" si="10"/>
        <v>8.3604340931838148E-2</v>
      </c>
      <c r="AD19" s="74">
        <f t="shared" si="10"/>
        <v>1.1847666310462601</v>
      </c>
      <c r="AE19" s="74">
        <f t="shared" si="18"/>
        <v>0.32180106447356727</v>
      </c>
      <c r="AF19" s="74">
        <f t="shared" si="19"/>
        <v>0.77936122564085464</v>
      </c>
      <c r="AG19" s="75"/>
      <c r="AH19" s="5" t="s">
        <v>24</v>
      </c>
      <c r="AI19" s="76">
        <v>3</v>
      </c>
      <c r="AJ19" s="77">
        <f t="shared" si="20"/>
        <v>0.40322580645161288</v>
      </c>
      <c r="AK19" s="71">
        <v>2.2000000000000002</v>
      </c>
      <c r="AL19" s="78">
        <f t="shared" si="21"/>
        <v>0.29729729729729731</v>
      </c>
      <c r="AM19" s="79">
        <f t="shared" si="22"/>
        <v>0.24220927854396515</v>
      </c>
      <c r="AN19" s="79">
        <f t="shared" si="23"/>
        <v>7.2246876677239609</v>
      </c>
      <c r="AO19" s="74">
        <f t="shared" si="11"/>
        <v>3.2730983587022318E-2</v>
      </c>
      <c r="AP19" s="74">
        <f t="shared" si="11"/>
        <v>0.97630914428702176</v>
      </c>
      <c r="AQ19" s="74">
        <f t="shared" si="24"/>
        <v>0.264566313710275</v>
      </c>
      <c r="AR19" s="74">
        <f t="shared" si="25"/>
        <v>0.67901184698972439</v>
      </c>
      <c r="AS19" s="80"/>
      <c r="AT19" s="5" t="s">
        <v>24</v>
      </c>
      <c r="AU19" s="76">
        <v>36</v>
      </c>
      <c r="AV19" s="77">
        <f t="shared" si="26"/>
        <v>4.838709677419355</v>
      </c>
      <c r="AW19" s="71">
        <v>33.6</v>
      </c>
      <c r="AX19" s="78">
        <f t="shared" si="27"/>
        <v>4.5405405405405403</v>
      </c>
      <c r="AY19" s="79">
        <f t="shared" si="28"/>
        <v>23.13051713198502</v>
      </c>
      <c r="AZ19" s="79">
        <f t="shared" si="29"/>
        <v>46.928235619342701</v>
      </c>
      <c r="BA19" s="74">
        <f t="shared" si="12"/>
        <v>3.1257455583763543</v>
      </c>
      <c r="BB19" s="74">
        <f t="shared" si="12"/>
        <v>6.3416534620733378</v>
      </c>
      <c r="BC19" s="74">
        <f t="shared" si="30"/>
        <v>1.4147949821641861</v>
      </c>
      <c r="BD19" s="74">
        <f t="shared" si="31"/>
        <v>1.8011129215327975</v>
      </c>
      <c r="BE19" s="80"/>
      <c r="BF19" s="5" t="s">
        <v>24</v>
      </c>
      <c r="BG19" s="81">
        <v>112</v>
      </c>
      <c r="BH19" s="82">
        <f t="shared" si="32"/>
        <v>15.053763440860216</v>
      </c>
      <c r="BI19" s="83">
        <v>149.80000000000001</v>
      </c>
      <c r="BJ19" s="84">
        <f t="shared" si="33"/>
        <v>20.243243243243246</v>
      </c>
      <c r="BK19" s="79">
        <f t="shared" si="34"/>
        <v>125.81100919171465</v>
      </c>
      <c r="BL19" s="79">
        <f t="shared" si="35"/>
        <v>173.78899080828538</v>
      </c>
      <c r="BM19" s="85">
        <f t="shared" si="13"/>
        <v>17.001487728610087</v>
      </c>
      <c r="BN19" s="85">
        <f t="shared" si="13"/>
        <v>23.484998757876401</v>
      </c>
      <c r="BO19" s="85">
        <f t="shared" si="36"/>
        <v>3.2417555146331587</v>
      </c>
      <c r="BP19" s="85">
        <f t="shared" si="37"/>
        <v>3.2417555146331551</v>
      </c>
      <c r="BR19" s="87"/>
      <c r="BS19" s="5" t="s">
        <v>24</v>
      </c>
      <c r="BT19" s="81">
        <v>744</v>
      </c>
      <c r="BU19" s="81">
        <v>740</v>
      </c>
    </row>
    <row r="20" spans="1:73">
      <c r="B20" s="5" t="s">
        <v>25</v>
      </c>
      <c r="C20" s="63">
        <f t="shared" si="0"/>
        <v>0.61601642710472282</v>
      </c>
      <c r="D20" s="63"/>
      <c r="E20" s="64">
        <f t="shared" si="1"/>
        <v>0.11224154208304071</v>
      </c>
      <c r="F20" s="64">
        <f t="shared" si="2"/>
        <v>1.0547465165194332</v>
      </c>
      <c r="G20" s="64"/>
      <c r="H20" s="63">
        <f t="shared" si="3"/>
        <v>0.51334702258726894</v>
      </c>
      <c r="I20" s="63"/>
      <c r="J20" s="65">
        <f t="shared" si="38"/>
        <v>8.701695060130557E-2</v>
      </c>
      <c r="K20" s="65">
        <f t="shared" si="38"/>
        <v>0.97954520075394613</v>
      </c>
      <c r="L20" s="65"/>
      <c r="M20" s="63">
        <f t="shared" si="14"/>
        <v>3.7987679671457908</v>
      </c>
      <c r="N20" s="65"/>
      <c r="O20" s="65">
        <f t="shared" si="15"/>
        <v>3.117395029091421</v>
      </c>
      <c r="P20" s="65">
        <f t="shared" si="15"/>
        <v>5.8467351986087186</v>
      </c>
      <c r="Q20" s="66">
        <f t="shared" si="5"/>
        <v>22.587268993839835</v>
      </c>
      <c r="R20" s="66"/>
      <c r="S20" s="67">
        <f t="shared" si="39"/>
        <v>20.856894381848598</v>
      </c>
      <c r="T20" s="67">
        <f t="shared" si="39"/>
        <v>27.011282755123595</v>
      </c>
      <c r="U20" s="68">
        <f t="shared" si="7"/>
        <v>-4.42401376128376</v>
      </c>
      <c r="V20" s="5" t="s">
        <v>25</v>
      </c>
      <c r="W20" s="69">
        <v>6</v>
      </c>
      <c r="X20" s="70">
        <f t="shared" si="8"/>
        <v>0.61601642710472282</v>
      </c>
      <c r="Y20" s="71">
        <v>4</v>
      </c>
      <c r="Z20" s="72">
        <f t="shared" si="9"/>
        <v>0.41194644696189492</v>
      </c>
      <c r="AA20" s="73">
        <f t="shared" si="16"/>
        <v>1.0898653736263253</v>
      </c>
      <c r="AB20" s="73">
        <f t="shared" si="17"/>
        <v>10.241588675403698</v>
      </c>
      <c r="AC20" s="74">
        <f t="shared" si="10"/>
        <v>0.11224154208304071</v>
      </c>
      <c r="AD20" s="74">
        <f t="shared" si="10"/>
        <v>1.0547465165194332</v>
      </c>
      <c r="AE20" s="74">
        <f t="shared" si="18"/>
        <v>0.29970490487885421</v>
      </c>
      <c r="AF20" s="74">
        <f t="shared" si="19"/>
        <v>0.64280006955753821</v>
      </c>
      <c r="AG20" s="75"/>
      <c r="AH20" s="5" t="s">
        <v>25</v>
      </c>
      <c r="AI20" s="76">
        <v>5</v>
      </c>
      <c r="AJ20" s="77">
        <f t="shared" si="20"/>
        <v>0.51334702258726894</v>
      </c>
      <c r="AK20" s="71">
        <v>3.6</v>
      </c>
      <c r="AL20" s="78">
        <f t="shared" si="21"/>
        <v>0.37075180226570548</v>
      </c>
      <c r="AM20" s="79">
        <f t="shared" si="22"/>
        <v>0.84493459033867713</v>
      </c>
      <c r="AN20" s="79">
        <f t="shared" si="23"/>
        <v>9.5113838993208173</v>
      </c>
      <c r="AO20" s="74">
        <f t="shared" si="11"/>
        <v>8.701695060130557E-2</v>
      </c>
      <c r="AP20" s="74">
        <f t="shared" si="11"/>
        <v>0.97954520075394613</v>
      </c>
      <c r="AQ20" s="74">
        <f t="shared" si="24"/>
        <v>0.28373485166439993</v>
      </c>
      <c r="AR20" s="74">
        <f t="shared" si="25"/>
        <v>0.60879339848824066</v>
      </c>
      <c r="AS20" s="80"/>
      <c r="AT20" s="5" t="s">
        <v>25</v>
      </c>
      <c r="AU20" s="76">
        <v>37</v>
      </c>
      <c r="AV20" s="77">
        <f t="shared" si="26"/>
        <v>3.7987679671457908</v>
      </c>
      <c r="AW20" s="71">
        <v>42.4</v>
      </c>
      <c r="AX20" s="78">
        <f t="shared" si="27"/>
        <v>4.3666323377960863</v>
      </c>
      <c r="AY20" s="79">
        <f t="shared" si="28"/>
        <v>30.269905732477699</v>
      </c>
      <c r="AZ20" s="79">
        <f t="shared" si="29"/>
        <v>56.771798778490655</v>
      </c>
      <c r="BA20" s="74">
        <f t="shared" si="12"/>
        <v>3.117395029091421</v>
      </c>
      <c r="BB20" s="74">
        <f t="shared" si="12"/>
        <v>5.8467351986087186</v>
      </c>
      <c r="BC20" s="74">
        <f t="shared" si="30"/>
        <v>1.2492373087046653</v>
      </c>
      <c r="BD20" s="74">
        <f t="shared" si="31"/>
        <v>1.4801028608126323</v>
      </c>
      <c r="BE20" s="80"/>
      <c r="BF20" s="5" t="s">
        <v>25</v>
      </c>
      <c r="BG20" s="81">
        <v>220</v>
      </c>
      <c r="BH20" s="82">
        <f t="shared" si="32"/>
        <v>22.587268993839835</v>
      </c>
      <c r="BI20" s="83">
        <v>232.4</v>
      </c>
      <c r="BJ20" s="84">
        <f t="shared" si="33"/>
        <v>23.934088568486096</v>
      </c>
      <c r="BK20" s="79">
        <f t="shared" si="34"/>
        <v>202.5204444477499</v>
      </c>
      <c r="BL20" s="79">
        <f t="shared" si="35"/>
        <v>262.27955555225009</v>
      </c>
      <c r="BM20" s="85">
        <f t="shared" si="13"/>
        <v>20.856894381848598</v>
      </c>
      <c r="BN20" s="85">
        <f t="shared" si="13"/>
        <v>27.011282755123595</v>
      </c>
      <c r="BO20" s="85">
        <f t="shared" si="36"/>
        <v>3.0771941866374988</v>
      </c>
      <c r="BP20" s="85">
        <f t="shared" si="37"/>
        <v>3.0771941866374988</v>
      </c>
      <c r="BQ20" s="86"/>
      <c r="BR20" s="90"/>
      <c r="BS20" s="5" t="s">
        <v>25</v>
      </c>
      <c r="BT20" s="81">
        <v>974</v>
      </c>
      <c r="BU20" s="81">
        <v>971</v>
      </c>
    </row>
    <row r="21" spans="1:73" ht="20.25" customHeight="1">
      <c r="A21" s="25" t="s">
        <v>26</v>
      </c>
      <c r="B21" s="5" t="s">
        <v>26</v>
      </c>
      <c r="C21" s="63">
        <f t="shared" si="0"/>
        <v>0.56417489421720735</v>
      </c>
      <c r="D21" s="63"/>
      <c r="E21" s="64">
        <f t="shared" si="1"/>
        <v>3.4258738125030434E-2</v>
      </c>
      <c r="F21" s="64">
        <f t="shared" si="2"/>
        <v>1.0218794438081982</v>
      </c>
      <c r="G21" s="64"/>
      <c r="H21" s="63">
        <f t="shared" si="3"/>
        <v>0.98730606488011285</v>
      </c>
      <c r="I21" s="63"/>
      <c r="J21" s="65">
        <f>AO21</f>
        <v>0.31144190289828172</v>
      </c>
      <c r="K21" s="65">
        <f>AP21</f>
        <v>1.8471674713604929</v>
      </c>
      <c r="L21" s="65"/>
      <c r="M21" s="63">
        <f>AV21</f>
        <v>6.3469675599435824</v>
      </c>
      <c r="N21" s="65"/>
      <c r="O21" s="65">
        <f>BA21</f>
        <v>4.5219897253386607</v>
      </c>
      <c r="P21" s="65">
        <f>BB21</f>
        <v>8.3547307327167957</v>
      </c>
      <c r="Q21" s="66">
        <f t="shared" si="5"/>
        <v>29.619181946403383</v>
      </c>
      <c r="R21" s="66"/>
      <c r="S21" s="67">
        <f>BM21</f>
        <v>25.44821656447656</v>
      </c>
      <c r="T21" s="67">
        <f>BN21</f>
        <v>33.448530253062337</v>
      </c>
      <c r="U21" s="68">
        <f t="shared" si="7"/>
        <v>-3.8293483066589538</v>
      </c>
      <c r="V21" s="5" t="s">
        <v>26</v>
      </c>
      <c r="W21" s="69">
        <v>4</v>
      </c>
      <c r="X21" s="70">
        <f t="shared" si="8"/>
        <v>0.56417489421720735</v>
      </c>
      <c r="Y21" s="71">
        <v>2.4</v>
      </c>
      <c r="Z21" s="72">
        <f t="shared" si="9"/>
        <v>0.33946251768033947</v>
      </c>
      <c r="AA21" s="73">
        <f t="shared" si="16"/>
        <v>0.24220927854396515</v>
      </c>
      <c r="AB21" s="73">
        <f t="shared" si="17"/>
        <v>7.2246876677239609</v>
      </c>
      <c r="AC21" s="74">
        <f t="shared" si="10"/>
        <v>3.4258738125030434E-2</v>
      </c>
      <c r="AD21" s="74">
        <f t="shared" si="10"/>
        <v>1.0218794438081982</v>
      </c>
      <c r="AE21" s="74">
        <f t="shared" si="18"/>
        <v>0.30520377955530903</v>
      </c>
      <c r="AF21" s="74">
        <f t="shared" si="19"/>
        <v>0.68241692612785876</v>
      </c>
      <c r="AG21" s="75"/>
      <c r="AH21" s="5" t="s">
        <v>26</v>
      </c>
      <c r="AI21" s="76">
        <v>7</v>
      </c>
      <c r="AJ21" s="77">
        <f t="shared" si="20"/>
        <v>0.98730606488011285</v>
      </c>
      <c r="AK21" s="71">
        <v>6</v>
      </c>
      <c r="AL21" s="78">
        <f t="shared" si="21"/>
        <v>0.84865629420084865</v>
      </c>
      <c r="AM21" s="79">
        <f t="shared" si="22"/>
        <v>2.2018942534908517</v>
      </c>
      <c r="AN21" s="79">
        <f t="shared" si="23"/>
        <v>13.059474022518685</v>
      </c>
      <c r="AO21" s="74">
        <f t="shared" si="11"/>
        <v>0.31144190289828172</v>
      </c>
      <c r="AP21" s="74">
        <f t="shared" si="11"/>
        <v>1.8471674713604929</v>
      </c>
      <c r="AQ21" s="74">
        <f t="shared" si="24"/>
        <v>0.53721439130256687</v>
      </c>
      <c r="AR21" s="74">
        <f t="shared" si="25"/>
        <v>0.99851117715964421</v>
      </c>
      <c r="AS21" s="80"/>
      <c r="AT21" s="5" t="s">
        <v>26</v>
      </c>
      <c r="AU21" s="76">
        <v>45</v>
      </c>
      <c r="AV21" s="77">
        <f t="shared" si="26"/>
        <v>6.3469675599435824</v>
      </c>
      <c r="AW21" s="71">
        <v>44.4</v>
      </c>
      <c r="AX21" s="78">
        <f t="shared" si="27"/>
        <v>6.2800565770862793</v>
      </c>
      <c r="AY21" s="79">
        <f t="shared" si="28"/>
        <v>31.970467358144329</v>
      </c>
      <c r="AZ21" s="79">
        <f t="shared" si="29"/>
        <v>59.067946280307751</v>
      </c>
      <c r="BA21" s="74">
        <f t="shared" si="12"/>
        <v>4.5219897253386607</v>
      </c>
      <c r="BB21" s="74">
        <f t="shared" si="12"/>
        <v>8.3547307327167957</v>
      </c>
      <c r="BC21" s="74">
        <f t="shared" si="30"/>
        <v>1.7580668517476186</v>
      </c>
      <c r="BD21" s="74">
        <f t="shared" si="31"/>
        <v>2.0746741556305164</v>
      </c>
      <c r="BE21" s="80"/>
      <c r="BF21" s="5" t="s">
        <v>26</v>
      </c>
      <c r="BG21" s="81">
        <v>210</v>
      </c>
      <c r="BH21" s="82">
        <f t="shared" si="32"/>
        <v>29.619181946403383</v>
      </c>
      <c r="BI21" s="83">
        <v>208.2</v>
      </c>
      <c r="BJ21" s="84">
        <f t="shared" si="33"/>
        <v>29.448373408769445</v>
      </c>
      <c r="BK21" s="79">
        <f t="shared" si="34"/>
        <v>179.91889111084927</v>
      </c>
      <c r="BL21" s="79">
        <f t="shared" si="35"/>
        <v>236.4811088891507</v>
      </c>
      <c r="BM21" s="85">
        <f t="shared" si="13"/>
        <v>25.44821656447656</v>
      </c>
      <c r="BN21" s="85">
        <f t="shared" si="13"/>
        <v>33.448530253062337</v>
      </c>
      <c r="BO21" s="85">
        <f t="shared" si="36"/>
        <v>4.000156844292885</v>
      </c>
      <c r="BP21" s="85">
        <f t="shared" si="37"/>
        <v>4.0001568442928921</v>
      </c>
      <c r="BS21" s="5" t="s">
        <v>26</v>
      </c>
      <c r="BT21" s="81">
        <v>709</v>
      </c>
      <c r="BU21" s="81">
        <v>707</v>
      </c>
    </row>
    <row r="22" spans="1:73">
      <c r="A22" s="25" t="s">
        <v>27</v>
      </c>
      <c r="B22" s="5" t="s">
        <v>28</v>
      </c>
      <c r="C22" s="63">
        <f t="shared" si="0"/>
        <v>0.6696428571428571</v>
      </c>
      <c r="D22" s="63"/>
      <c r="E22" s="64">
        <f t="shared" si="1"/>
        <v>0.13871572262233234</v>
      </c>
      <c r="F22" s="64">
        <f t="shared" si="2"/>
        <v>1.9657562936641986</v>
      </c>
      <c r="G22" s="64"/>
      <c r="H22" s="63">
        <f t="shared" si="3"/>
        <v>0.6696428571428571</v>
      </c>
      <c r="I22" s="63"/>
      <c r="J22" s="65">
        <f t="shared" ref="J22:K39" si="40">AO22</f>
        <v>5.4307013126449588E-2</v>
      </c>
      <c r="K22" s="65">
        <f t="shared" si="40"/>
        <v>1.619885127292368</v>
      </c>
      <c r="L22" s="65"/>
      <c r="M22" s="63">
        <f t="shared" si="14"/>
        <v>8.2589285714285712</v>
      </c>
      <c r="N22" s="65"/>
      <c r="O22" s="65">
        <f t="shared" si="15"/>
        <v>4.1717032860667107</v>
      </c>
      <c r="P22" s="65">
        <f t="shared" si="15"/>
        <v>9.0734968482664122</v>
      </c>
      <c r="Q22" s="66">
        <f t="shared" si="5"/>
        <v>32.8125</v>
      </c>
      <c r="R22" s="66"/>
      <c r="S22" s="67">
        <f t="shared" ref="S22:T39" si="41">BM22</f>
        <v>29.736688983575128</v>
      </c>
      <c r="T22" s="67">
        <f t="shared" si="41"/>
        <v>40.756584559025768</v>
      </c>
      <c r="U22" s="68">
        <f t="shared" si="7"/>
        <v>-7.944084559025768</v>
      </c>
      <c r="V22" s="5" t="s">
        <v>28</v>
      </c>
      <c r="W22" s="69">
        <v>3</v>
      </c>
      <c r="X22" s="70">
        <f t="shared" si="8"/>
        <v>0.6696428571428571</v>
      </c>
      <c r="Y22" s="71">
        <v>3</v>
      </c>
      <c r="Z22" s="72">
        <f t="shared" si="9"/>
        <v>0.67264573991031396</v>
      </c>
      <c r="AA22" s="73">
        <f t="shared" si="16"/>
        <v>0.61867212289560225</v>
      </c>
      <c r="AB22" s="73">
        <f t="shared" si="17"/>
        <v>8.7672730697423251</v>
      </c>
      <c r="AC22" s="74">
        <f t="shared" si="10"/>
        <v>0.13871572262233234</v>
      </c>
      <c r="AD22" s="74">
        <f t="shared" si="10"/>
        <v>1.9657562936641986</v>
      </c>
      <c r="AE22" s="74">
        <f t="shared" si="18"/>
        <v>0.53393001728798162</v>
      </c>
      <c r="AF22" s="74">
        <f t="shared" si="19"/>
        <v>1.2931105537538845</v>
      </c>
      <c r="AG22" s="75"/>
      <c r="AH22" s="5" t="s">
        <v>28</v>
      </c>
      <c r="AI22" s="76">
        <v>3</v>
      </c>
      <c r="AJ22" s="77">
        <f t="shared" si="20"/>
        <v>0.6696428571428571</v>
      </c>
      <c r="AK22" s="71">
        <v>2</v>
      </c>
      <c r="AL22" s="78">
        <f t="shared" si="21"/>
        <v>0.44843049327354262</v>
      </c>
      <c r="AM22" s="79">
        <f t="shared" si="22"/>
        <v>0.24220927854396515</v>
      </c>
      <c r="AN22" s="79">
        <f t="shared" si="23"/>
        <v>7.2246876677239609</v>
      </c>
      <c r="AO22" s="74">
        <f t="shared" si="11"/>
        <v>5.4307013126449588E-2</v>
      </c>
      <c r="AP22" s="74">
        <f t="shared" si="11"/>
        <v>1.619885127292368</v>
      </c>
      <c r="AQ22" s="74">
        <f t="shared" si="24"/>
        <v>0.39412348014709303</v>
      </c>
      <c r="AR22" s="74">
        <f t="shared" si="25"/>
        <v>1.1714546340188254</v>
      </c>
      <c r="AS22" s="80"/>
      <c r="AT22" s="5" t="s">
        <v>28</v>
      </c>
      <c r="AU22" s="76">
        <v>37</v>
      </c>
      <c r="AV22" s="77">
        <f t="shared" si="26"/>
        <v>8.2589285714285712</v>
      </c>
      <c r="AW22" s="71">
        <v>28.4</v>
      </c>
      <c r="AX22" s="78">
        <f t="shared" si="27"/>
        <v>6.3677130044843047</v>
      </c>
      <c r="AY22" s="79">
        <f t="shared" si="28"/>
        <v>18.605796655857532</v>
      </c>
      <c r="AZ22" s="79">
        <f t="shared" si="29"/>
        <v>40.467795943268193</v>
      </c>
      <c r="BA22" s="74">
        <f t="shared" si="12"/>
        <v>4.1717032860667107</v>
      </c>
      <c r="BB22" s="74">
        <f t="shared" si="12"/>
        <v>9.0734968482664122</v>
      </c>
      <c r="BC22" s="74">
        <f t="shared" si="30"/>
        <v>2.196009718417594</v>
      </c>
      <c r="BD22" s="74">
        <f t="shared" si="31"/>
        <v>2.7057838437821076</v>
      </c>
      <c r="BE22" s="80"/>
      <c r="BF22" s="5" t="s">
        <v>28</v>
      </c>
      <c r="BG22" s="81">
        <v>147</v>
      </c>
      <c r="BH22" s="82">
        <f t="shared" si="32"/>
        <v>32.8125</v>
      </c>
      <c r="BI22" s="83">
        <v>157.19999999999999</v>
      </c>
      <c r="BJ22" s="84">
        <f t="shared" si="33"/>
        <v>35.246636771300444</v>
      </c>
      <c r="BK22" s="79">
        <f t="shared" si="34"/>
        <v>132.62563286674506</v>
      </c>
      <c r="BL22" s="79">
        <f t="shared" si="35"/>
        <v>181.77436713325491</v>
      </c>
      <c r="BM22" s="85">
        <f t="shared" si="13"/>
        <v>29.736688983575128</v>
      </c>
      <c r="BN22" s="85">
        <f t="shared" si="13"/>
        <v>40.756584559025768</v>
      </c>
      <c r="BO22" s="85">
        <f t="shared" si="36"/>
        <v>5.5099477877253165</v>
      </c>
      <c r="BP22" s="85">
        <f t="shared" si="37"/>
        <v>5.5099477877253236</v>
      </c>
      <c r="BQ22" s="86"/>
      <c r="BR22" s="87"/>
      <c r="BS22" s="5" t="s">
        <v>28</v>
      </c>
      <c r="BT22" s="81">
        <v>448</v>
      </c>
      <c r="BU22" s="81">
        <v>446</v>
      </c>
    </row>
    <row r="23" spans="1:73">
      <c r="B23" s="5" t="s">
        <v>29</v>
      </c>
      <c r="C23" s="63">
        <f t="shared" si="0"/>
        <v>0.88365243004418259</v>
      </c>
      <c r="D23" s="63"/>
      <c r="E23" s="64">
        <f t="shared" si="1"/>
        <v>9.1519544807041747E-2</v>
      </c>
      <c r="F23" s="64">
        <f t="shared" si="2"/>
        <v>1.2969338860565569</v>
      </c>
      <c r="G23" s="64"/>
      <c r="H23" s="63">
        <f t="shared" si="3"/>
        <v>0.14727540500736377</v>
      </c>
      <c r="I23" s="63"/>
      <c r="J23" s="65">
        <f t="shared" si="40"/>
        <v>3.5829774932539228E-2</v>
      </c>
      <c r="K23" s="65">
        <f t="shared" si="40"/>
        <v>1.0687407792491066</v>
      </c>
      <c r="L23" s="65"/>
      <c r="M23" s="63">
        <f t="shared" si="14"/>
        <v>3.2400589101620034</v>
      </c>
      <c r="N23" s="65"/>
      <c r="O23" s="65">
        <f t="shared" si="15"/>
        <v>2.3932961313356991</v>
      </c>
      <c r="P23" s="65">
        <f t="shared" si="15"/>
        <v>5.4593094227115939</v>
      </c>
      <c r="Q23" s="66">
        <f t="shared" si="5"/>
        <v>24.447717231222384</v>
      </c>
      <c r="R23" s="66"/>
      <c r="S23" s="67">
        <f t="shared" si="41"/>
        <v>20.274152775109261</v>
      </c>
      <c r="T23" s="67">
        <f t="shared" si="41"/>
        <v>27.654841307730976</v>
      </c>
      <c r="U23" s="68">
        <f t="shared" si="7"/>
        <v>-3.2071240765085918</v>
      </c>
      <c r="V23" s="5" t="s">
        <v>29</v>
      </c>
      <c r="W23" s="69">
        <v>6</v>
      </c>
      <c r="X23" s="70">
        <f t="shared" si="8"/>
        <v>0.88365243004418259</v>
      </c>
      <c r="Y23" s="71">
        <v>3</v>
      </c>
      <c r="Z23" s="72">
        <f t="shared" si="9"/>
        <v>0.4437869822485207</v>
      </c>
      <c r="AA23" s="73">
        <f t="shared" si="16"/>
        <v>0.61867212289560225</v>
      </c>
      <c r="AB23" s="73">
        <f t="shared" si="17"/>
        <v>8.7672730697423251</v>
      </c>
      <c r="AC23" s="74">
        <f t="shared" si="10"/>
        <v>9.1519544807041747E-2</v>
      </c>
      <c r="AD23" s="74">
        <f t="shared" si="10"/>
        <v>1.2969338860565569</v>
      </c>
      <c r="AE23" s="74">
        <f t="shared" si="18"/>
        <v>0.35226743744147893</v>
      </c>
      <c r="AF23" s="74">
        <f t="shared" si="19"/>
        <v>0.85314690380803615</v>
      </c>
      <c r="AG23" s="75"/>
      <c r="AH23" s="5" t="s">
        <v>29</v>
      </c>
      <c r="AI23" s="76">
        <v>1</v>
      </c>
      <c r="AJ23" s="77">
        <f t="shared" si="20"/>
        <v>0.14727540500736377</v>
      </c>
      <c r="AK23" s="71">
        <v>2</v>
      </c>
      <c r="AL23" s="78">
        <f t="shared" si="21"/>
        <v>0.29585798816568049</v>
      </c>
      <c r="AM23" s="79">
        <f t="shared" si="22"/>
        <v>0.24220927854396515</v>
      </c>
      <c r="AN23" s="79">
        <f t="shared" si="23"/>
        <v>7.2246876677239609</v>
      </c>
      <c r="AO23" s="74">
        <f t="shared" si="11"/>
        <v>3.5829774932539228E-2</v>
      </c>
      <c r="AP23" s="74">
        <f t="shared" si="11"/>
        <v>1.0687407792491066</v>
      </c>
      <c r="AQ23" s="74">
        <f t="shared" si="24"/>
        <v>0.26002821323314124</v>
      </c>
      <c r="AR23" s="74">
        <f t="shared" si="25"/>
        <v>0.77288279108342617</v>
      </c>
      <c r="AS23" s="80"/>
      <c r="AT23" s="5" t="s">
        <v>29</v>
      </c>
      <c r="AU23" s="76">
        <v>22</v>
      </c>
      <c r="AV23" s="77">
        <f t="shared" si="26"/>
        <v>3.2400589101620034</v>
      </c>
      <c r="AW23" s="71">
        <v>25.2</v>
      </c>
      <c r="AX23" s="78">
        <f t="shared" si="27"/>
        <v>3.7278106508875739</v>
      </c>
      <c r="AY23" s="79">
        <f t="shared" si="28"/>
        <v>16.178681847829324</v>
      </c>
      <c r="AZ23" s="79">
        <f t="shared" si="29"/>
        <v>36.904931697530373</v>
      </c>
      <c r="BA23" s="74">
        <f t="shared" si="12"/>
        <v>2.3932961313356991</v>
      </c>
      <c r="BB23" s="74">
        <f t="shared" si="12"/>
        <v>5.4593094227115939</v>
      </c>
      <c r="BC23" s="74">
        <f t="shared" si="30"/>
        <v>1.3345145195518748</v>
      </c>
      <c r="BD23" s="74">
        <f t="shared" si="31"/>
        <v>1.73149877182402</v>
      </c>
      <c r="BE23" s="80"/>
      <c r="BF23" s="5" t="s">
        <v>29</v>
      </c>
      <c r="BG23" s="81">
        <v>166</v>
      </c>
      <c r="BH23" s="82">
        <f t="shared" si="32"/>
        <v>24.447717231222384</v>
      </c>
      <c r="BI23" s="83">
        <v>162</v>
      </c>
      <c r="BJ23" s="84">
        <f t="shared" si="33"/>
        <v>23.964497041420117</v>
      </c>
      <c r="BK23" s="79">
        <f t="shared" si="34"/>
        <v>137.0532727597386</v>
      </c>
      <c r="BL23" s="79">
        <f t="shared" si="35"/>
        <v>186.9467272402614</v>
      </c>
      <c r="BM23" s="85">
        <f t="shared" si="13"/>
        <v>20.274152775109261</v>
      </c>
      <c r="BN23" s="85">
        <f t="shared" si="13"/>
        <v>27.654841307730976</v>
      </c>
      <c r="BO23" s="85">
        <f t="shared" si="36"/>
        <v>3.6903442663108557</v>
      </c>
      <c r="BP23" s="85">
        <f t="shared" si="37"/>
        <v>3.6903442663108592</v>
      </c>
      <c r="BR23" s="90"/>
      <c r="BS23" s="5" t="s">
        <v>29</v>
      </c>
      <c r="BT23" s="81">
        <v>679</v>
      </c>
      <c r="BU23" s="81">
        <v>676</v>
      </c>
    </row>
    <row r="24" spans="1:73">
      <c r="B24" s="30" t="s">
        <v>30</v>
      </c>
      <c r="C24" s="63">
        <f>X24</f>
        <v>0.85470085470085477</v>
      </c>
      <c r="D24" s="63"/>
      <c r="E24" s="64">
        <f>IF(Z24=0,$AF$4,AC24)</f>
        <v>7.1043727648432808E-2</v>
      </c>
      <c r="F24" s="64">
        <f>IF($Z24=0,$AF$4,AD24)</f>
        <v>1.3686123311648997</v>
      </c>
      <c r="G24" s="64"/>
      <c r="H24" s="63">
        <f>AJ24</f>
        <v>0.17094017094017094</v>
      </c>
      <c r="I24" s="63"/>
      <c r="J24" s="65">
        <f>AO24</f>
        <v>0.10575591844369268</v>
      </c>
      <c r="K24" s="65">
        <f>AP24</f>
        <v>1.4986791572209102</v>
      </c>
      <c r="L24" s="65"/>
      <c r="M24" s="63">
        <f>AV24</f>
        <v>4.9572649572649574</v>
      </c>
      <c r="N24" s="65"/>
      <c r="O24" s="65">
        <f>BA24</f>
        <v>3.1109496704542994</v>
      </c>
      <c r="P24" s="65">
        <f>BB24</f>
        <v>6.8164266906231088</v>
      </c>
      <c r="Q24" s="66">
        <f>BH24</f>
        <v>27.863247863247864</v>
      </c>
      <c r="R24" s="66"/>
      <c r="S24" s="67">
        <f>BM24</f>
        <v>23.617273153034422</v>
      </c>
      <c r="T24" s="67">
        <f>BN24</f>
        <v>32.177598641837371</v>
      </c>
      <c r="U24" s="68">
        <f t="shared" si="7"/>
        <v>-4.3143507785895068</v>
      </c>
      <c r="V24" s="30" t="s">
        <v>30</v>
      </c>
      <c r="W24" s="69">
        <v>5</v>
      </c>
      <c r="X24" s="70">
        <f t="shared" si="8"/>
        <v>0.85470085470085477</v>
      </c>
      <c r="Y24" s="71">
        <v>2.8</v>
      </c>
      <c r="Z24" s="72">
        <f t="shared" si="9"/>
        <v>0.47863247863247865</v>
      </c>
      <c r="AA24" s="73">
        <f>IF(Y24&lt;1,0,IF(Y24&gt;100,Y24-(1.96*SQRT(Y24)),CHIINV(0.975,2*Y24)/2))</f>
        <v>0.41560580674333192</v>
      </c>
      <c r="AB24" s="73">
        <f>IF(Y24=0,0,IF(Y24&gt;100,Y24+(1.96*SQRT(Y24)),CHIINV(0.025,2*(Y24+1))/2))</f>
        <v>8.0063821373146631</v>
      </c>
      <c r="AC24" s="74">
        <f t="shared" si="10"/>
        <v>7.1043727648432808E-2</v>
      </c>
      <c r="AD24" s="74">
        <f t="shared" si="10"/>
        <v>1.3686123311648997</v>
      </c>
      <c r="AE24" s="74">
        <f>Z24-AC24</f>
        <v>0.40758875098404584</v>
      </c>
      <c r="AF24" s="74">
        <f>AD24-Z24</f>
        <v>0.88997985253242096</v>
      </c>
      <c r="AG24" s="75"/>
      <c r="AH24" s="30" t="s">
        <v>30</v>
      </c>
      <c r="AI24" s="76">
        <v>1</v>
      </c>
      <c r="AJ24" s="77">
        <f t="shared" si="20"/>
        <v>0.17094017094017094</v>
      </c>
      <c r="AK24" s="71">
        <v>3</v>
      </c>
      <c r="AL24" s="78">
        <f>AK24/BU24*100</f>
        <v>0.51282051282051277</v>
      </c>
      <c r="AM24" s="79">
        <f>IF(AK24&lt;0.5,0,IF(AK24&gt;100,AK24-(1.96*SQRT(AK24)),CHIINV(0.975,2*AK24)/2))</f>
        <v>0.61867212289560225</v>
      </c>
      <c r="AN24" s="79">
        <f>IF(AK24=0,0,IF(AK24&gt;100,AK24+(1.96*SQRT(AK24)),CHIINV(0.025,2*(AK24+1))/2))</f>
        <v>8.7672730697423251</v>
      </c>
      <c r="AO24" s="74">
        <f t="shared" si="11"/>
        <v>0.10575591844369268</v>
      </c>
      <c r="AP24" s="74">
        <f t="shared" si="11"/>
        <v>1.4986791572209102</v>
      </c>
      <c r="AQ24" s="74">
        <f>AL24-AO24</f>
        <v>0.40706459437682008</v>
      </c>
      <c r="AR24" s="74">
        <f>AP24-AL24</f>
        <v>0.98585864440039739</v>
      </c>
      <c r="AS24" s="80"/>
      <c r="AT24" s="30" t="s">
        <v>30</v>
      </c>
      <c r="AU24" s="76">
        <v>29</v>
      </c>
      <c r="AV24" s="77">
        <f t="shared" si="26"/>
        <v>4.9572649572649574</v>
      </c>
      <c r="AW24" s="71">
        <v>27.6</v>
      </c>
      <c r="AX24" s="78">
        <f>AW24/BU24*100</f>
        <v>4.7179487179487181</v>
      </c>
      <c r="AY24" s="79">
        <f>IF(AW24=0,0,IF(AW24&gt;100,AW24-(1.96*SQRT(AW24)),CHIINV(0.975,2*AW24)/2))</f>
        <v>18.199055572157651</v>
      </c>
      <c r="AZ24" s="79">
        <f>IF(AW24=0,0,IF(AW24&gt;100,AW24+(1.96*SQRT(AW24)),CHIINV(0.025,2*(AW24+1))/2))</f>
        <v>39.876096140145187</v>
      </c>
      <c r="BA24" s="74">
        <f t="shared" si="12"/>
        <v>3.1109496704542994</v>
      </c>
      <c r="BB24" s="74">
        <f t="shared" si="12"/>
        <v>6.8164266906231088</v>
      </c>
      <c r="BC24" s="74">
        <f>AX24-BA24</f>
        <v>1.6069990474944187</v>
      </c>
      <c r="BD24" s="74">
        <f>BB24-AX24</f>
        <v>2.0984779726743907</v>
      </c>
      <c r="BE24" s="80"/>
      <c r="BF24" s="30" t="s">
        <v>30</v>
      </c>
      <c r="BG24" s="81">
        <v>163</v>
      </c>
      <c r="BH24" s="82">
        <f t="shared" si="32"/>
        <v>27.863247863247864</v>
      </c>
      <c r="BI24" s="83">
        <v>163.19999999999999</v>
      </c>
      <c r="BJ24" s="84">
        <f>BI24/BU24*100</f>
        <v>27.897435897435898</v>
      </c>
      <c r="BK24" s="79">
        <f>IF(BI24=0,0,IF(BI24&gt;100,BI24-(1.96*SQRT(BI24)),CHIINV(0.975,2*BI24)/2))</f>
        <v>138.16104794525137</v>
      </c>
      <c r="BL24" s="79">
        <f>IF(BI24=0,0,IF(BI24&gt;100,BI24+(1.96*SQRT(BI24)),CHIINV(0.025,2*(BI24+1))/2))</f>
        <v>188.23895205474861</v>
      </c>
      <c r="BM24" s="85">
        <f t="shared" si="13"/>
        <v>23.617273153034422</v>
      </c>
      <c r="BN24" s="85">
        <f t="shared" si="13"/>
        <v>32.177598641837371</v>
      </c>
      <c r="BO24" s="85">
        <f>BJ24-BM24</f>
        <v>4.2801627444014763</v>
      </c>
      <c r="BP24" s="85">
        <f>BN24-BJ24</f>
        <v>4.2801627444014727</v>
      </c>
      <c r="BR24" s="90"/>
      <c r="BS24" s="30" t="s">
        <v>30</v>
      </c>
      <c r="BT24" s="81">
        <v>585</v>
      </c>
      <c r="BU24" s="81">
        <v>585</v>
      </c>
    </row>
    <row r="25" spans="1:73" s="25" customFormat="1">
      <c r="A25" s="25" t="s">
        <v>31</v>
      </c>
      <c r="B25" s="5" t="s">
        <v>32</v>
      </c>
      <c r="C25" s="63">
        <f t="shared" si="0"/>
        <v>1.4105058365758756</v>
      </c>
      <c r="D25" s="63"/>
      <c r="E25" s="64">
        <f t="shared" si="1"/>
        <v>0.69490818941351906</v>
      </c>
      <c r="F25" s="64">
        <f t="shared" si="2"/>
        <v>1.6614563200453816</v>
      </c>
      <c r="G25" s="64"/>
      <c r="H25" s="63">
        <f t="shared" si="3"/>
        <v>0.8754863813229572</v>
      </c>
      <c r="I25" s="63"/>
      <c r="J25" s="65">
        <f t="shared" si="40"/>
        <v>0.23495290034945779</v>
      </c>
      <c r="K25" s="65">
        <f t="shared" si="40"/>
        <v>0.90104635188720128</v>
      </c>
      <c r="L25" s="65"/>
      <c r="M25" s="63">
        <f t="shared" si="14"/>
        <v>7.8793774319066143</v>
      </c>
      <c r="N25" s="65"/>
      <c r="O25" s="65">
        <f t="shared" si="15"/>
        <v>6.5974655702071612</v>
      </c>
      <c r="P25" s="65">
        <f t="shared" si="15"/>
        <v>9.0223286483131737</v>
      </c>
      <c r="Q25" s="66">
        <f t="shared" si="5"/>
        <v>59.289883268482491</v>
      </c>
      <c r="R25" s="66"/>
      <c r="S25" s="67">
        <f t="shared" si="41"/>
        <v>55.81088798573807</v>
      </c>
      <c r="T25" s="67">
        <f t="shared" si="41"/>
        <v>62.484065468451057</v>
      </c>
      <c r="U25" s="68">
        <f t="shared" si="7"/>
        <v>-3.1941821999685658</v>
      </c>
      <c r="V25" s="5" t="s">
        <v>32</v>
      </c>
      <c r="W25" s="69">
        <v>29</v>
      </c>
      <c r="X25" s="70">
        <f t="shared" si="8"/>
        <v>1.4105058365758756</v>
      </c>
      <c r="Y25" s="71">
        <v>22.6</v>
      </c>
      <c r="Z25" s="72">
        <f t="shared" si="9"/>
        <v>1.1073003429691328</v>
      </c>
      <c r="AA25" s="73">
        <f t="shared" si="16"/>
        <v>14.183076145929924</v>
      </c>
      <c r="AB25" s="73">
        <f t="shared" si="17"/>
        <v>33.910323492126238</v>
      </c>
      <c r="AC25" s="74">
        <f t="shared" si="10"/>
        <v>0.69490818941351906</v>
      </c>
      <c r="AD25" s="74">
        <f t="shared" si="10"/>
        <v>1.6614563200453816</v>
      </c>
      <c r="AE25" s="74">
        <f t="shared" si="18"/>
        <v>0.41239215355561376</v>
      </c>
      <c r="AF25" s="74">
        <f t="shared" si="19"/>
        <v>0.55415597707624875</v>
      </c>
      <c r="AG25" s="75"/>
      <c r="AH25" s="5" t="s">
        <v>32</v>
      </c>
      <c r="AI25" s="76">
        <v>18</v>
      </c>
      <c r="AJ25" s="77">
        <f t="shared" si="20"/>
        <v>0.8754863813229572</v>
      </c>
      <c r="AK25" s="71">
        <v>10.199999999999999</v>
      </c>
      <c r="AL25" s="78">
        <f t="shared" si="21"/>
        <v>0.49975502204801564</v>
      </c>
      <c r="AM25" s="79">
        <f t="shared" si="22"/>
        <v>4.7953886961324335</v>
      </c>
      <c r="AN25" s="79">
        <f t="shared" si="23"/>
        <v>18.390356042017778</v>
      </c>
      <c r="AO25" s="74">
        <f t="shared" si="11"/>
        <v>0.23495290034945779</v>
      </c>
      <c r="AP25" s="74">
        <f t="shared" si="11"/>
        <v>0.90104635188720128</v>
      </c>
      <c r="AQ25" s="74">
        <f t="shared" si="24"/>
        <v>0.26480212169855788</v>
      </c>
      <c r="AR25" s="74">
        <f t="shared" si="25"/>
        <v>0.40129132983918564</v>
      </c>
      <c r="AS25" s="80"/>
      <c r="AT25" s="5" t="s">
        <v>32</v>
      </c>
      <c r="AU25" s="76">
        <v>162</v>
      </c>
      <c r="AV25" s="77">
        <f t="shared" si="26"/>
        <v>7.8793774319066143</v>
      </c>
      <c r="AW25" s="71">
        <v>159.4</v>
      </c>
      <c r="AX25" s="78">
        <f t="shared" si="27"/>
        <v>7.8098971092601666</v>
      </c>
      <c r="AY25" s="79">
        <f t="shared" si="28"/>
        <v>134.65427228792817</v>
      </c>
      <c r="AZ25" s="79">
        <f t="shared" si="29"/>
        <v>184.14572771207185</v>
      </c>
      <c r="BA25" s="74">
        <f t="shared" si="12"/>
        <v>6.5974655702071612</v>
      </c>
      <c r="BB25" s="74">
        <f t="shared" si="12"/>
        <v>9.0223286483131737</v>
      </c>
      <c r="BC25" s="74">
        <f t="shared" si="30"/>
        <v>1.2124315390530054</v>
      </c>
      <c r="BD25" s="74">
        <f t="shared" si="31"/>
        <v>1.2124315390530072</v>
      </c>
      <c r="BE25" s="80"/>
      <c r="BF25" s="5" t="s">
        <v>32</v>
      </c>
      <c r="BG25" s="81">
        <v>1219</v>
      </c>
      <c r="BH25" s="82">
        <f t="shared" si="32"/>
        <v>59.289883268482491</v>
      </c>
      <c r="BI25" s="83">
        <v>1207.2</v>
      </c>
      <c r="BJ25" s="84">
        <f t="shared" si="33"/>
        <v>59.147476727094563</v>
      </c>
      <c r="BK25" s="79">
        <f t="shared" si="34"/>
        <v>1139.100223788914</v>
      </c>
      <c r="BL25" s="79">
        <f t="shared" si="35"/>
        <v>1275.2997762110861</v>
      </c>
      <c r="BM25" s="85">
        <f t="shared" si="13"/>
        <v>55.81088798573807</v>
      </c>
      <c r="BN25" s="85">
        <f t="shared" si="13"/>
        <v>62.484065468451057</v>
      </c>
      <c r="BO25" s="85">
        <f t="shared" si="36"/>
        <v>3.3365887413564934</v>
      </c>
      <c r="BP25" s="85">
        <f t="shared" si="37"/>
        <v>3.3365887413564934</v>
      </c>
      <c r="BQ25" s="86"/>
      <c r="BR25" s="90"/>
      <c r="BS25" s="5" t="s">
        <v>32</v>
      </c>
      <c r="BT25" s="81">
        <v>2056</v>
      </c>
      <c r="BU25" s="81">
        <v>2041</v>
      </c>
    </row>
    <row r="26" spans="1:73">
      <c r="B26" s="5" t="s">
        <v>33</v>
      </c>
      <c r="C26" s="63">
        <f t="shared" si="0"/>
        <v>0.18450184501845018</v>
      </c>
      <c r="D26" s="63"/>
      <c r="E26" s="64">
        <f t="shared" si="1"/>
        <v>2.0018115271233591E-2</v>
      </c>
      <c r="F26" s="64">
        <f t="shared" si="2"/>
        <v>1.1903990718024144</v>
      </c>
      <c r="G26" s="64"/>
      <c r="H26" s="63">
        <f t="shared" si="3"/>
        <v>0.18450184501845018</v>
      </c>
      <c r="I26" s="63"/>
      <c r="J26" s="65">
        <f t="shared" si="40"/>
        <v>9.1101031277853267E-5</v>
      </c>
      <c r="K26" s="65">
        <f t="shared" si="40"/>
        <v>0.86719885013878928</v>
      </c>
      <c r="L26" s="65"/>
      <c r="M26" s="63">
        <f t="shared" si="14"/>
        <v>2.7675276752767526</v>
      </c>
      <c r="N26" s="65"/>
      <c r="O26" s="65">
        <f t="shared" si="15"/>
        <v>1.5575855533920802</v>
      </c>
      <c r="P26" s="65">
        <f t="shared" si="15"/>
        <v>4.5900220540790064</v>
      </c>
      <c r="Q26" s="66">
        <f t="shared" si="5"/>
        <v>18.634686346863468</v>
      </c>
      <c r="R26" s="66"/>
      <c r="S26" s="67">
        <f t="shared" si="41"/>
        <v>16.796201024138096</v>
      </c>
      <c r="T26" s="67">
        <f t="shared" si="41"/>
        <v>24.465394523171739</v>
      </c>
      <c r="U26" s="68">
        <f t="shared" si="7"/>
        <v>-5.8307081763082707</v>
      </c>
      <c r="V26" s="5" t="s">
        <v>33</v>
      </c>
      <c r="W26" s="69">
        <v>1</v>
      </c>
      <c r="X26" s="70">
        <f t="shared" si="8"/>
        <v>0.18450184501845018</v>
      </c>
      <c r="Y26" s="71">
        <v>1.6</v>
      </c>
      <c r="Z26" s="72">
        <f t="shared" si="9"/>
        <v>0.29684601113172543</v>
      </c>
      <c r="AA26" s="73">
        <f t="shared" si="16"/>
        <v>0.10789764131194905</v>
      </c>
      <c r="AB26" s="73">
        <f t="shared" si="17"/>
        <v>6.4162509970150143</v>
      </c>
      <c r="AC26" s="74">
        <f t="shared" si="10"/>
        <v>2.0018115271233591E-2</v>
      </c>
      <c r="AD26" s="74">
        <f t="shared" si="10"/>
        <v>1.1903990718024144</v>
      </c>
      <c r="AE26" s="74">
        <f t="shared" si="18"/>
        <v>0.27682789586049183</v>
      </c>
      <c r="AF26" s="74">
        <f t="shared" si="19"/>
        <v>0.89355306067068896</v>
      </c>
      <c r="AG26" s="75"/>
      <c r="AH26" s="5" t="s">
        <v>33</v>
      </c>
      <c r="AI26" s="76">
        <v>1</v>
      </c>
      <c r="AJ26" s="77">
        <f t="shared" si="20"/>
        <v>0.18450184501845018</v>
      </c>
      <c r="AK26" s="71">
        <v>0.6</v>
      </c>
      <c r="AL26" s="78">
        <f t="shared" si="21"/>
        <v>0.11131725417439704</v>
      </c>
      <c r="AM26" s="79">
        <f t="shared" si="22"/>
        <v>4.9103455858762906E-4</v>
      </c>
      <c r="AN26" s="79">
        <f t="shared" si="23"/>
        <v>4.6742018022480742</v>
      </c>
      <c r="AO26" s="74">
        <f t="shared" si="11"/>
        <v>9.1101031277853267E-5</v>
      </c>
      <c r="AP26" s="74">
        <f t="shared" si="11"/>
        <v>0.86719885013878928</v>
      </c>
      <c r="AQ26" s="74">
        <f t="shared" si="24"/>
        <v>0.11122615314311919</v>
      </c>
      <c r="AR26" s="74">
        <f t="shared" si="25"/>
        <v>0.75588159596439219</v>
      </c>
      <c r="AS26" s="80"/>
      <c r="AT26" s="5" t="s">
        <v>33</v>
      </c>
      <c r="AU26" s="76">
        <v>15</v>
      </c>
      <c r="AV26" s="77">
        <f t="shared" si="26"/>
        <v>2.7675276752767526</v>
      </c>
      <c r="AW26" s="71">
        <v>15.2</v>
      </c>
      <c r="AX26" s="78">
        <f t="shared" si="27"/>
        <v>2.8200371057513913</v>
      </c>
      <c r="AY26" s="79">
        <f t="shared" si="28"/>
        <v>8.3953861327833117</v>
      </c>
      <c r="AZ26" s="79">
        <f t="shared" si="29"/>
        <v>24.740218871485844</v>
      </c>
      <c r="BA26" s="74">
        <f t="shared" si="12"/>
        <v>1.5575855533920802</v>
      </c>
      <c r="BB26" s="74">
        <f t="shared" si="12"/>
        <v>4.5900220540790064</v>
      </c>
      <c r="BC26" s="74">
        <f t="shared" si="30"/>
        <v>1.2624515523593112</v>
      </c>
      <c r="BD26" s="74">
        <f t="shared" si="31"/>
        <v>1.7699849483276151</v>
      </c>
      <c r="BE26" s="80"/>
      <c r="BF26" s="5" t="s">
        <v>33</v>
      </c>
      <c r="BG26" s="81">
        <v>101</v>
      </c>
      <c r="BH26" s="82">
        <f t="shared" si="32"/>
        <v>18.634686346863468</v>
      </c>
      <c r="BI26" s="83">
        <v>111.2</v>
      </c>
      <c r="BJ26" s="84">
        <f t="shared" si="33"/>
        <v>20.630797773654916</v>
      </c>
      <c r="BK26" s="79">
        <f t="shared" si="34"/>
        <v>90.531523520104344</v>
      </c>
      <c r="BL26" s="79">
        <f t="shared" si="35"/>
        <v>131.86847647989566</v>
      </c>
      <c r="BM26" s="85">
        <f t="shared" si="13"/>
        <v>16.796201024138096</v>
      </c>
      <c r="BN26" s="85">
        <f t="shared" si="13"/>
        <v>24.465394523171739</v>
      </c>
      <c r="BO26" s="85">
        <f t="shared" si="36"/>
        <v>3.8345967495168196</v>
      </c>
      <c r="BP26" s="85">
        <f t="shared" si="37"/>
        <v>3.8345967495168232</v>
      </c>
      <c r="BR26" s="90"/>
      <c r="BS26" s="5" t="s">
        <v>33</v>
      </c>
      <c r="BT26" s="81">
        <v>542</v>
      </c>
      <c r="BU26" s="81">
        <v>539</v>
      </c>
    </row>
    <row r="27" spans="1:73" s="25" customFormat="1">
      <c r="B27" s="5" t="s">
        <v>34</v>
      </c>
      <c r="C27" s="63">
        <f t="shared" si="0"/>
        <v>0.54347826086956519</v>
      </c>
      <c r="D27" s="63"/>
      <c r="E27" s="64">
        <f t="shared" si="1"/>
        <v>4.3958126777489136E-2</v>
      </c>
      <c r="F27" s="64">
        <f t="shared" si="2"/>
        <v>1.3111955839789402</v>
      </c>
      <c r="G27" s="64"/>
      <c r="H27" s="63">
        <f t="shared" si="3"/>
        <v>0</v>
      </c>
      <c r="I27" s="63"/>
      <c r="J27" s="65">
        <f t="shared" si="40"/>
        <v>8.9116979779968981E-5</v>
      </c>
      <c r="K27" s="65">
        <f t="shared" si="40"/>
        <v>0.84831248679638382</v>
      </c>
      <c r="L27" s="65"/>
      <c r="M27" s="63">
        <f t="shared" si="14"/>
        <v>1.9927536231884055</v>
      </c>
      <c r="N27" s="65"/>
      <c r="O27" s="65">
        <f t="shared" si="15"/>
        <v>1.2562527206903453</v>
      </c>
      <c r="P27" s="65">
        <f t="shared" si="15"/>
        <v>4.0345546130959846</v>
      </c>
      <c r="Q27" s="66">
        <f t="shared" si="5"/>
        <v>17.210144927536231</v>
      </c>
      <c r="R27" s="66"/>
      <c r="S27" s="67">
        <f t="shared" si="41"/>
        <v>13.86770488098907</v>
      </c>
      <c r="T27" s="67">
        <f t="shared" si="41"/>
        <v>20.976851089669619</v>
      </c>
      <c r="U27" s="68">
        <f t="shared" si="7"/>
        <v>-3.7667061621333886</v>
      </c>
      <c r="V27" s="5" t="s">
        <v>34</v>
      </c>
      <c r="W27" s="69">
        <v>3</v>
      </c>
      <c r="X27" s="70">
        <f t="shared" si="8"/>
        <v>0.54347826086956519</v>
      </c>
      <c r="Y27" s="71">
        <v>2.2000000000000002</v>
      </c>
      <c r="Z27" s="72">
        <f t="shared" si="9"/>
        <v>0.39927404718693288</v>
      </c>
      <c r="AA27" s="73">
        <f t="shared" si="16"/>
        <v>0.24220927854396515</v>
      </c>
      <c r="AB27" s="73">
        <f t="shared" si="17"/>
        <v>7.2246876677239609</v>
      </c>
      <c r="AC27" s="74">
        <f t="shared" si="10"/>
        <v>4.3958126777489136E-2</v>
      </c>
      <c r="AD27" s="74">
        <f t="shared" si="10"/>
        <v>1.3111955839789402</v>
      </c>
      <c r="AE27" s="74">
        <f t="shared" si="18"/>
        <v>0.35531592040944376</v>
      </c>
      <c r="AF27" s="74">
        <f t="shared" si="19"/>
        <v>0.91192153679200727</v>
      </c>
      <c r="AG27" s="75"/>
      <c r="AH27" s="5" t="s">
        <v>34</v>
      </c>
      <c r="AI27" s="76">
        <v>0</v>
      </c>
      <c r="AJ27" s="77">
        <f t="shared" si="20"/>
        <v>0</v>
      </c>
      <c r="AK27" s="71">
        <v>0.8</v>
      </c>
      <c r="AL27" s="78">
        <f t="shared" si="21"/>
        <v>0.14519056261343014</v>
      </c>
      <c r="AM27" s="79">
        <f t="shared" si="22"/>
        <v>4.9103455858762906E-4</v>
      </c>
      <c r="AN27" s="79">
        <f t="shared" si="23"/>
        <v>4.6742018022480742</v>
      </c>
      <c r="AO27" s="74">
        <f t="shared" si="11"/>
        <v>8.9116979779968981E-5</v>
      </c>
      <c r="AP27" s="74">
        <f t="shared" si="11"/>
        <v>0.84831248679638382</v>
      </c>
      <c r="AQ27" s="74">
        <f t="shared" si="24"/>
        <v>0.14510144563365016</v>
      </c>
      <c r="AR27" s="74">
        <f t="shared" si="25"/>
        <v>0.70312192418295372</v>
      </c>
      <c r="AS27" s="80"/>
      <c r="AT27" s="5" t="s">
        <v>34</v>
      </c>
      <c r="AU27" s="76">
        <v>11</v>
      </c>
      <c r="AV27" s="77">
        <f t="shared" si="26"/>
        <v>1.9927536231884055</v>
      </c>
      <c r="AW27" s="71">
        <v>13.2</v>
      </c>
      <c r="AX27" s="78">
        <f t="shared" si="27"/>
        <v>2.3956442831215967</v>
      </c>
      <c r="AY27" s="79">
        <f t="shared" si="28"/>
        <v>6.9219524910038031</v>
      </c>
      <c r="AZ27" s="79">
        <f t="shared" si="29"/>
        <v>22.230395918158877</v>
      </c>
      <c r="BA27" s="74">
        <f t="shared" si="12"/>
        <v>1.2562527206903453</v>
      </c>
      <c r="BB27" s="74">
        <f t="shared" si="12"/>
        <v>4.0345546130959846</v>
      </c>
      <c r="BC27" s="74">
        <f t="shared" si="30"/>
        <v>1.1393915624312514</v>
      </c>
      <c r="BD27" s="74">
        <f t="shared" si="31"/>
        <v>1.6389103299743879</v>
      </c>
      <c r="BE27" s="80"/>
      <c r="BF27" s="5" t="s">
        <v>34</v>
      </c>
      <c r="BG27" s="81">
        <v>95</v>
      </c>
      <c r="BH27" s="82">
        <f t="shared" si="32"/>
        <v>17.210144927536231</v>
      </c>
      <c r="BI27" s="83">
        <v>94.8</v>
      </c>
      <c r="BJ27" s="84">
        <f t="shared" si="33"/>
        <v>17.20508166969147</v>
      </c>
      <c r="BK27" s="79">
        <f t="shared" si="34"/>
        <v>76.411053894249775</v>
      </c>
      <c r="BL27" s="79">
        <f t="shared" si="35"/>
        <v>115.58244950407961</v>
      </c>
      <c r="BM27" s="85">
        <f t="shared" si="13"/>
        <v>13.86770488098907</v>
      </c>
      <c r="BN27" s="85">
        <f t="shared" si="13"/>
        <v>20.976851089669619</v>
      </c>
      <c r="BO27" s="85">
        <f t="shared" si="36"/>
        <v>3.3373767887024002</v>
      </c>
      <c r="BP27" s="85">
        <f t="shared" si="37"/>
        <v>3.7717694199781491</v>
      </c>
      <c r="BQ27" s="86"/>
      <c r="BR27" s="90"/>
      <c r="BS27" s="5" t="s">
        <v>34</v>
      </c>
      <c r="BT27" s="81">
        <v>552</v>
      </c>
      <c r="BU27" s="81">
        <v>551</v>
      </c>
    </row>
    <row r="28" spans="1:73">
      <c r="A28" s="25" t="s">
        <v>35</v>
      </c>
      <c r="B28" s="5" t="s">
        <v>36</v>
      </c>
      <c r="C28" s="63">
        <f t="shared" si="0"/>
        <v>0.28011204481792717</v>
      </c>
      <c r="D28" s="63"/>
      <c r="E28" s="64">
        <f t="shared" si="1"/>
        <v>0.12630446679047513</v>
      </c>
      <c r="F28" s="64">
        <f t="shared" si="2"/>
        <v>1.025259553836352</v>
      </c>
      <c r="G28" s="64"/>
      <c r="H28" s="63">
        <f t="shared" si="3"/>
        <v>0.3734827264239029</v>
      </c>
      <c r="I28" s="63"/>
      <c r="J28" s="65">
        <f t="shared" si="40"/>
        <v>7.9039718460119465E-2</v>
      </c>
      <c r="K28" s="65">
        <f t="shared" si="40"/>
        <v>0.88974592135835517</v>
      </c>
      <c r="L28" s="65"/>
      <c r="M28" s="63">
        <f t="shared" si="14"/>
        <v>2.9878618113912232</v>
      </c>
      <c r="N28" s="65"/>
      <c r="O28" s="65">
        <f t="shared" si="15"/>
        <v>2.9110676531306998</v>
      </c>
      <c r="P28" s="65">
        <f t="shared" si="15"/>
        <v>5.4182149495213876</v>
      </c>
      <c r="Q28" s="66">
        <f t="shared" si="5"/>
        <v>30.625583566760039</v>
      </c>
      <c r="R28" s="66"/>
      <c r="S28" s="67">
        <f t="shared" si="41"/>
        <v>32.861842973813118</v>
      </c>
      <c r="T28" s="67">
        <f t="shared" si="41"/>
        <v>40.103545239470321</v>
      </c>
      <c r="U28" s="68">
        <f t="shared" si="7"/>
        <v>-9.4779616727102827</v>
      </c>
      <c r="V28" s="5" t="s">
        <v>36</v>
      </c>
      <c r="W28" s="69">
        <v>3</v>
      </c>
      <c r="X28" s="70">
        <f t="shared" si="8"/>
        <v>0.28011204481792717</v>
      </c>
      <c r="Y28" s="71">
        <v>4.5999999999999996</v>
      </c>
      <c r="Z28" s="72">
        <f t="shared" si="9"/>
        <v>0.43030869971936386</v>
      </c>
      <c r="AA28" s="73">
        <f t="shared" si="16"/>
        <v>1.3501947499901792</v>
      </c>
      <c r="AB28" s="73">
        <f t="shared" si="17"/>
        <v>10.960024630510603</v>
      </c>
      <c r="AC28" s="74">
        <f t="shared" si="10"/>
        <v>0.12630446679047513</v>
      </c>
      <c r="AD28" s="74">
        <f t="shared" si="10"/>
        <v>1.025259553836352</v>
      </c>
      <c r="AE28" s="74">
        <f t="shared" si="18"/>
        <v>0.30400423292888873</v>
      </c>
      <c r="AF28" s="74">
        <f t="shared" si="19"/>
        <v>0.59495085411698811</v>
      </c>
      <c r="AG28" s="75"/>
      <c r="AH28" s="5" t="s">
        <v>36</v>
      </c>
      <c r="AI28" s="76">
        <v>4</v>
      </c>
      <c r="AJ28" s="77">
        <f t="shared" si="20"/>
        <v>0.3734827264239029</v>
      </c>
      <c r="AK28" s="71">
        <v>3.6</v>
      </c>
      <c r="AL28" s="78">
        <f t="shared" si="21"/>
        <v>0.33676333021515437</v>
      </c>
      <c r="AM28" s="79">
        <f t="shared" si="22"/>
        <v>0.84493459033867713</v>
      </c>
      <c r="AN28" s="79">
        <f t="shared" si="23"/>
        <v>9.5113838993208173</v>
      </c>
      <c r="AO28" s="74">
        <f t="shared" si="11"/>
        <v>7.9039718460119465E-2</v>
      </c>
      <c r="AP28" s="74">
        <f t="shared" si="11"/>
        <v>0.88974592135835517</v>
      </c>
      <c r="AQ28" s="74">
        <f t="shared" si="24"/>
        <v>0.25772361175503489</v>
      </c>
      <c r="AR28" s="74">
        <f t="shared" si="25"/>
        <v>0.55298259114320081</v>
      </c>
      <c r="AS28" s="80"/>
      <c r="AT28" s="5" t="s">
        <v>36</v>
      </c>
      <c r="AU28" s="76">
        <v>32</v>
      </c>
      <c r="AV28" s="77">
        <f t="shared" si="26"/>
        <v>2.9878618113912232</v>
      </c>
      <c r="AW28" s="71">
        <v>43</v>
      </c>
      <c r="AX28" s="78">
        <f t="shared" si="27"/>
        <v>4.0224508886810106</v>
      </c>
      <c r="AY28" s="79">
        <f t="shared" si="28"/>
        <v>31.119313211967185</v>
      </c>
      <c r="AZ28" s="79">
        <f t="shared" si="29"/>
        <v>57.920717810383636</v>
      </c>
      <c r="BA28" s="74">
        <f t="shared" si="12"/>
        <v>2.9110676531306998</v>
      </c>
      <c r="BB28" s="74">
        <f t="shared" si="12"/>
        <v>5.4182149495213876</v>
      </c>
      <c r="BC28" s="74">
        <f t="shared" si="30"/>
        <v>1.1113832355503108</v>
      </c>
      <c r="BD28" s="74">
        <f t="shared" si="31"/>
        <v>1.395764060840377</v>
      </c>
      <c r="BE28" s="80"/>
      <c r="BF28" s="5" t="s">
        <v>36</v>
      </c>
      <c r="BG28" s="81">
        <v>328</v>
      </c>
      <c r="BH28" s="82">
        <f t="shared" si="32"/>
        <v>30.625583566760039</v>
      </c>
      <c r="BI28" s="83">
        <v>390</v>
      </c>
      <c r="BJ28" s="84">
        <f t="shared" si="33"/>
        <v>36.482694106641723</v>
      </c>
      <c r="BK28" s="79">
        <f t="shared" si="34"/>
        <v>351.29310139006225</v>
      </c>
      <c r="BL28" s="79">
        <f t="shared" si="35"/>
        <v>428.70689860993775</v>
      </c>
      <c r="BM28" s="85">
        <f t="shared" si="13"/>
        <v>32.861842973813118</v>
      </c>
      <c r="BN28" s="85">
        <f t="shared" si="13"/>
        <v>40.103545239470321</v>
      </c>
      <c r="BO28" s="85">
        <f t="shared" si="36"/>
        <v>3.620851132828605</v>
      </c>
      <c r="BP28" s="85">
        <f t="shared" si="37"/>
        <v>3.6208511328285979</v>
      </c>
      <c r="BQ28" s="86"/>
      <c r="BR28" s="87"/>
      <c r="BS28" s="5" t="s">
        <v>36</v>
      </c>
      <c r="BT28" s="81">
        <v>1071</v>
      </c>
      <c r="BU28" s="81">
        <v>1069</v>
      </c>
    </row>
    <row r="29" spans="1:73">
      <c r="B29" s="5" t="s">
        <v>37</v>
      </c>
      <c r="C29" s="63">
        <f t="shared" si="0"/>
        <v>0.19120458891013384</v>
      </c>
      <c r="D29" s="63"/>
      <c r="E29" s="64">
        <f t="shared" si="1"/>
        <v>7.9465737427023314E-2</v>
      </c>
      <c r="F29" s="64">
        <f t="shared" si="2"/>
        <v>1.5308570052226891</v>
      </c>
      <c r="G29" s="64"/>
      <c r="H29" s="63">
        <f t="shared" si="3"/>
        <v>0</v>
      </c>
      <c r="I29" s="63"/>
      <c r="J29" s="65">
        <f t="shared" si="40"/>
        <v>2.0630524151424294E-2</v>
      </c>
      <c r="K29" s="65">
        <f t="shared" si="40"/>
        <v>1.2268166342284921</v>
      </c>
      <c r="L29" s="65"/>
      <c r="M29" s="63">
        <f t="shared" si="14"/>
        <v>4.7801147227533463</v>
      </c>
      <c r="N29" s="65"/>
      <c r="O29" s="65">
        <f t="shared" si="15"/>
        <v>3.0934382118220505</v>
      </c>
      <c r="P29" s="65">
        <f t="shared" si="15"/>
        <v>7.0563922939828636</v>
      </c>
      <c r="Q29" s="66">
        <f t="shared" si="5"/>
        <v>32.504780114722756</v>
      </c>
      <c r="R29" s="66"/>
      <c r="S29" s="67">
        <f t="shared" si="41"/>
        <v>28.113791758117973</v>
      </c>
      <c r="T29" s="67">
        <f t="shared" si="41"/>
        <v>37.966514169224283</v>
      </c>
      <c r="U29" s="68">
        <f t="shared" si="7"/>
        <v>-5.4617340545015267</v>
      </c>
      <c r="V29" s="5" t="s">
        <v>37</v>
      </c>
      <c r="W29" s="69">
        <v>1</v>
      </c>
      <c r="X29" s="70">
        <f t="shared" si="8"/>
        <v>0.19120458891013384</v>
      </c>
      <c r="Y29" s="71">
        <v>2.8</v>
      </c>
      <c r="Z29" s="72">
        <f t="shared" si="9"/>
        <v>0.53537284894837467</v>
      </c>
      <c r="AA29" s="73">
        <f t="shared" si="16"/>
        <v>0.41560580674333192</v>
      </c>
      <c r="AB29" s="73">
        <f t="shared" si="17"/>
        <v>8.0063821373146631</v>
      </c>
      <c r="AC29" s="74">
        <f t="shared" si="10"/>
        <v>7.9465737427023314E-2</v>
      </c>
      <c r="AD29" s="74">
        <f t="shared" si="10"/>
        <v>1.5308570052226891</v>
      </c>
      <c r="AE29" s="74">
        <f t="shared" si="18"/>
        <v>0.45590711152135133</v>
      </c>
      <c r="AF29" s="74">
        <f t="shared" si="19"/>
        <v>0.99548415627431441</v>
      </c>
      <c r="AG29" s="75"/>
      <c r="AH29" s="5" t="s">
        <v>37</v>
      </c>
      <c r="AI29" s="76">
        <v>0</v>
      </c>
      <c r="AJ29" s="77">
        <f t="shared" si="20"/>
        <v>0</v>
      </c>
      <c r="AK29" s="71">
        <v>1.8</v>
      </c>
      <c r="AL29" s="78">
        <f t="shared" si="21"/>
        <v>0.34416826003824091</v>
      </c>
      <c r="AM29" s="79">
        <f t="shared" si="22"/>
        <v>0.10789764131194905</v>
      </c>
      <c r="AN29" s="79">
        <f t="shared" si="23"/>
        <v>6.4162509970150143</v>
      </c>
      <c r="AO29" s="74">
        <f t="shared" si="11"/>
        <v>2.0630524151424294E-2</v>
      </c>
      <c r="AP29" s="74">
        <f t="shared" si="11"/>
        <v>1.2268166342284921</v>
      </c>
      <c r="AQ29" s="74">
        <f t="shared" si="24"/>
        <v>0.32353773588681661</v>
      </c>
      <c r="AR29" s="74">
        <f t="shared" si="25"/>
        <v>0.88264837419025111</v>
      </c>
      <c r="AS29" s="80"/>
      <c r="AT29" s="5" t="s">
        <v>37</v>
      </c>
      <c r="AU29" s="76">
        <v>25</v>
      </c>
      <c r="AV29" s="77">
        <f t="shared" si="26"/>
        <v>4.7801147227533463</v>
      </c>
      <c r="AW29" s="71">
        <v>25</v>
      </c>
      <c r="AX29" s="78">
        <f t="shared" si="27"/>
        <v>4.7801147227533463</v>
      </c>
      <c r="AY29" s="79">
        <f t="shared" si="28"/>
        <v>16.178681847829324</v>
      </c>
      <c r="AZ29" s="79">
        <f t="shared" si="29"/>
        <v>36.904931697530373</v>
      </c>
      <c r="BA29" s="74">
        <f t="shared" si="12"/>
        <v>3.0934382118220505</v>
      </c>
      <c r="BB29" s="74">
        <f t="shared" si="12"/>
        <v>7.0563922939828636</v>
      </c>
      <c r="BC29" s="74">
        <f t="shared" si="30"/>
        <v>1.6866765109312958</v>
      </c>
      <c r="BD29" s="74">
        <f t="shared" si="31"/>
        <v>2.2762775712295173</v>
      </c>
      <c r="BE29" s="80"/>
      <c r="BF29" s="5" t="s">
        <v>37</v>
      </c>
      <c r="BG29" s="81">
        <v>170</v>
      </c>
      <c r="BH29" s="82">
        <f t="shared" si="32"/>
        <v>32.504780114722756</v>
      </c>
      <c r="BI29" s="83">
        <v>172.8</v>
      </c>
      <c r="BJ29" s="84">
        <f t="shared" si="33"/>
        <v>33.040152963671133</v>
      </c>
      <c r="BK29" s="79">
        <f t="shared" si="34"/>
        <v>147.03513089495701</v>
      </c>
      <c r="BL29" s="79">
        <f t="shared" si="35"/>
        <v>198.56486910504302</v>
      </c>
      <c r="BM29" s="85">
        <f t="shared" si="13"/>
        <v>28.113791758117973</v>
      </c>
      <c r="BN29" s="85">
        <f t="shared" si="13"/>
        <v>37.966514169224283</v>
      </c>
      <c r="BO29" s="85">
        <f t="shared" si="36"/>
        <v>4.9263612055531603</v>
      </c>
      <c r="BP29" s="85">
        <f t="shared" si="37"/>
        <v>4.9263612055531496</v>
      </c>
      <c r="BQ29" s="86"/>
      <c r="BR29" s="87"/>
      <c r="BS29" s="5" t="s">
        <v>37</v>
      </c>
      <c r="BT29" s="81">
        <v>523</v>
      </c>
      <c r="BU29" s="81">
        <v>523</v>
      </c>
    </row>
    <row r="30" spans="1:73">
      <c r="B30" s="5" t="s">
        <v>38</v>
      </c>
      <c r="C30" s="63">
        <f>X30</f>
        <v>0.78740157480314954</v>
      </c>
      <c r="D30" s="63"/>
      <c r="E30" s="64">
        <f>IF(Z30=0,$AF$4,AC30)</f>
        <v>2.1408262165069254E-2</v>
      </c>
      <c r="F30" s="64">
        <f>IF($Z30=0,$AF$4,AD30)</f>
        <v>1.2730656740109156</v>
      </c>
      <c r="G30" s="64"/>
      <c r="H30" s="63">
        <f>AJ30</f>
        <v>0.19685039370078738</v>
      </c>
      <c r="I30" s="63"/>
      <c r="J30" s="65">
        <f>AO30</f>
        <v>5.0233746000575199E-3</v>
      </c>
      <c r="K30" s="65">
        <f>AP30</f>
        <v>1.1054847997894641</v>
      </c>
      <c r="L30" s="65"/>
      <c r="M30" s="63">
        <f>AV30</f>
        <v>6.1023622047244093</v>
      </c>
      <c r="N30" s="65"/>
      <c r="O30" s="65">
        <f>BA30</f>
        <v>3.2100559221883582</v>
      </c>
      <c r="P30" s="65">
        <f>BB30</f>
        <v>7.3224070828433279</v>
      </c>
      <c r="Q30" s="66">
        <f>BH30</f>
        <v>32.480314960629919</v>
      </c>
      <c r="R30" s="66"/>
      <c r="S30" s="67">
        <f>BM30</f>
        <v>25.218089642552187</v>
      </c>
      <c r="T30" s="67">
        <f>BN30</f>
        <v>34.781910357447806</v>
      </c>
      <c r="U30" s="68">
        <f t="shared" si="7"/>
        <v>-2.3015953968178877</v>
      </c>
      <c r="V30" s="5" t="s">
        <v>38</v>
      </c>
      <c r="W30" s="69">
        <v>4</v>
      </c>
      <c r="X30" s="70">
        <f t="shared" si="8"/>
        <v>0.78740157480314954</v>
      </c>
      <c r="Y30" s="71">
        <v>1.8</v>
      </c>
      <c r="Z30" s="72">
        <f t="shared" si="9"/>
        <v>0.35714285714285715</v>
      </c>
      <c r="AA30" s="73">
        <f t="shared" si="16"/>
        <v>0.10789764131194905</v>
      </c>
      <c r="AB30" s="73">
        <f t="shared" si="17"/>
        <v>6.4162509970150143</v>
      </c>
      <c r="AC30" s="74">
        <f t="shared" si="10"/>
        <v>2.1408262165069254E-2</v>
      </c>
      <c r="AD30" s="74">
        <f t="shared" si="10"/>
        <v>1.2730656740109156</v>
      </c>
      <c r="AE30" s="74">
        <f t="shared" si="18"/>
        <v>0.3357345949777879</v>
      </c>
      <c r="AF30" s="74">
        <f t="shared" si="19"/>
        <v>0.91592281686805843</v>
      </c>
      <c r="AG30" s="75"/>
      <c r="AH30" s="5" t="s">
        <v>38</v>
      </c>
      <c r="AI30" s="76">
        <v>1</v>
      </c>
      <c r="AJ30" s="77">
        <f t="shared" si="20"/>
        <v>0.19685039370078738</v>
      </c>
      <c r="AK30" s="71">
        <v>1.4</v>
      </c>
      <c r="AL30" s="78">
        <f t="shared" si="21"/>
        <v>0.27777777777777773</v>
      </c>
      <c r="AM30" s="79">
        <f t="shared" si="22"/>
        <v>2.5317807984289897E-2</v>
      </c>
      <c r="AN30" s="79">
        <f t="shared" si="23"/>
        <v>5.5716433909388989</v>
      </c>
      <c r="AO30" s="74">
        <f t="shared" si="11"/>
        <v>5.0233746000575199E-3</v>
      </c>
      <c r="AP30" s="74">
        <f t="shared" si="11"/>
        <v>1.1054847997894641</v>
      </c>
      <c r="AQ30" s="74">
        <f t="shared" si="24"/>
        <v>0.27275440317772021</v>
      </c>
      <c r="AR30" s="74">
        <f t="shared" si="25"/>
        <v>0.82770702201168644</v>
      </c>
      <c r="AS30" s="80"/>
      <c r="AT30" s="5" t="s">
        <v>38</v>
      </c>
      <c r="AU30" s="76">
        <v>31</v>
      </c>
      <c r="AV30" s="77">
        <f t="shared" si="26"/>
        <v>6.1023622047244093</v>
      </c>
      <c r="AW30" s="71">
        <v>25.4</v>
      </c>
      <c r="AX30" s="78">
        <f t="shared" si="27"/>
        <v>5.0396825396825395</v>
      </c>
      <c r="AY30" s="79">
        <f t="shared" si="28"/>
        <v>16.178681847829324</v>
      </c>
      <c r="AZ30" s="79">
        <f t="shared" si="29"/>
        <v>36.904931697530373</v>
      </c>
      <c r="BA30" s="74">
        <f t="shared" si="12"/>
        <v>3.2100559221883582</v>
      </c>
      <c r="BB30" s="74">
        <f t="shared" si="12"/>
        <v>7.3224070828433279</v>
      </c>
      <c r="BC30" s="74">
        <f t="shared" si="30"/>
        <v>1.8296266174941813</v>
      </c>
      <c r="BD30" s="74">
        <f t="shared" si="31"/>
        <v>2.2827245431607883</v>
      </c>
      <c r="BE30" s="80"/>
      <c r="BF30" s="5" t="s">
        <v>38</v>
      </c>
      <c r="BG30" s="81">
        <v>165</v>
      </c>
      <c r="BH30" s="82">
        <f t="shared" si="32"/>
        <v>32.480314960629919</v>
      </c>
      <c r="BI30" s="83">
        <v>151.19999999999999</v>
      </c>
      <c r="BJ30" s="84">
        <f t="shared" si="33"/>
        <v>30</v>
      </c>
      <c r="BK30" s="79">
        <f t="shared" si="34"/>
        <v>127.09917179846302</v>
      </c>
      <c r="BL30" s="79">
        <f t="shared" si="35"/>
        <v>175.30082820153697</v>
      </c>
      <c r="BM30" s="85">
        <f t="shared" si="13"/>
        <v>25.218089642552187</v>
      </c>
      <c r="BN30" s="85">
        <f t="shared" si="13"/>
        <v>34.781910357447806</v>
      </c>
      <c r="BO30" s="85">
        <f t="shared" si="36"/>
        <v>4.7819103574478135</v>
      </c>
      <c r="BP30" s="85">
        <f t="shared" si="37"/>
        <v>4.7819103574478063</v>
      </c>
      <c r="BQ30" s="86"/>
      <c r="BR30" s="87"/>
      <c r="BS30" s="5" t="s">
        <v>38</v>
      </c>
      <c r="BT30" s="81">
        <v>508</v>
      </c>
      <c r="BU30" s="81">
        <v>504</v>
      </c>
    </row>
    <row r="31" spans="1:73">
      <c r="B31" s="5" t="s">
        <v>39</v>
      </c>
      <c r="C31" s="63">
        <f t="shared" si="0"/>
        <v>0.12239902080783352</v>
      </c>
      <c r="D31" s="63"/>
      <c r="E31" s="64">
        <f t="shared" si="1"/>
        <v>0.10367295586977633</v>
      </c>
      <c r="F31" s="64">
        <f t="shared" si="2"/>
        <v>1.1670409692418182</v>
      </c>
      <c r="G31" s="64"/>
      <c r="H31" s="63">
        <f t="shared" si="3"/>
        <v>0.73439412484700128</v>
      </c>
      <c r="I31" s="63"/>
      <c r="J31" s="65">
        <f t="shared" si="40"/>
        <v>0.30728530747302651</v>
      </c>
      <c r="K31" s="65">
        <f t="shared" si="40"/>
        <v>1.6864044701498764</v>
      </c>
      <c r="L31" s="65"/>
      <c r="M31" s="63">
        <f t="shared" si="14"/>
        <v>5.9975520195838437</v>
      </c>
      <c r="N31" s="65"/>
      <c r="O31" s="65">
        <f t="shared" si="15"/>
        <v>4.6592453789313826</v>
      </c>
      <c r="P31" s="65">
        <f t="shared" si="15"/>
        <v>8.2276786965158006</v>
      </c>
      <c r="Q31" s="66">
        <f t="shared" si="5"/>
        <v>22.399020807833537</v>
      </c>
      <c r="R31" s="66"/>
      <c r="S31" s="67">
        <f t="shared" si="41"/>
        <v>20.15753518853284</v>
      </c>
      <c r="T31" s="67">
        <f t="shared" si="41"/>
        <v>26.811789964841392</v>
      </c>
      <c r="U31" s="68">
        <f t="shared" si="7"/>
        <v>-4.4127691570078547</v>
      </c>
      <c r="V31" s="5" t="s">
        <v>39</v>
      </c>
      <c r="W31" s="69">
        <v>1</v>
      </c>
      <c r="X31" s="70">
        <f t="shared" si="8"/>
        <v>0.12239902080783352</v>
      </c>
      <c r="Y31" s="71">
        <v>3.8</v>
      </c>
      <c r="Z31" s="72">
        <f t="shared" si="9"/>
        <v>0.46625766871165641</v>
      </c>
      <c r="AA31" s="73">
        <f t="shared" si="16"/>
        <v>0.84493459033867713</v>
      </c>
      <c r="AB31" s="73">
        <f t="shared" si="17"/>
        <v>9.5113838993208173</v>
      </c>
      <c r="AC31" s="74">
        <f t="shared" si="10"/>
        <v>0.10367295586977633</v>
      </c>
      <c r="AD31" s="74">
        <f t="shared" si="10"/>
        <v>1.1670409692418182</v>
      </c>
      <c r="AE31" s="74">
        <f t="shared" si="18"/>
        <v>0.3625847128418801</v>
      </c>
      <c r="AF31" s="74">
        <f t="shared" si="19"/>
        <v>0.7007833005301618</v>
      </c>
      <c r="AG31" s="75"/>
      <c r="AH31" s="5" t="s">
        <v>39</v>
      </c>
      <c r="AI31" s="76">
        <v>6</v>
      </c>
      <c r="AJ31" s="77">
        <f t="shared" si="20"/>
        <v>0.73439412484700128</v>
      </c>
      <c r="AK31" s="71">
        <v>6.6</v>
      </c>
      <c r="AL31" s="78">
        <f t="shared" si="21"/>
        <v>0.80981595092024539</v>
      </c>
      <c r="AM31" s="79">
        <f t="shared" si="22"/>
        <v>2.504375255905166</v>
      </c>
      <c r="AN31" s="79">
        <f t="shared" si="23"/>
        <v>13.744196431721491</v>
      </c>
      <c r="AO31" s="74">
        <f t="shared" si="11"/>
        <v>0.30728530747302651</v>
      </c>
      <c r="AP31" s="74">
        <f t="shared" si="11"/>
        <v>1.6864044701498764</v>
      </c>
      <c r="AQ31" s="74">
        <f t="shared" si="24"/>
        <v>0.50253064344721887</v>
      </c>
      <c r="AR31" s="74">
        <f t="shared" si="25"/>
        <v>0.87658851922963099</v>
      </c>
      <c r="AS31" s="80"/>
      <c r="AT31" s="5" t="s">
        <v>39</v>
      </c>
      <c r="AU31" s="76">
        <v>49</v>
      </c>
      <c r="AV31" s="77">
        <f t="shared" si="26"/>
        <v>5.9975520195838437</v>
      </c>
      <c r="AW31" s="71">
        <v>51.2</v>
      </c>
      <c r="AX31" s="78">
        <f t="shared" si="27"/>
        <v>6.2822085889570554</v>
      </c>
      <c r="AY31" s="79">
        <f t="shared" si="28"/>
        <v>37.972849838290763</v>
      </c>
      <c r="AZ31" s="79">
        <f t="shared" si="29"/>
        <v>67.055581376603783</v>
      </c>
      <c r="BA31" s="74">
        <f t="shared" si="12"/>
        <v>4.6592453789313826</v>
      </c>
      <c r="BB31" s="74">
        <f t="shared" si="12"/>
        <v>8.2276786965158006</v>
      </c>
      <c r="BC31" s="74">
        <f t="shared" si="30"/>
        <v>1.6229632100256728</v>
      </c>
      <c r="BD31" s="74">
        <f t="shared" si="31"/>
        <v>1.9454701075587453</v>
      </c>
      <c r="BE31" s="80"/>
      <c r="BF31" s="5" t="s">
        <v>39</v>
      </c>
      <c r="BG31" s="81">
        <v>183</v>
      </c>
      <c r="BH31" s="82">
        <f t="shared" si="32"/>
        <v>22.399020807833537</v>
      </c>
      <c r="BI31" s="83">
        <v>191.4</v>
      </c>
      <c r="BJ31" s="84">
        <f t="shared" si="33"/>
        <v>23.484662576687118</v>
      </c>
      <c r="BK31" s="79">
        <f t="shared" si="34"/>
        <v>164.28391178654266</v>
      </c>
      <c r="BL31" s="79">
        <f t="shared" si="35"/>
        <v>218.51608821345735</v>
      </c>
      <c r="BM31" s="85">
        <f t="shared" si="13"/>
        <v>20.15753518853284</v>
      </c>
      <c r="BN31" s="85">
        <f t="shared" si="13"/>
        <v>26.811789964841392</v>
      </c>
      <c r="BO31" s="85">
        <f t="shared" si="36"/>
        <v>3.3271273881542776</v>
      </c>
      <c r="BP31" s="85">
        <f t="shared" si="37"/>
        <v>3.327127388154274</v>
      </c>
      <c r="BQ31" s="86"/>
      <c r="BR31" s="90"/>
      <c r="BS31" s="5" t="s">
        <v>39</v>
      </c>
      <c r="BT31" s="81">
        <v>817</v>
      </c>
      <c r="BU31" s="81">
        <v>815</v>
      </c>
    </row>
    <row r="32" spans="1:73">
      <c r="A32" s="25" t="s">
        <v>40</v>
      </c>
      <c r="B32" s="5" t="s">
        <v>40</v>
      </c>
      <c r="C32" s="63">
        <f t="shared" si="0"/>
        <v>0.71748878923766812</v>
      </c>
      <c r="D32" s="63"/>
      <c r="E32" s="64">
        <f t="shared" si="1"/>
        <v>0.27830229392828626</v>
      </c>
      <c r="F32" s="64">
        <f t="shared" si="2"/>
        <v>0.94082518169555462</v>
      </c>
      <c r="G32" s="64"/>
      <c r="H32" s="63">
        <f t="shared" si="3"/>
        <v>0.44843049327354262</v>
      </c>
      <c r="I32" s="63"/>
      <c r="J32" s="65">
        <f t="shared" si="40"/>
        <v>0.15501939752013022</v>
      </c>
      <c r="K32" s="65">
        <f t="shared" si="40"/>
        <v>0.70750400449700701</v>
      </c>
      <c r="L32" s="65"/>
      <c r="M32" s="63">
        <f t="shared" si="14"/>
        <v>6.4573991031390134</v>
      </c>
      <c r="N32" s="65"/>
      <c r="O32" s="65">
        <f t="shared" si="15"/>
        <v>5.6798491219023628</v>
      </c>
      <c r="P32" s="65">
        <f t="shared" si="15"/>
        <v>7.839001865530312</v>
      </c>
      <c r="Q32" s="66">
        <f t="shared" si="5"/>
        <v>53.139013452914796</v>
      </c>
      <c r="R32" s="66"/>
      <c r="S32" s="67">
        <f t="shared" si="41"/>
        <v>46.497514035444112</v>
      </c>
      <c r="T32" s="67">
        <f t="shared" si="41"/>
        <v>52.335520075866484</v>
      </c>
      <c r="U32" s="68">
        <f t="shared" si="7"/>
        <v>0.80349337704831214</v>
      </c>
      <c r="V32" s="5" t="s">
        <v>40</v>
      </c>
      <c r="W32" s="69">
        <v>16</v>
      </c>
      <c r="X32" s="70">
        <f t="shared" si="8"/>
        <v>0.71748878923766812</v>
      </c>
      <c r="Y32" s="71">
        <v>12.2</v>
      </c>
      <c r="Z32" s="72">
        <f t="shared" si="9"/>
        <v>0.54757630161579884</v>
      </c>
      <c r="AA32" s="73">
        <f t="shared" si="16"/>
        <v>6.2005751087222176</v>
      </c>
      <c r="AB32" s="73">
        <f t="shared" si="17"/>
        <v>20.961585048176957</v>
      </c>
      <c r="AC32" s="74">
        <f t="shared" si="10"/>
        <v>0.27830229392828626</v>
      </c>
      <c r="AD32" s="74">
        <f t="shared" si="10"/>
        <v>0.94082518169555462</v>
      </c>
      <c r="AE32" s="74">
        <f t="shared" si="18"/>
        <v>0.26927400768751258</v>
      </c>
      <c r="AF32" s="74">
        <f t="shared" si="19"/>
        <v>0.39324888007975578</v>
      </c>
      <c r="AG32" s="75"/>
      <c r="AH32" s="5" t="s">
        <v>40</v>
      </c>
      <c r="AI32" s="76">
        <v>10</v>
      </c>
      <c r="AJ32" s="77">
        <f t="shared" si="20"/>
        <v>0.44843049327354262</v>
      </c>
      <c r="AK32" s="71">
        <v>8</v>
      </c>
      <c r="AL32" s="78">
        <f t="shared" si="21"/>
        <v>0.35906642728904847</v>
      </c>
      <c r="AM32" s="79">
        <f t="shared" si="22"/>
        <v>3.453832176748501</v>
      </c>
      <c r="AN32" s="79">
        <f t="shared" si="23"/>
        <v>15.763189220193315</v>
      </c>
      <c r="AO32" s="74">
        <f t="shared" si="11"/>
        <v>0.15501939752013022</v>
      </c>
      <c r="AP32" s="74">
        <f t="shared" si="11"/>
        <v>0.70750400449700701</v>
      </c>
      <c r="AQ32" s="74">
        <f t="shared" si="24"/>
        <v>0.20404702976891825</v>
      </c>
      <c r="AR32" s="74">
        <f t="shared" si="25"/>
        <v>0.34843757720795854</v>
      </c>
      <c r="AS32" s="80"/>
      <c r="AT32" s="5" t="s">
        <v>40</v>
      </c>
      <c r="AU32" s="76">
        <v>144</v>
      </c>
      <c r="AV32" s="77">
        <f t="shared" si="26"/>
        <v>6.4573991031390134</v>
      </c>
      <c r="AW32" s="71">
        <v>150.6</v>
      </c>
      <c r="AX32" s="78">
        <f t="shared" si="27"/>
        <v>6.7594254937163365</v>
      </c>
      <c r="AY32" s="79">
        <f t="shared" si="28"/>
        <v>126.54703843598463</v>
      </c>
      <c r="AZ32" s="79">
        <f t="shared" si="29"/>
        <v>174.65296156401536</v>
      </c>
      <c r="BA32" s="74">
        <f t="shared" si="12"/>
        <v>5.6798491219023628</v>
      </c>
      <c r="BB32" s="74">
        <f t="shared" si="12"/>
        <v>7.839001865530312</v>
      </c>
      <c r="BC32" s="74">
        <f t="shared" si="30"/>
        <v>1.0795763718139737</v>
      </c>
      <c r="BD32" s="74">
        <f t="shared" si="31"/>
        <v>1.0795763718139755</v>
      </c>
      <c r="BE32" s="80"/>
      <c r="BF32" s="5" t="s">
        <v>40</v>
      </c>
      <c r="BG32" s="81">
        <v>1185</v>
      </c>
      <c r="BH32" s="82">
        <f t="shared" si="32"/>
        <v>53.139013452914796</v>
      </c>
      <c r="BI32" s="83">
        <v>1101</v>
      </c>
      <c r="BJ32" s="84">
        <f t="shared" si="33"/>
        <v>49.416517055655298</v>
      </c>
      <c r="BK32" s="79">
        <f t="shared" si="34"/>
        <v>1035.9646127096948</v>
      </c>
      <c r="BL32" s="79">
        <f t="shared" si="35"/>
        <v>1166.0353872903052</v>
      </c>
      <c r="BM32" s="85">
        <f t="shared" si="13"/>
        <v>46.497514035444112</v>
      </c>
      <c r="BN32" s="85">
        <f t="shared" si="13"/>
        <v>52.335520075866484</v>
      </c>
      <c r="BO32" s="85">
        <f t="shared" si="36"/>
        <v>2.9190030202111856</v>
      </c>
      <c r="BP32" s="85">
        <f t="shared" si="37"/>
        <v>2.9190030202111856</v>
      </c>
      <c r="BQ32" s="86"/>
      <c r="BR32" s="90"/>
      <c r="BS32" s="5" t="s">
        <v>40</v>
      </c>
      <c r="BT32" s="81">
        <v>2230</v>
      </c>
      <c r="BU32" s="81">
        <v>2228</v>
      </c>
    </row>
    <row r="33" spans="1:73">
      <c r="A33" s="25" t="s">
        <v>41</v>
      </c>
      <c r="B33" s="5" t="s">
        <v>42</v>
      </c>
      <c r="C33" s="63">
        <f t="shared" si="0"/>
        <v>0.18416206261510129</v>
      </c>
      <c r="D33" s="63"/>
      <c r="E33" s="64">
        <f t="shared" si="1"/>
        <v>2.2447569837253489E-2</v>
      </c>
      <c r="F33" s="64">
        <f t="shared" si="2"/>
        <v>0.66957253639703063</v>
      </c>
      <c r="G33" s="64"/>
      <c r="H33" s="63">
        <f t="shared" si="3"/>
        <v>0.64456721915285453</v>
      </c>
      <c r="I33" s="63"/>
      <c r="J33" s="65">
        <f t="shared" si="40"/>
        <v>0.23210150657137774</v>
      </c>
      <c r="K33" s="65">
        <f t="shared" si="40"/>
        <v>1.273790216100231</v>
      </c>
      <c r="L33" s="65"/>
      <c r="M33" s="63">
        <f t="shared" si="14"/>
        <v>3.0386740331491713</v>
      </c>
      <c r="N33" s="65"/>
      <c r="O33" s="65">
        <f t="shared" si="15"/>
        <v>2.2207674987760377</v>
      </c>
      <c r="P33" s="65">
        <f t="shared" si="15"/>
        <v>4.4573078590052457</v>
      </c>
      <c r="Q33" s="66">
        <f t="shared" si="5"/>
        <v>25.414364640883981</v>
      </c>
      <c r="R33" s="66"/>
      <c r="S33" s="67">
        <f t="shared" si="41"/>
        <v>22.561448976585833</v>
      </c>
      <c r="T33" s="67">
        <f t="shared" si="41"/>
        <v>28.59703109755689</v>
      </c>
      <c r="U33" s="68">
        <f t="shared" si="7"/>
        <v>-3.1826664566729086</v>
      </c>
      <c r="V33" s="5" t="s">
        <v>42</v>
      </c>
      <c r="W33" s="69">
        <v>2</v>
      </c>
      <c r="X33" s="70">
        <f t="shared" si="8"/>
        <v>0.18416206261510129</v>
      </c>
      <c r="Y33" s="71">
        <v>2</v>
      </c>
      <c r="Z33" s="72">
        <f t="shared" si="9"/>
        <v>0.18535681186283595</v>
      </c>
      <c r="AA33" s="73">
        <f t="shared" si="16"/>
        <v>0.24220927854396515</v>
      </c>
      <c r="AB33" s="73">
        <f t="shared" si="17"/>
        <v>7.2246876677239609</v>
      </c>
      <c r="AC33" s="74">
        <f t="shared" si="10"/>
        <v>2.2447569837253489E-2</v>
      </c>
      <c r="AD33" s="74">
        <f t="shared" si="10"/>
        <v>0.66957253639703063</v>
      </c>
      <c r="AE33" s="74">
        <f t="shared" si="18"/>
        <v>0.16290924202558246</v>
      </c>
      <c r="AF33" s="74">
        <f t="shared" si="19"/>
        <v>0.4842157245341947</v>
      </c>
      <c r="AG33" s="75"/>
      <c r="AH33" s="5" t="s">
        <v>42</v>
      </c>
      <c r="AI33" s="76">
        <v>7</v>
      </c>
      <c r="AJ33" s="77">
        <f t="shared" si="20"/>
        <v>0.64456721915285453</v>
      </c>
      <c r="AK33" s="71">
        <v>6.8</v>
      </c>
      <c r="AL33" s="78">
        <f t="shared" si="21"/>
        <v>0.63021316033364227</v>
      </c>
      <c r="AM33" s="79">
        <f t="shared" si="22"/>
        <v>2.504375255905166</v>
      </c>
      <c r="AN33" s="79">
        <f t="shared" si="23"/>
        <v>13.744196431721491</v>
      </c>
      <c r="AO33" s="74">
        <f t="shared" si="11"/>
        <v>0.23210150657137774</v>
      </c>
      <c r="AP33" s="74">
        <f t="shared" si="11"/>
        <v>1.273790216100231</v>
      </c>
      <c r="AQ33" s="74">
        <f t="shared" si="24"/>
        <v>0.39811165376226454</v>
      </c>
      <c r="AR33" s="74">
        <f t="shared" si="25"/>
        <v>0.64357705576658875</v>
      </c>
      <c r="AS33" s="80"/>
      <c r="AT33" s="5" t="s">
        <v>42</v>
      </c>
      <c r="AU33" s="76">
        <v>33</v>
      </c>
      <c r="AV33" s="77">
        <f t="shared" si="26"/>
        <v>3.0386740331491713</v>
      </c>
      <c r="AW33" s="71">
        <v>34.799999999999997</v>
      </c>
      <c r="AX33" s="78">
        <f t="shared" si="27"/>
        <v>3.2252085264133452</v>
      </c>
      <c r="AY33" s="79">
        <f t="shared" si="28"/>
        <v>23.962081311793447</v>
      </c>
      <c r="AZ33" s="79">
        <f t="shared" si="29"/>
        <v>48.094351798666608</v>
      </c>
      <c r="BA33" s="74">
        <f t="shared" si="12"/>
        <v>2.2207674987760377</v>
      </c>
      <c r="BB33" s="74">
        <f t="shared" si="12"/>
        <v>4.4573078590052457</v>
      </c>
      <c r="BC33" s="74">
        <f t="shared" si="30"/>
        <v>1.0044410276373075</v>
      </c>
      <c r="BD33" s="74">
        <f t="shared" si="31"/>
        <v>1.2320993325919005</v>
      </c>
      <c r="BE33" s="80"/>
      <c r="BF33" s="5" t="s">
        <v>42</v>
      </c>
      <c r="BG33" s="81">
        <v>276</v>
      </c>
      <c r="BH33" s="82">
        <f t="shared" si="32"/>
        <v>25.414364640883981</v>
      </c>
      <c r="BI33" s="83">
        <v>276</v>
      </c>
      <c r="BJ33" s="84">
        <f t="shared" si="33"/>
        <v>25.579240037071362</v>
      </c>
      <c r="BK33" s="79">
        <f t="shared" si="34"/>
        <v>243.43803445736114</v>
      </c>
      <c r="BL33" s="79">
        <f t="shared" si="35"/>
        <v>308.56196554263886</v>
      </c>
      <c r="BM33" s="85">
        <f t="shared" si="13"/>
        <v>22.561448976585833</v>
      </c>
      <c r="BN33" s="85">
        <f t="shared" si="13"/>
        <v>28.59703109755689</v>
      </c>
      <c r="BO33" s="85">
        <f t="shared" si="36"/>
        <v>3.0177910604855285</v>
      </c>
      <c r="BP33" s="85">
        <f t="shared" si="37"/>
        <v>3.0177910604855285</v>
      </c>
      <c r="BQ33" s="86"/>
      <c r="BR33" s="90"/>
      <c r="BS33" s="5" t="s">
        <v>42</v>
      </c>
      <c r="BT33" s="81">
        <v>1086</v>
      </c>
      <c r="BU33" s="81">
        <v>1079</v>
      </c>
    </row>
    <row r="34" spans="1:73">
      <c r="A34" s="25"/>
      <c r="B34" s="5" t="s">
        <v>43</v>
      </c>
      <c r="C34" s="63">
        <f t="shared" si="0"/>
        <v>0.71942446043165476</v>
      </c>
      <c r="D34" s="63"/>
      <c r="E34" s="64">
        <f t="shared" si="1"/>
        <v>0</v>
      </c>
      <c r="F34" s="64">
        <f t="shared" si="2"/>
        <v>2.6538701108733354</v>
      </c>
      <c r="G34" s="64"/>
      <c r="H34" s="63">
        <f t="shared" si="3"/>
        <v>1.4388489208633095</v>
      </c>
      <c r="I34" s="63"/>
      <c r="J34" s="65">
        <f t="shared" si="40"/>
        <v>0.17425127952803249</v>
      </c>
      <c r="K34" s="65">
        <f t="shared" si="40"/>
        <v>5.1976170271395405</v>
      </c>
      <c r="L34" s="65"/>
      <c r="M34" s="63">
        <f t="shared" si="14"/>
        <v>3.5971223021582732</v>
      </c>
      <c r="N34" s="65"/>
      <c r="O34" s="65">
        <f t="shared" si="15"/>
        <v>1.1679758202290791</v>
      </c>
      <c r="P34" s="65">
        <f t="shared" si="15"/>
        <v>8.3944835103040774</v>
      </c>
      <c r="Q34" s="66">
        <f t="shared" si="5"/>
        <v>15.827338129496402</v>
      </c>
      <c r="R34" s="66"/>
      <c r="S34" s="67">
        <f t="shared" si="41"/>
        <v>8.5087498408607996</v>
      </c>
      <c r="T34" s="67">
        <f t="shared" si="41"/>
        <v>21.784378321886244</v>
      </c>
      <c r="U34" s="68">
        <f t="shared" si="7"/>
        <v>-5.9570401923898419</v>
      </c>
      <c r="V34" s="5" t="s">
        <v>43</v>
      </c>
      <c r="W34" s="69">
        <v>1</v>
      </c>
      <c r="X34" s="70">
        <f t="shared" si="8"/>
        <v>0.71942446043165476</v>
      </c>
      <c r="Y34" s="71">
        <v>0.4</v>
      </c>
      <c r="Z34" s="72">
        <f t="shared" si="9"/>
        <v>0.28776978417266186</v>
      </c>
      <c r="AA34" s="73">
        <f t="shared" si="16"/>
        <v>0</v>
      </c>
      <c r="AB34" s="73">
        <f t="shared" si="17"/>
        <v>3.6888794541139363</v>
      </c>
      <c r="AC34" s="74">
        <f t="shared" si="10"/>
        <v>0</v>
      </c>
      <c r="AD34" s="74">
        <f t="shared" si="10"/>
        <v>2.6538701108733354</v>
      </c>
      <c r="AE34" s="74">
        <f t="shared" si="18"/>
        <v>0.28776978417266186</v>
      </c>
      <c r="AF34" s="74">
        <f t="shared" si="19"/>
        <v>2.3661003267006735</v>
      </c>
      <c r="AG34" s="75"/>
      <c r="AH34" s="5" t="s">
        <v>43</v>
      </c>
      <c r="AI34" s="76">
        <v>2</v>
      </c>
      <c r="AJ34" s="77">
        <f t="shared" si="20"/>
        <v>1.4388489208633095</v>
      </c>
      <c r="AK34" s="71">
        <v>2</v>
      </c>
      <c r="AL34" s="78">
        <f t="shared" si="21"/>
        <v>1.4388489208633095</v>
      </c>
      <c r="AM34" s="79">
        <f t="shared" si="22"/>
        <v>0.24220927854396515</v>
      </c>
      <c r="AN34" s="79">
        <f t="shared" si="23"/>
        <v>7.2246876677239609</v>
      </c>
      <c r="AO34" s="74">
        <f t="shared" si="11"/>
        <v>0.17425127952803249</v>
      </c>
      <c r="AP34" s="74">
        <f t="shared" si="11"/>
        <v>5.1976170271395405</v>
      </c>
      <c r="AQ34" s="74">
        <f t="shared" si="24"/>
        <v>1.2645976413352771</v>
      </c>
      <c r="AR34" s="74">
        <f t="shared" si="25"/>
        <v>3.7587681062762313</v>
      </c>
      <c r="AS34" s="80"/>
      <c r="AT34" s="5" t="s">
        <v>43</v>
      </c>
      <c r="AU34" s="76">
        <v>5</v>
      </c>
      <c r="AV34" s="77">
        <f t="shared" si="26"/>
        <v>3.5971223021582732</v>
      </c>
      <c r="AW34" s="71">
        <v>5.4</v>
      </c>
      <c r="AX34" s="78">
        <f t="shared" si="27"/>
        <v>3.8848920863309355</v>
      </c>
      <c r="AY34" s="79">
        <f t="shared" si="28"/>
        <v>1.6234863901184198</v>
      </c>
      <c r="AZ34" s="79">
        <f t="shared" si="29"/>
        <v>11.668332079322669</v>
      </c>
      <c r="BA34" s="74">
        <f t="shared" si="12"/>
        <v>1.1679758202290791</v>
      </c>
      <c r="BB34" s="74">
        <f t="shared" si="12"/>
        <v>8.3944835103040774</v>
      </c>
      <c r="BC34" s="74">
        <f t="shared" si="30"/>
        <v>2.7169162661018564</v>
      </c>
      <c r="BD34" s="74">
        <f t="shared" si="31"/>
        <v>4.5095914239731414</v>
      </c>
      <c r="BE34" s="80"/>
      <c r="BF34" s="5" t="s">
        <v>43</v>
      </c>
      <c r="BG34" s="81">
        <v>22</v>
      </c>
      <c r="BH34" s="82">
        <f t="shared" si="32"/>
        <v>15.827338129496402</v>
      </c>
      <c r="BI34" s="83">
        <v>19.600000000000001</v>
      </c>
      <c r="BJ34" s="84">
        <f t="shared" si="33"/>
        <v>14.100719424460435</v>
      </c>
      <c r="BK34" s="79">
        <f t="shared" si="34"/>
        <v>11.827162278796511</v>
      </c>
      <c r="BL34" s="79">
        <f t="shared" si="35"/>
        <v>30.280285867421878</v>
      </c>
      <c r="BM34" s="85">
        <f t="shared" si="13"/>
        <v>8.5087498408607996</v>
      </c>
      <c r="BN34" s="85">
        <f t="shared" si="13"/>
        <v>21.784378321886244</v>
      </c>
      <c r="BO34" s="85">
        <f t="shared" si="36"/>
        <v>5.591969583599635</v>
      </c>
      <c r="BP34" s="85">
        <f t="shared" si="37"/>
        <v>7.6836588974258095</v>
      </c>
      <c r="BQ34" s="86"/>
      <c r="BR34" s="90"/>
      <c r="BS34" s="5" t="s">
        <v>43</v>
      </c>
      <c r="BT34" s="81">
        <v>139</v>
      </c>
      <c r="BU34" s="81">
        <v>139</v>
      </c>
    </row>
    <row r="35" spans="1:73">
      <c r="A35" s="25"/>
      <c r="B35" s="30" t="s">
        <v>44</v>
      </c>
      <c r="C35" s="63">
        <f t="shared" si="0"/>
        <v>0</v>
      </c>
      <c r="D35" s="63"/>
      <c r="E35" s="64">
        <f t="shared" si="1"/>
        <v>0</v>
      </c>
      <c r="F35" s="64">
        <f t="shared" si="2"/>
        <v>1.7566092638637791</v>
      </c>
      <c r="G35" s="64"/>
      <c r="H35" s="63">
        <f t="shared" si="3"/>
        <v>0.47619047619047622</v>
      </c>
      <c r="I35" s="63"/>
      <c r="J35" s="65">
        <f t="shared" si="40"/>
        <v>1.2056099040138046E-2</v>
      </c>
      <c r="K35" s="65">
        <f t="shared" si="40"/>
        <v>2.6531635194947136</v>
      </c>
      <c r="L35" s="65"/>
      <c r="M35" s="63">
        <f t="shared" si="14"/>
        <v>0.95238095238095244</v>
      </c>
      <c r="N35" s="65"/>
      <c r="O35" s="65">
        <f t="shared" si="15"/>
        <v>0.51898351125063114</v>
      </c>
      <c r="P35" s="65">
        <f t="shared" si="15"/>
        <v>4.8769469882874752</v>
      </c>
      <c r="Q35" s="66">
        <f t="shared" si="5"/>
        <v>12.380952380952381</v>
      </c>
      <c r="R35" s="66"/>
      <c r="S35" s="67">
        <f t="shared" si="41"/>
        <v>10.422845862516459</v>
      </c>
      <c r="T35" s="67">
        <f t="shared" si="41"/>
        <v>21.511643847343077</v>
      </c>
      <c r="U35" s="68">
        <f t="shared" si="7"/>
        <v>-9.1306914663906955</v>
      </c>
      <c r="V35" s="30" t="s">
        <v>44</v>
      </c>
      <c r="W35" s="69">
        <v>0</v>
      </c>
      <c r="X35" s="70">
        <f t="shared" si="8"/>
        <v>0</v>
      </c>
      <c r="Y35" s="71">
        <v>0.2</v>
      </c>
      <c r="Z35" s="72">
        <f t="shared" si="9"/>
        <v>9.5238095238095233E-2</v>
      </c>
      <c r="AA35" s="73">
        <f>IF(Y35&lt;1,0,IF(Y35&gt;100,Y35-(1.96*SQRT(Y35)),CHIINV(0.975,2*Y35)/2))</f>
        <v>0</v>
      </c>
      <c r="AB35" s="73">
        <f>IF(Y35=0,0,IF(Y35&gt;100,Y35+(1.96*SQRT(Y35)),CHIINV(0.025,2*(Y35+1))/2))</f>
        <v>3.6888794541139363</v>
      </c>
      <c r="AC35" s="74">
        <f t="shared" si="10"/>
        <v>0</v>
      </c>
      <c r="AD35" s="74">
        <f t="shared" si="10"/>
        <v>1.7566092638637791</v>
      </c>
      <c r="AE35" s="74">
        <f>Z35-AC35</f>
        <v>9.5238095238095233E-2</v>
      </c>
      <c r="AF35" s="74">
        <f>AD35-Z35</f>
        <v>1.661371168625684</v>
      </c>
      <c r="AG35" s="75"/>
      <c r="AH35" s="30" t="s">
        <v>44</v>
      </c>
      <c r="AI35" s="76">
        <v>1</v>
      </c>
      <c r="AJ35" s="77">
        <f>AI35/BT35*100</f>
        <v>0.47619047619047622</v>
      </c>
      <c r="AK35" s="71">
        <v>1</v>
      </c>
      <c r="AL35" s="78">
        <f>AK35/BU35*100</f>
        <v>0.47619047619047622</v>
      </c>
      <c r="AM35" s="79">
        <f>IF(AK35&lt;0.5,0,IF(AK35&gt;100,AK35-(1.96*SQRT(AK35)),CHIINV(0.975,2*AK35)/2))</f>
        <v>2.5317807984289897E-2</v>
      </c>
      <c r="AN35" s="79">
        <f>IF(AK35=0,0,IF(AK35&gt;100,AK35+(1.96*SQRT(AK35)),CHIINV(0.025,2*(AK35+1))/2))</f>
        <v>5.5716433909388989</v>
      </c>
      <c r="AO35" s="74">
        <f t="shared" si="11"/>
        <v>1.2056099040138046E-2</v>
      </c>
      <c r="AP35" s="74">
        <f t="shared" si="11"/>
        <v>2.6531635194947136</v>
      </c>
      <c r="AQ35" s="74">
        <f>AL35-AO35</f>
        <v>0.46413437715033817</v>
      </c>
      <c r="AR35" s="74">
        <f>AP35-AL35</f>
        <v>2.1769730433042374</v>
      </c>
      <c r="AS35" s="80"/>
      <c r="AT35" s="30" t="s">
        <v>44</v>
      </c>
      <c r="AU35" s="76">
        <v>2</v>
      </c>
      <c r="AV35" s="77">
        <f>AU35/BT35*100</f>
        <v>0.95238095238095244</v>
      </c>
      <c r="AW35" s="71">
        <v>4.2</v>
      </c>
      <c r="AX35" s="78">
        <f>AW35/BU35*100</f>
        <v>2</v>
      </c>
      <c r="AY35" s="79">
        <f>IF(AW35=0,0,IF(AW35&gt;100,AW35-(1.96*SQRT(AW35)),CHIINV(0.975,2*AW35)/2))</f>
        <v>1.0898653736263253</v>
      </c>
      <c r="AZ35" s="79">
        <f>IF(AW35=0,0,IF(AW35&gt;100,AW35+(1.96*SQRT(AW35)),CHIINV(0.025,2*(AW35+1))/2))</f>
        <v>10.241588675403698</v>
      </c>
      <c r="BA35" s="74">
        <f t="shared" si="12"/>
        <v>0.51898351125063114</v>
      </c>
      <c r="BB35" s="74">
        <f t="shared" si="12"/>
        <v>4.8769469882874752</v>
      </c>
      <c r="BC35" s="74">
        <f>AX35-BA35</f>
        <v>1.4810164887493689</v>
      </c>
      <c r="BD35" s="74">
        <f>BB35-AX35</f>
        <v>2.8769469882874752</v>
      </c>
      <c r="BE35" s="80"/>
      <c r="BF35" s="30" t="s">
        <v>44</v>
      </c>
      <c r="BG35" s="81">
        <v>26</v>
      </c>
      <c r="BH35" s="82">
        <f>BG35/BT35*100</f>
        <v>12.380952380952381</v>
      </c>
      <c r="BI35" s="83">
        <v>32.200000000000003</v>
      </c>
      <c r="BJ35" s="84">
        <f>BI35/BU35*100</f>
        <v>15.333333333333336</v>
      </c>
      <c r="BK35" s="79">
        <f>IF(BI35=0,0,IF(BI35&gt;100,BI35-(1.96*SQRT(BI35)),CHIINV(0.975,2*BI35)/2))</f>
        <v>21.887976311284564</v>
      </c>
      <c r="BL35" s="79">
        <f>IF(BI35=0,0,IF(BI35&gt;100,BI35+(1.96*SQRT(BI35)),CHIINV(0.025,2*(BI35+1))/2))</f>
        <v>45.174452079420462</v>
      </c>
      <c r="BM35" s="85">
        <f t="shared" si="13"/>
        <v>10.422845862516459</v>
      </c>
      <c r="BN35" s="85">
        <f t="shared" si="13"/>
        <v>21.511643847343077</v>
      </c>
      <c r="BO35" s="85">
        <f>BJ35-BM35</f>
        <v>4.9104874708168769</v>
      </c>
      <c r="BP35" s="85">
        <f>BN35-BJ35</f>
        <v>6.1783105140097412</v>
      </c>
      <c r="BQ35" s="86"/>
      <c r="BR35" s="90"/>
      <c r="BS35" s="30" t="s">
        <v>44</v>
      </c>
      <c r="BT35" s="81">
        <v>210</v>
      </c>
      <c r="BU35" s="81">
        <v>210</v>
      </c>
    </row>
    <row r="36" spans="1:73">
      <c r="A36" s="25"/>
      <c r="B36" s="30" t="s">
        <v>45</v>
      </c>
      <c r="C36" s="63">
        <f t="shared" si="0"/>
        <v>0</v>
      </c>
      <c r="D36" s="63"/>
      <c r="E36" s="64">
        <f t="shared" si="1"/>
        <v>0</v>
      </c>
      <c r="F36" s="64">
        <f t="shared" si="2"/>
        <v>1.6921465385843746</v>
      </c>
      <c r="G36" s="64"/>
      <c r="H36" s="63">
        <f t="shared" si="3"/>
        <v>1.8691588785046727</v>
      </c>
      <c r="I36" s="63"/>
      <c r="J36" s="65">
        <f t="shared" si="40"/>
        <v>4.9494330877040853E-2</v>
      </c>
      <c r="K36" s="65">
        <f t="shared" si="40"/>
        <v>2.9432344023004653</v>
      </c>
      <c r="L36" s="65"/>
      <c r="M36" s="63">
        <f t="shared" si="14"/>
        <v>2.8037383177570092</v>
      </c>
      <c r="N36" s="65"/>
      <c r="O36" s="65">
        <f t="shared" si="15"/>
        <v>0.61935538990375194</v>
      </c>
      <c r="P36" s="65">
        <f t="shared" si="15"/>
        <v>5.0275342341791758</v>
      </c>
      <c r="Q36" s="66">
        <f t="shared" si="5"/>
        <v>17.289719626168225</v>
      </c>
      <c r="R36" s="66"/>
      <c r="S36" s="67">
        <f t="shared" si="41"/>
        <v>8.909061989700886</v>
      </c>
      <c r="T36" s="67">
        <f t="shared" si="41"/>
        <v>19.104971302103944</v>
      </c>
      <c r="U36" s="68">
        <f t="shared" si="7"/>
        <v>-1.8152516759357198</v>
      </c>
      <c r="V36" s="30" t="s">
        <v>45</v>
      </c>
      <c r="W36" s="69">
        <v>0</v>
      </c>
      <c r="X36" s="70">
        <f t="shared" si="8"/>
        <v>0</v>
      </c>
      <c r="Y36" s="71">
        <v>0.2</v>
      </c>
      <c r="Z36" s="72">
        <f t="shared" si="9"/>
        <v>9.1743119266055051E-2</v>
      </c>
      <c r="AA36" s="73">
        <f>IF(Y36&lt;1,0,IF(Y36&gt;100,Y36-(1.96*SQRT(Y36)),CHIINV(0.975,2*Y36)/2))</f>
        <v>0</v>
      </c>
      <c r="AB36" s="73">
        <f>IF(Y36=0,0,IF(Y36&gt;100,Y36+(1.96*SQRT(Y36)),CHIINV(0.025,2*(Y36+1))/2))</f>
        <v>3.6888794541139363</v>
      </c>
      <c r="AC36" s="74">
        <f t="shared" si="10"/>
        <v>0</v>
      </c>
      <c r="AD36" s="74">
        <f t="shared" si="10"/>
        <v>1.6921465385843746</v>
      </c>
      <c r="AE36" s="74">
        <f>Z36-AC36</f>
        <v>9.1743119266055051E-2</v>
      </c>
      <c r="AF36" s="74">
        <f>AD36-Z36</f>
        <v>1.6004034193183196</v>
      </c>
      <c r="AG36" s="75"/>
      <c r="AH36" s="30" t="s">
        <v>45</v>
      </c>
      <c r="AI36" s="76">
        <v>4</v>
      </c>
      <c r="AJ36" s="77">
        <f>AI36/BT36*100</f>
        <v>1.8691588785046727</v>
      </c>
      <c r="AK36" s="71">
        <v>1.6</v>
      </c>
      <c r="AL36" s="78">
        <f>AK36/BU36*100</f>
        <v>0.73394495412844041</v>
      </c>
      <c r="AM36" s="79">
        <f>IF(AK36&lt;0.5,0,IF(AK36&gt;100,AK36-(1.96*SQRT(AK36)),CHIINV(0.975,2*AK36)/2))</f>
        <v>0.10789764131194905</v>
      </c>
      <c r="AN36" s="79">
        <f>IF(AK36=0,0,IF(AK36&gt;100,AK36+(1.96*SQRT(AK36)),CHIINV(0.025,2*(AK36+1))/2))</f>
        <v>6.4162509970150143</v>
      </c>
      <c r="AO36" s="74">
        <f t="shared" si="11"/>
        <v>4.9494330877040853E-2</v>
      </c>
      <c r="AP36" s="74">
        <f t="shared" si="11"/>
        <v>2.9432344023004653</v>
      </c>
      <c r="AQ36" s="74">
        <f>AL36-AO36</f>
        <v>0.6844506232513996</v>
      </c>
      <c r="AR36" s="74">
        <f>AP36-AL36</f>
        <v>2.2092894481720249</v>
      </c>
      <c r="AS36" s="80"/>
      <c r="AT36" s="30" t="s">
        <v>45</v>
      </c>
      <c r="AU36" s="76">
        <v>6</v>
      </c>
      <c r="AV36" s="77">
        <f>AU36/BT36*100</f>
        <v>2.8037383177570092</v>
      </c>
      <c r="AW36" s="71">
        <v>4.8</v>
      </c>
      <c r="AX36" s="78">
        <f>AW36/BU36*100</f>
        <v>2.2018348623853208</v>
      </c>
      <c r="AY36" s="79">
        <f>IF(AW36=0,0,IF(AW36&gt;100,AW36-(1.96*SQRT(AW36)),CHIINV(0.975,2*AW36)/2))</f>
        <v>1.3501947499901792</v>
      </c>
      <c r="AZ36" s="79">
        <f>IF(AW36=0,0,IF(AW36&gt;100,AW36+(1.96*SQRT(AW36)),CHIINV(0.025,2*(AW36+1))/2))</f>
        <v>10.960024630510603</v>
      </c>
      <c r="BA36" s="74">
        <f t="shared" si="12"/>
        <v>0.61935538990375194</v>
      </c>
      <c r="BB36" s="74">
        <f t="shared" si="12"/>
        <v>5.0275342341791758</v>
      </c>
      <c r="BC36" s="74">
        <f>AX36-BA36</f>
        <v>1.5824794724815687</v>
      </c>
      <c r="BD36" s="74">
        <f>BB36-AX36</f>
        <v>2.825699371793855</v>
      </c>
      <c r="BE36" s="80"/>
      <c r="BF36" s="30" t="s">
        <v>45</v>
      </c>
      <c r="BG36" s="81">
        <v>37</v>
      </c>
      <c r="BH36" s="82">
        <f>BG36/BT36*100</f>
        <v>17.289719626168225</v>
      </c>
      <c r="BI36" s="83">
        <v>29.4</v>
      </c>
      <c r="BJ36" s="84">
        <f>BI36/BU36*100</f>
        <v>13.486238532110089</v>
      </c>
      <c r="BK36" s="79">
        <f>IF(BI36=0,0,IF(BI36&gt;100,BI36-(1.96*SQRT(BI36)),CHIINV(0.975,2*BI36)/2))</f>
        <v>19.421755137547933</v>
      </c>
      <c r="BL36" s="79">
        <f>IF(BI36=0,0,IF(BI36&gt;100,BI36+(1.96*SQRT(BI36)),CHIINV(0.025,2*(BI36+1))/2))</f>
        <v>41.648837438586597</v>
      </c>
      <c r="BM36" s="85">
        <f t="shared" si="13"/>
        <v>8.909061989700886</v>
      </c>
      <c r="BN36" s="85">
        <f t="shared" si="13"/>
        <v>19.104971302103944</v>
      </c>
      <c r="BO36" s="85">
        <f>BJ36-BM36</f>
        <v>4.5771765424092035</v>
      </c>
      <c r="BP36" s="85">
        <f>BN36-BJ36</f>
        <v>5.618732769993855</v>
      </c>
      <c r="BQ36" s="86"/>
      <c r="BR36" s="90"/>
      <c r="BS36" s="30" t="s">
        <v>45</v>
      </c>
      <c r="BT36" s="81">
        <v>214</v>
      </c>
      <c r="BU36" s="81">
        <v>218</v>
      </c>
    </row>
    <row r="37" spans="1:73">
      <c r="A37" s="91" t="s">
        <v>46</v>
      </c>
      <c r="B37" s="5" t="s">
        <v>46</v>
      </c>
      <c r="C37" s="63">
        <f t="shared" si="0"/>
        <v>0.24283632831471588</v>
      </c>
      <c r="D37" s="63"/>
      <c r="E37" s="64">
        <f t="shared" si="1"/>
        <v>0.10767209063524948</v>
      </c>
      <c r="F37" s="64">
        <f t="shared" si="2"/>
        <v>0.63860508667573035</v>
      </c>
      <c r="G37" s="64"/>
      <c r="H37" s="63">
        <f t="shared" si="3"/>
        <v>0.38853812530354537</v>
      </c>
      <c r="I37" s="63"/>
      <c r="J37" s="65">
        <f t="shared" si="40"/>
        <v>0.13762166511099588</v>
      </c>
      <c r="K37" s="65">
        <f t="shared" si="40"/>
        <v>0.70526529886075207</v>
      </c>
      <c r="L37" s="65"/>
      <c r="M37" s="63">
        <f t="shared" si="14"/>
        <v>2.9626032054395339</v>
      </c>
      <c r="N37" s="65"/>
      <c r="O37" s="65">
        <f t="shared" si="15"/>
        <v>2.7115691469192686</v>
      </c>
      <c r="P37" s="65">
        <f t="shared" si="15"/>
        <v>4.3793075357995415</v>
      </c>
      <c r="Q37" s="66">
        <f t="shared" si="5"/>
        <v>17.484215638659542</v>
      </c>
      <c r="R37" s="66"/>
      <c r="S37" s="67">
        <f t="shared" si="41"/>
        <v>16.982987155467526</v>
      </c>
      <c r="T37" s="67">
        <f t="shared" si="41"/>
        <v>20.748064189275752</v>
      </c>
      <c r="U37" s="68">
        <f t="shared" si="7"/>
        <v>-3.2638485506162098</v>
      </c>
      <c r="V37" s="5" t="s">
        <v>46</v>
      </c>
      <c r="W37" s="69">
        <v>5</v>
      </c>
      <c r="X37" s="70">
        <f t="shared" si="8"/>
        <v>0.24283632831471588</v>
      </c>
      <c r="Y37" s="71">
        <v>6.4</v>
      </c>
      <c r="Z37" s="72">
        <f t="shared" si="9"/>
        <v>0.31295843520782396</v>
      </c>
      <c r="AA37" s="73">
        <f t="shared" si="16"/>
        <v>2.2018942534908517</v>
      </c>
      <c r="AB37" s="73">
        <f t="shared" si="17"/>
        <v>13.059474022518685</v>
      </c>
      <c r="AC37" s="74">
        <f t="shared" si="10"/>
        <v>0.10767209063524948</v>
      </c>
      <c r="AD37" s="74">
        <f t="shared" si="10"/>
        <v>0.63860508667573035</v>
      </c>
      <c r="AE37" s="74">
        <f t="shared" si="18"/>
        <v>0.2052863445725745</v>
      </c>
      <c r="AF37" s="74">
        <f t="shared" si="19"/>
        <v>0.32564665146790639</v>
      </c>
      <c r="AG37" s="75"/>
      <c r="AH37" s="5" t="s">
        <v>46</v>
      </c>
      <c r="AI37" s="76">
        <v>8</v>
      </c>
      <c r="AJ37" s="77">
        <f t="shared" si="20"/>
        <v>0.38853812530354537</v>
      </c>
      <c r="AK37" s="71">
        <v>7.4</v>
      </c>
      <c r="AL37" s="78">
        <f t="shared" si="21"/>
        <v>0.36185819070904651</v>
      </c>
      <c r="AM37" s="79">
        <f t="shared" si="22"/>
        <v>2.8143630515198659</v>
      </c>
      <c r="AN37" s="79">
        <f t="shared" si="23"/>
        <v>14.42267536170238</v>
      </c>
      <c r="AO37" s="74">
        <f t="shared" si="11"/>
        <v>0.13762166511099588</v>
      </c>
      <c r="AP37" s="74">
        <f t="shared" si="11"/>
        <v>0.70526529886075207</v>
      </c>
      <c r="AQ37" s="74">
        <f t="shared" si="24"/>
        <v>0.22423652559805063</v>
      </c>
      <c r="AR37" s="74">
        <f t="shared" si="25"/>
        <v>0.34340710815170555</v>
      </c>
      <c r="AS37" s="80"/>
      <c r="AT37" s="5" t="s">
        <v>46</v>
      </c>
      <c r="AU37" s="76">
        <v>61</v>
      </c>
      <c r="AV37" s="77">
        <f t="shared" si="26"/>
        <v>2.9626032054395339</v>
      </c>
      <c r="AW37" s="71">
        <v>71.2</v>
      </c>
      <c r="AX37" s="78">
        <f t="shared" si="27"/>
        <v>3.4816625916870416</v>
      </c>
      <c r="AY37" s="79">
        <f t="shared" si="28"/>
        <v>55.451589054499038</v>
      </c>
      <c r="AZ37" s="79">
        <f t="shared" si="29"/>
        <v>89.556839107100615</v>
      </c>
      <c r="BA37" s="74">
        <f t="shared" si="12"/>
        <v>2.7115691469192686</v>
      </c>
      <c r="BB37" s="74">
        <f t="shared" si="12"/>
        <v>4.3793075357995415</v>
      </c>
      <c r="BC37" s="74">
        <f t="shared" si="30"/>
        <v>0.77009344476777297</v>
      </c>
      <c r="BD37" s="74">
        <f t="shared" si="31"/>
        <v>0.89764494411249984</v>
      </c>
      <c r="BE37" s="80"/>
      <c r="BF37" s="5" t="s">
        <v>46</v>
      </c>
      <c r="BG37" s="81">
        <v>360</v>
      </c>
      <c r="BH37" s="82">
        <f t="shared" si="32"/>
        <v>17.484215638659542</v>
      </c>
      <c r="BI37" s="83">
        <v>385.8</v>
      </c>
      <c r="BJ37" s="84">
        <f t="shared" si="33"/>
        <v>18.865525672371639</v>
      </c>
      <c r="BK37" s="79">
        <f t="shared" si="34"/>
        <v>347.30208732931095</v>
      </c>
      <c r="BL37" s="79">
        <f t="shared" si="35"/>
        <v>424.29791267068907</v>
      </c>
      <c r="BM37" s="85">
        <f t="shared" si="13"/>
        <v>16.982987155467526</v>
      </c>
      <c r="BN37" s="85">
        <f t="shared" si="13"/>
        <v>20.748064189275752</v>
      </c>
      <c r="BO37" s="85">
        <f t="shared" si="36"/>
        <v>1.8825385169041127</v>
      </c>
      <c r="BP37" s="85">
        <f t="shared" si="37"/>
        <v>1.8825385169041127</v>
      </c>
      <c r="BQ37" s="86"/>
      <c r="BR37" s="90"/>
      <c r="BS37" s="5" t="s">
        <v>46</v>
      </c>
      <c r="BT37" s="81">
        <v>2059</v>
      </c>
      <c r="BU37" s="81">
        <v>2045</v>
      </c>
    </row>
    <row r="38" spans="1:73">
      <c r="A38" s="91" t="s">
        <v>47</v>
      </c>
      <c r="B38" s="5" t="s">
        <v>48</v>
      </c>
      <c r="C38" s="63">
        <f t="shared" si="0"/>
        <v>0.44543429844097993</v>
      </c>
      <c r="D38" s="63"/>
      <c r="E38" s="64">
        <f t="shared" si="1"/>
        <v>5.4185520927061553E-2</v>
      </c>
      <c r="F38" s="64">
        <f t="shared" si="2"/>
        <v>1.6162612232044653</v>
      </c>
      <c r="G38" s="64"/>
      <c r="H38" s="63">
        <f t="shared" si="3"/>
        <v>0</v>
      </c>
      <c r="I38" s="63"/>
      <c r="J38" s="65">
        <f t="shared" si="40"/>
        <v>1.0985113167508481E-4</v>
      </c>
      <c r="K38" s="65">
        <f t="shared" si="40"/>
        <v>1.0456827298094127</v>
      </c>
      <c r="L38" s="65"/>
      <c r="M38" s="63">
        <f t="shared" si="14"/>
        <v>2.8953229398663698</v>
      </c>
      <c r="N38" s="65"/>
      <c r="O38" s="65">
        <f t="shared" si="15"/>
        <v>1.7949744625687796</v>
      </c>
      <c r="P38" s="65">
        <f t="shared" si="15"/>
        <v>5.3950659501624116</v>
      </c>
      <c r="Q38" s="66">
        <f t="shared" si="5"/>
        <v>24.944320712694878</v>
      </c>
      <c r="R38" s="66"/>
      <c r="S38" s="67">
        <f t="shared" si="41"/>
        <v>18.349974661112537</v>
      </c>
      <c r="T38" s="67">
        <f t="shared" si="41"/>
        <v>27.198123772891936</v>
      </c>
      <c r="U38" s="68">
        <f t="shared" si="7"/>
        <v>-2.2538030601970576</v>
      </c>
      <c r="V38" s="5" t="s">
        <v>48</v>
      </c>
      <c r="W38" s="69">
        <v>2</v>
      </c>
      <c r="X38" s="70">
        <f t="shared" si="8"/>
        <v>0.44543429844097993</v>
      </c>
      <c r="Y38" s="71">
        <v>2.2000000000000002</v>
      </c>
      <c r="Z38" s="72">
        <f t="shared" si="9"/>
        <v>0.4921700223713647</v>
      </c>
      <c r="AA38" s="73">
        <f t="shared" si="16"/>
        <v>0.24220927854396515</v>
      </c>
      <c r="AB38" s="73">
        <f t="shared" si="17"/>
        <v>7.2246876677239609</v>
      </c>
      <c r="AC38" s="74">
        <f t="shared" si="10"/>
        <v>5.4185520927061553E-2</v>
      </c>
      <c r="AD38" s="74">
        <f t="shared" si="10"/>
        <v>1.6162612232044653</v>
      </c>
      <c r="AE38" s="74">
        <f t="shared" si="18"/>
        <v>0.43798450144430312</v>
      </c>
      <c r="AF38" s="74">
        <f t="shared" si="19"/>
        <v>1.1240912008331005</v>
      </c>
      <c r="AG38" s="75"/>
      <c r="AH38" s="5" t="s">
        <v>48</v>
      </c>
      <c r="AI38" s="76">
        <v>0</v>
      </c>
      <c r="AJ38" s="77">
        <f t="shared" si="20"/>
        <v>0</v>
      </c>
      <c r="AK38" s="71">
        <v>0.6</v>
      </c>
      <c r="AL38" s="78">
        <f t="shared" si="21"/>
        <v>0.13422818791946309</v>
      </c>
      <c r="AM38" s="79">
        <f t="shared" si="22"/>
        <v>4.9103455858762906E-4</v>
      </c>
      <c r="AN38" s="79">
        <f t="shared" si="23"/>
        <v>4.6742018022480742</v>
      </c>
      <c r="AO38" s="74">
        <f t="shared" si="11"/>
        <v>1.0985113167508481E-4</v>
      </c>
      <c r="AP38" s="74">
        <f t="shared" si="11"/>
        <v>1.0456827298094127</v>
      </c>
      <c r="AQ38" s="74">
        <f t="shared" si="24"/>
        <v>0.13411833678778801</v>
      </c>
      <c r="AR38" s="74">
        <f t="shared" si="25"/>
        <v>0.91145454188994957</v>
      </c>
      <c r="AS38" s="80"/>
      <c r="AT38" s="5" t="s">
        <v>48</v>
      </c>
      <c r="AU38" s="76">
        <v>13</v>
      </c>
      <c r="AV38" s="77">
        <f t="shared" si="26"/>
        <v>2.8953229398663698</v>
      </c>
      <c r="AW38" s="71">
        <v>14.6</v>
      </c>
      <c r="AX38" s="78">
        <f t="shared" si="27"/>
        <v>3.2662192393736014</v>
      </c>
      <c r="AY38" s="79">
        <f t="shared" si="28"/>
        <v>8.0235358476824459</v>
      </c>
      <c r="AZ38" s="79">
        <f t="shared" si="29"/>
        <v>24.115944797225978</v>
      </c>
      <c r="BA38" s="74">
        <f t="shared" si="12"/>
        <v>1.7949744625687796</v>
      </c>
      <c r="BB38" s="74">
        <f t="shared" si="12"/>
        <v>5.3950659501624116</v>
      </c>
      <c r="BC38" s="74">
        <f t="shared" si="30"/>
        <v>1.4712447768048218</v>
      </c>
      <c r="BD38" s="74">
        <f t="shared" si="31"/>
        <v>2.1288467107888103</v>
      </c>
      <c r="BE38" s="80"/>
      <c r="BF38" s="5" t="s">
        <v>48</v>
      </c>
      <c r="BG38" s="81">
        <v>112</v>
      </c>
      <c r="BH38" s="82">
        <f t="shared" si="32"/>
        <v>24.944320712694878</v>
      </c>
      <c r="BI38" s="83">
        <v>101.8</v>
      </c>
      <c r="BJ38" s="84">
        <f t="shared" si="33"/>
        <v>22.774049217002236</v>
      </c>
      <c r="BK38" s="79">
        <f t="shared" si="34"/>
        <v>82.024386735173039</v>
      </c>
      <c r="BL38" s="79">
        <f t="shared" si="35"/>
        <v>121.57561326482696</v>
      </c>
      <c r="BM38" s="85">
        <f t="shared" si="13"/>
        <v>18.349974661112537</v>
      </c>
      <c r="BN38" s="85">
        <f t="shared" si="13"/>
        <v>27.198123772891936</v>
      </c>
      <c r="BO38" s="85">
        <f t="shared" si="36"/>
        <v>4.4240745558896997</v>
      </c>
      <c r="BP38" s="85">
        <f t="shared" si="37"/>
        <v>4.4240745558896997</v>
      </c>
      <c r="BQ38" s="86"/>
      <c r="BR38" s="90"/>
      <c r="BS38" s="5" t="s">
        <v>48</v>
      </c>
      <c r="BT38" s="81">
        <v>449</v>
      </c>
      <c r="BU38" s="81">
        <v>447</v>
      </c>
    </row>
    <row r="39" spans="1:73">
      <c r="B39" s="5" t="s">
        <v>50</v>
      </c>
      <c r="C39" s="63">
        <f t="shared" si="0"/>
        <v>0.51413881748071977</v>
      </c>
      <c r="D39" s="63"/>
      <c r="E39" s="64">
        <f t="shared" si="1"/>
        <v>0.20948211485398963</v>
      </c>
      <c r="F39" s="64">
        <f t="shared" si="2"/>
        <v>1.5055912360416348</v>
      </c>
      <c r="G39" s="64"/>
      <c r="H39" s="63">
        <f t="shared" si="3"/>
        <v>1.0282776349614395</v>
      </c>
      <c r="I39" s="63"/>
      <c r="J39" s="65">
        <f t="shared" si="40"/>
        <v>0.1406277901453323</v>
      </c>
      <c r="K39" s="65">
        <f t="shared" si="40"/>
        <v>1.3214953129553157</v>
      </c>
      <c r="L39" s="65"/>
      <c r="M39" s="63">
        <f t="shared" si="14"/>
        <v>4.6272493573264777</v>
      </c>
      <c r="N39" s="65"/>
      <c r="O39" s="65">
        <f t="shared" si="15"/>
        <v>3.4698144058317602</v>
      </c>
      <c r="P39" s="65">
        <f t="shared" si="15"/>
        <v>6.7300605057109175</v>
      </c>
      <c r="Q39" s="66">
        <f t="shared" si="5"/>
        <v>29.048843187660665</v>
      </c>
      <c r="R39" s="66"/>
      <c r="S39" s="67">
        <f t="shared" si="41"/>
        <v>28.114083247469889</v>
      </c>
      <c r="T39" s="67">
        <f t="shared" si="41"/>
        <v>36.092368365433344</v>
      </c>
      <c r="U39" s="68">
        <f t="shared" si="7"/>
        <v>-7.0435251777726791</v>
      </c>
      <c r="V39" s="5" t="s">
        <v>50</v>
      </c>
      <c r="W39" s="69">
        <v>4</v>
      </c>
      <c r="X39" s="70">
        <f t="shared" si="8"/>
        <v>0.51413881748071977</v>
      </c>
      <c r="Y39" s="71">
        <v>5</v>
      </c>
      <c r="Z39" s="72">
        <f t="shared" si="9"/>
        <v>0.64516129032258063</v>
      </c>
      <c r="AA39" s="73">
        <f t="shared" si="16"/>
        <v>1.6234863901184198</v>
      </c>
      <c r="AB39" s="73">
        <f t="shared" si="17"/>
        <v>11.668332079322669</v>
      </c>
      <c r="AC39" s="74">
        <f t="shared" si="10"/>
        <v>0.20948211485398963</v>
      </c>
      <c r="AD39" s="74">
        <f t="shared" si="10"/>
        <v>1.5055912360416348</v>
      </c>
      <c r="AE39" s="74">
        <f t="shared" si="18"/>
        <v>0.43567917546859103</v>
      </c>
      <c r="AF39" s="74">
        <f t="shared" si="19"/>
        <v>0.86042994571905418</v>
      </c>
      <c r="AG39" s="75"/>
      <c r="AH39" s="5" t="s">
        <v>50</v>
      </c>
      <c r="AI39" s="76">
        <v>8</v>
      </c>
      <c r="AJ39" s="77">
        <f t="shared" si="20"/>
        <v>1.0282776349614395</v>
      </c>
      <c r="AK39" s="71">
        <v>4.2</v>
      </c>
      <c r="AL39" s="78">
        <f t="shared" si="21"/>
        <v>0.54193548387096779</v>
      </c>
      <c r="AM39" s="79">
        <f t="shared" si="22"/>
        <v>1.0898653736263253</v>
      </c>
      <c r="AN39" s="79">
        <f t="shared" si="23"/>
        <v>10.241588675403698</v>
      </c>
      <c r="AO39" s="74">
        <f t="shared" si="11"/>
        <v>0.1406277901453323</v>
      </c>
      <c r="AP39" s="74">
        <f t="shared" si="11"/>
        <v>1.3214953129553157</v>
      </c>
      <c r="AQ39" s="74">
        <f t="shared" si="24"/>
        <v>0.40130769372563546</v>
      </c>
      <c r="AR39" s="74">
        <f t="shared" si="25"/>
        <v>0.77955982908434795</v>
      </c>
      <c r="AS39" s="80"/>
      <c r="AT39" s="5" t="s">
        <v>50</v>
      </c>
      <c r="AU39" s="76">
        <v>36</v>
      </c>
      <c r="AV39" s="77">
        <f t="shared" si="26"/>
        <v>4.6272493573264777</v>
      </c>
      <c r="AW39" s="71">
        <v>38.4</v>
      </c>
      <c r="AX39" s="78">
        <f t="shared" si="27"/>
        <v>4.9548387096774196</v>
      </c>
      <c r="AY39" s="79">
        <f t="shared" si="28"/>
        <v>26.891061645196142</v>
      </c>
      <c r="AZ39" s="79">
        <f t="shared" si="29"/>
        <v>52.157968919259609</v>
      </c>
      <c r="BA39" s="74">
        <f t="shared" si="12"/>
        <v>3.4698144058317602</v>
      </c>
      <c r="BB39" s="74">
        <f t="shared" si="12"/>
        <v>6.7300605057109175</v>
      </c>
      <c r="BC39" s="74">
        <f t="shared" si="30"/>
        <v>1.4850243038456594</v>
      </c>
      <c r="BD39" s="74">
        <f t="shared" si="31"/>
        <v>1.7752217960334979</v>
      </c>
      <c r="BE39" s="80"/>
      <c r="BF39" s="5" t="s">
        <v>50</v>
      </c>
      <c r="BG39" s="81">
        <v>226</v>
      </c>
      <c r="BH39" s="82">
        <f t="shared" si="32"/>
        <v>29.048843187660665</v>
      </c>
      <c r="BI39" s="83">
        <v>248.8</v>
      </c>
      <c r="BJ39" s="84">
        <f t="shared" si="33"/>
        <v>32.103225806451611</v>
      </c>
      <c r="BK39" s="79">
        <f t="shared" si="34"/>
        <v>217.88414516789163</v>
      </c>
      <c r="BL39" s="79">
        <f t="shared" si="35"/>
        <v>279.71585483210839</v>
      </c>
      <c r="BM39" s="85">
        <f t="shared" si="13"/>
        <v>28.114083247469889</v>
      </c>
      <c r="BN39" s="85">
        <f t="shared" si="13"/>
        <v>36.092368365433344</v>
      </c>
      <c r="BO39" s="85">
        <f t="shared" si="36"/>
        <v>3.9891425589817224</v>
      </c>
      <c r="BP39" s="85">
        <f t="shared" si="37"/>
        <v>3.9891425589817331</v>
      </c>
      <c r="BQ39" s="86"/>
      <c r="BR39" s="90"/>
      <c r="BS39" s="5" t="s">
        <v>50</v>
      </c>
      <c r="BT39" s="81">
        <v>778</v>
      </c>
      <c r="BU39" s="81">
        <v>775</v>
      </c>
    </row>
    <row r="40" spans="1:73">
      <c r="A40" s="91" t="s">
        <v>49</v>
      </c>
      <c r="B40" s="5" t="s">
        <v>51</v>
      </c>
      <c r="C40" s="63">
        <f>X40</f>
        <v>0.85698982324584894</v>
      </c>
      <c r="D40" s="63"/>
      <c r="E40" s="64">
        <f>IF(Z40=0,$AF$4,AC40)</f>
        <v>0.43160494070373567</v>
      </c>
      <c r="F40" s="64">
        <f>IF($Z40=0,$AF$4,AD40)</f>
        <v>1.2972536200767069</v>
      </c>
      <c r="G40" s="64"/>
      <c r="H40" s="63">
        <f>AJ40</f>
        <v>0.16068559185859668</v>
      </c>
      <c r="I40" s="63"/>
      <c r="J40" s="65">
        <f t="shared" ref="J40:K42" si="42">AO40</f>
        <v>7.2630164066174244E-2</v>
      </c>
      <c r="K40" s="65">
        <f t="shared" si="42"/>
        <v>0.58956560680530401</v>
      </c>
      <c r="L40" s="65"/>
      <c r="M40" s="63">
        <f t="shared" si="14"/>
        <v>3.5350830208891271</v>
      </c>
      <c r="N40" s="65"/>
      <c r="O40" s="65">
        <f t="shared" si="15"/>
        <v>2.7221568335286128</v>
      </c>
      <c r="P40" s="65">
        <f t="shared" si="15"/>
        <v>4.4867198803061035</v>
      </c>
      <c r="Q40" s="66">
        <f>BH40</f>
        <v>25.549009105516873</v>
      </c>
      <c r="R40" s="66"/>
      <c r="S40" s="67">
        <f t="shared" ref="S40:T42" si="43">BM40</f>
        <v>23.335713074900962</v>
      </c>
      <c r="T40" s="67">
        <f t="shared" si="43"/>
        <v>27.9391658922857</v>
      </c>
      <c r="U40" s="68">
        <f t="shared" si="7"/>
        <v>-2.3901567867688271</v>
      </c>
      <c r="V40" s="5" t="s">
        <v>51</v>
      </c>
      <c r="W40" s="69">
        <v>16</v>
      </c>
      <c r="X40" s="70">
        <f t="shared" si="8"/>
        <v>0.85698982324584894</v>
      </c>
      <c r="Y40" s="71">
        <v>14.6</v>
      </c>
      <c r="Z40" s="72">
        <f t="shared" si="9"/>
        <v>0.78536847767617002</v>
      </c>
      <c r="AA40" s="73">
        <f t="shared" si="16"/>
        <v>8.0235358476824459</v>
      </c>
      <c r="AB40" s="73">
        <f t="shared" si="17"/>
        <v>24.115944797225978</v>
      </c>
      <c r="AC40" s="74">
        <f t="shared" si="10"/>
        <v>0.43160494070373567</v>
      </c>
      <c r="AD40" s="74">
        <f t="shared" si="10"/>
        <v>1.2972536200767069</v>
      </c>
      <c r="AE40" s="74">
        <f t="shared" si="18"/>
        <v>0.35376353697243434</v>
      </c>
      <c r="AF40" s="74">
        <f t="shared" si="19"/>
        <v>0.51188514240053684</v>
      </c>
      <c r="AG40" s="75"/>
      <c r="AH40" s="5" t="s">
        <v>51</v>
      </c>
      <c r="AI40" s="76">
        <v>3</v>
      </c>
      <c r="AJ40" s="77">
        <f t="shared" si="20"/>
        <v>0.16068559185859668</v>
      </c>
      <c r="AK40" s="71">
        <v>4.8</v>
      </c>
      <c r="AL40" s="78">
        <f t="shared" si="21"/>
        <v>0.25820333512641203</v>
      </c>
      <c r="AM40" s="79">
        <f t="shared" si="22"/>
        <v>1.3501947499901792</v>
      </c>
      <c r="AN40" s="79">
        <f t="shared" si="23"/>
        <v>10.960024630510603</v>
      </c>
      <c r="AO40" s="74">
        <f t="shared" si="11"/>
        <v>7.2630164066174244E-2</v>
      </c>
      <c r="AP40" s="74">
        <f t="shared" si="11"/>
        <v>0.58956560680530401</v>
      </c>
      <c r="AQ40" s="74">
        <f t="shared" si="24"/>
        <v>0.1855731710602378</v>
      </c>
      <c r="AR40" s="74">
        <f t="shared" si="25"/>
        <v>0.33136227167889198</v>
      </c>
      <c r="AS40" s="80"/>
      <c r="AT40" s="5" t="s">
        <v>51</v>
      </c>
      <c r="AU40" s="76">
        <v>66</v>
      </c>
      <c r="AV40" s="77">
        <f t="shared" si="26"/>
        <v>3.5350830208891271</v>
      </c>
      <c r="AW40" s="71">
        <v>65.599999999999994</v>
      </c>
      <c r="AX40" s="78">
        <f t="shared" si="27"/>
        <v>3.5287789133942975</v>
      </c>
      <c r="AY40" s="79">
        <f t="shared" si="28"/>
        <v>50.604895535296912</v>
      </c>
      <c r="AZ40" s="79">
        <f t="shared" si="29"/>
        <v>83.40812257489047</v>
      </c>
      <c r="BA40" s="74">
        <f t="shared" si="12"/>
        <v>2.7221568335286128</v>
      </c>
      <c r="BB40" s="74">
        <f t="shared" si="12"/>
        <v>4.4867198803061035</v>
      </c>
      <c r="BC40" s="74">
        <f t="shared" si="30"/>
        <v>0.80662207986568468</v>
      </c>
      <c r="BD40" s="74">
        <f t="shared" si="31"/>
        <v>0.95794096691180597</v>
      </c>
      <c r="BE40" s="80"/>
      <c r="BF40" s="5" t="s">
        <v>51</v>
      </c>
      <c r="BG40" s="81">
        <v>477</v>
      </c>
      <c r="BH40" s="82">
        <f t="shared" si="32"/>
        <v>25.549009105516873</v>
      </c>
      <c r="BI40" s="83">
        <v>476.6</v>
      </c>
      <c r="BJ40" s="84">
        <f t="shared" si="33"/>
        <v>25.637439483593333</v>
      </c>
      <c r="BK40" s="79">
        <f t="shared" si="34"/>
        <v>433.81090606240889</v>
      </c>
      <c r="BL40" s="79">
        <f t="shared" si="35"/>
        <v>519.38909393759116</v>
      </c>
      <c r="BM40" s="85">
        <f t="shared" si="13"/>
        <v>23.335713074900962</v>
      </c>
      <c r="BN40" s="85">
        <f t="shared" si="13"/>
        <v>27.9391658922857</v>
      </c>
      <c r="BO40" s="85">
        <f t="shared" si="36"/>
        <v>2.301726408692371</v>
      </c>
      <c r="BP40" s="85">
        <f t="shared" si="37"/>
        <v>2.3017264086923674</v>
      </c>
      <c r="BQ40" s="86"/>
      <c r="BR40" s="90"/>
      <c r="BS40" s="5" t="s">
        <v>51</v>
      </c>
      <c r="BT40" s="81">
        <v>1867</v>
      </c>
      <c r="BU40" s="81">
        <v>1859</v>
      </c>
    </row>
    <row r="41" spans="1:73">
      <c r="B41" s="5" t="s">
        <v>52</v>
      </c>
      <c r="C41" s="63">
        <f>X41</f>
        <v>0.46296296296296291</v>
      </c>
      <c r="D41" s="63"/>
      <c r="E41" s="64">
        <f>IF(Z41=0,$AF$4,AC41)</f>
        <v>0.24253051103963014</v>
      </c>
      <c r="F41" s="64">
        <f>IF($Z41=0,$AF$4,AD41)</f>
        <v>1.1692877274066542</v>
      </c>
      <c r="G41" s="64"/>
      <c r="H41" s="63">
        <f>AJ41</f>
        <v>0.69444444444444442</v>
      </c>
      <c r="I41" s="63"/>
      <c r="J41" s="65">
        <f t="shared" si="42"/>
        <v>0.21799868718201904</v>
      </c>
      <c r="K41" s="65">
        <f t="shared" si="42"/>
        <v>1.1171708258483641</v>
      </c>
      <c r="L41" s="65"/>
      <c r="M41" s="63">
        <f>AV41</f>
        <v>5.4783950617283947</v>
      </c>
      <c r="N41" s="65"/>
      <c r="O41" s="65">
        <f>BA41</f>
        <v>3.8178000423110348</v>
      </c>
      <c r="P41" s="65">
        <f>BB41</f>
        <v>6.330485763662665</v>
      </c>
      <c r="Q41" s="66">
        <f>BH41</f>
        <v>35.108024691358025</v>
      </c>
      <c r="R41" s="66"/>
      <c r="S41" s="67">
        <f t="shared" si="43"/>
        <v>30.735058498848922</v>
      </c>
      <c r="T41" s="67">
        <f t="shared" si="43"/>
        <v>37.088334219973696</v>
      </c>
      <c r="U41" s="68">
        <f t="shared" si="7"/>
        <v>-1.9803095286156704</v>
      </c>
      <c r="V41" s="5" t="s">
        <v>52</v>
      </c>
      <c r="W41" s="69">
        <v>6</v>
      </c>
      <c r="X41" s="70">
        <f t="shared" si="8"/>
        <v>0.46296296296296291</v>
      </c>
      <c r="Y41" s="71">
        <v>7.8</v>
      </c>
      <c r="Z41" s="72">
        <f t="shared" si="9"/>
        <v>0.60418280402788527</v>
      </c>
      <c r="AA41" s="73">
        <f t="shared" si="16"/>
        <v>3.131068897521625</v>
      </c>
      <c r="AB41" s="73">
        <f t="shared" si="17"/>
        <v>15.095504560819906</v>
      </c>
      <c r="AC41" s="74">
        <f t="shared" si="10"/>
        <v>0.24253051103963014</v>
      </c>
      <c r="AD41" s="74">
        <f t="shared" si="10"/>
        <v>1.1692877274066542</v>
      </c>
      <c r="AE41" s="74">
        <f t="shared" si="18"/>
        <v>0.36165229298825513</v>
      </c>
      <c r="AF41" s="74">
        <f t="shared" si="19"/>
        <v>0.56510492337876894</v>
      </c>
      <c r="AG41" s="75"/>
      <c r="AH41" s="5" t="s">
        <v>52</v>
      </c>
      <c r="AI41" s="76">
        <v>9</v>
      </c>
      <c r="AJ41" s="77">
        <f t="shared" si="20"/>
        <v>0.69444444444444442</v>
      </c>
      <c r="AK41" s="71">
        <v>7</v>
      </c>
      <c r="AL41" s="78">
        <f t="shared" si="21"/>
        <v>0.5422153369481022</v>
      </c>
      <c r="AM41" s="79">
        <f t="shared" si="22"/>
        <v>2.8143630515198659</v>
      </c>
      <c r="AN41" s="79">
        <f t="shared" si="23"/>
        <v>14.42267536170238</v>
      </c>
      <c r="AO41" s="74">
        <f t="shared" si="11"/>
        <v>0.21799868718201904</v>
      </c>
      <c r="AP41" s="74">
        <f t="shared" si="11"/>
        <v>1.1171708258483641</v>
      </c>
      <c r="AQ41" s="74">
        <f t="shared" si="24"/>
        <v>0.32421664976608316</v>
      </c>
      <c r="AR41" s="74">
        <f t="shared" si="25"/>
        <v>0.57495548890026194</v>
      </c>
      <c r="AS41" s="80"/>
      <c r="AT41" s="5" t="s">
        <v>52</v>
      </c>
      <c r="AU41" s="76">
        <v>71</v>
      </c>
      <c r="AV41" s="77">
        <f t="shared" si="26"/>
        <v>5.4783950617283947</v>
      </c>
      <c r="AW41" s="71">
        <v>64</v>
      </c>
      <c r="AX41" s="78">
        <f t="shared" si="27"/>
        <v>4.9573973663826498</v>
      </c>
      <c r="AY41" s="79">
        <f t="shared" si="28"/>
        <v>49.287798546235457</v>
      </c>
      <c r="AZ41" s="79">
        <f t="shared" si="29"/>
        <v>81.726571208885005</v>
      </c>
      <c r="BA41" s="74">
        <f t="shared" si="12"/>
        <v>3.8178000423110348</v>
      </c>
      <c r="BB41" s="74">
        <f t="shared" si="12"/>
        <v>6.330485763662665</v>
      </c>
      <c r="BC41" s="74">
        <f t="shared" si="30"/>
        <v>1.1395973240716151</v>
      </c>
      <c r="BD41" s="74">
        <f t="shared" si="31"/>
        <v>1.3730883972800152</v>
      </c>
      <c r="BE41" s="80"/>
      <c r="BF41" s="5" t="s">
        <v>52</v>
      </c>
      <c r="BG41" s="81">
        <v>455</v>
      </c>
      <c r="BH41" s="82">
        <f t="shared" si="32"/>
        <v>35.108024691358025</v>
      </c>
      <c r="BI41" s="83">
        <v>437.8</v>
      </c>
      <c r="BJ41" s="84">
        <f t="shared" si="33"/>
        <v>33.911696359411309</v>
      </c>
      <c r="BK41" s="79">
        <f t="shared" si="34"/>
        <v>396.78960522013961</v>
      </c>
      <c r="BL41" s="79">
        <f t="shared" si="35"/>
        <v>478.81039477986042</v>
      </c>
      <c r="BM41" s="85">
        <f t="shared" si="13"/>
        <v>30.735058498848922</v>
      </c>
      <c r="BN41" s="85">
        <f t="shared" si="13"/>
        <v>37.088334219973696</v>
      </c>
      <c r="BO41" s="85">
        <f t="shared" si="36"/>
        <v>3.1766378605623871</v>
      </c>
      <c r="BP41" s="85">
        <f t="shared" si="37"/>
        <v>3.1766378605623871</v>
      </c>
      <c r="BS41" s="5" t="s">
        <v>52</v>
      </c>
      <c r="BT41" s="81">
        <v>1296</v>
      </c>
      <c r="BU41" s="81">
        <v>1291</v>
      </c>
    </row>
    <row r="42" spans="1:73" ht="26.25" customHeight="1">
      <c r="A42" s="25" t="s">
        <v>53</v>
      </c>
      <c r="B42" s="5" t="s">
        <v>53</v>
      </c>
      <c r="C42" s="63">
        <f>X42</f>
        <v>0.58066144912900775</v>
      </c>
      <c r="D42" s="63"/>
      <c r="E42" s="64">
        <f>IF(Z42=0,$AF$4,AC42)</f>
        <v>0.46825510937022302</v>
      </c>
      <c r="F42" s="64">
        <f>IF($Z42=0,$AF$4,AD42)</f>
        <v>0.64418378253634956</v>
      </c>
      <c r="G42" s="64"/>
      <c r="H42" s="63">
        <f>AJ42</f>
        <v>0.50852959209434845</v>
      </c>
      <c r="I42" s="63"/>
      <c r="J42" s="65">
        <f t="shared" si="42"/>
        <v>0.36207355262256929</v>
      </c>
      <c r="K42" s="65">
        <f t="shared" si="42"/>
        <v>0.5186072368034671</v>
      </c>
      <c r="L42" s="63"/>
      <c r="M42" s="63">
        <f t="shared" si="14"/>
        <v>5.0420168067226889</v>
      </c>
      <c r="N42" s="65"/>
      <c r="O42" s="65">
        <f t="shared" si="15"/>
        <v>4.8260050938920216</v>
      </c>
      <c r="P42" s="65">
        <f t="shared" si="15"/>
        <v>5.3583150219870301</v>
      </c>
      <c r="Q42" s="66">
        <f>BH42</f>
        <v>27.80322429400945</v>
      </c>
      <c r="R42" s="66"/>
      <c r="S42" s="67">
        <f t="shared" si="43"/>
        <v>27.652338269295672</v>
      </c>
      <c r="T42" s="67">
        <f t="shared" si="43"/>
        <v>28.906778152938621</v>
      </c>
      <c r="U42" s="68">
        <f t="shared" si="7"/>
        <v>-1.1035538589291711</v>
      </c>
      <c r="V42" s="25" t="s">
        <v>53</v>
      </c>
      <c r="W42" s="92">
        <f>SUM(W10:W41)</f>
        <v>161</v>
      </c>
      <c r="X42" s="70">
        <f t="shared" si="8"/>
        <v>0.58066144912900775</v>
      </c>
      <c r="Y42" s="92">
        <f>SUM(Y10:Y41)</f>
        <v>153.6</v>
      </c>
      <c r="Z42" s="72">
        <f t="shared" si="9"/>
        <v>0.55621944595328632</v>
      </c>
      <c r="AA42" s="73">
        <f t="shared" si="16"/>
        <v>129.30864845258708</v>
      </c>
      <c r="AB42" s="73">
        <f t="shared" si="17"/>
        <v>177.89135154741291</v>
      </c>
      <c r="AC42" s="74">
        <f t="shared" si="10"/>
        <v>0.46825510937022302</v>
      </c>
      <c r="AD42" s="74">
        <f t="shared" si="10"/>
        <v>0.64418378253634956</v>
      </c>
      <c r="AE42" s="74">
        <f t="shared" si="18"/>
        <v>8.7964336583063296E-2</v>
      </c>
      <c r="AF42" s="74">
        <f t="shared" si="19"/>
        <v>8.7964336583063241E-2</v>
      </c>
      <c r="AG42" s="75"/>
      <c r="AH42" s="25" t="s">
        <v>53</v>
      </c>
      <c r="AI42" s="92">
        <f>SUM(AI10:AI41)</f>
        <v>141</v>
      </c>
      <c r="AJ42" s="77">
        <f t="shared" si="20"/>
        <v>0.50852959209434845</v>
      </c>
      <c r="AK42" s="92">
        <f>SUM(AK10:AK41)</f>
        <v>121.59999999999998</v>
      </c>
      <c r="AL42" s="78">
        <f t="shared" si="21"/>
        <v>0.44034039471301817</v>
      </c>
      <c r="AM42" s="79">
        <f t="shared" si="22"/>
        <v>99.986611556722522</v>
      </c>
      <c r="AN42" s="79">
        <f t="shared" si="23"/>
        <v>143.21338844327744</v>
      </c>
      <c r="AO42" s="74">
        <f t="shared" si="11"/>
        <v>0.36207355262256929</v>
      </c>
      <c r="AP42" s="74">
        <f t="shared" si="11"/>
        <v>0.5186072368034671</v>
      </c>
      <c r="AQ42" s="74">
        <f t="shared" si="24"/>
        <v>7.8266842090448874E-2</v>
      </c>
      <c r="AR42" s="74">
        <f t="shared" si="25"/>
        <v>7.8266842090448929E-2</v>
      </c>
      <c r="AS42" s="80"/>
      <c r="AT42" s="25" t="s">
        <v>53</v>
      </c>
      <c r="AU42" s="92">
        <f>SUM(AU10:AU41)</f>
        <v>1398</v>
      </c>
      <c r="AV42" s="77">
        <f t="shared" si="26"/>
        <v>5.0420168067226889</v>
      </c>
      <c r="AW42" s="92">
        <f>SUM(AW10:AW41)</f>
        <v>1406.2</v>
      </c>
      <c r="AX42" s="78">
        <f t="shared" si="27"/>
        <v>5.0921600579395259</v>
      </c>
      <c r="AY42" s="79">
        <f t="shared" si="28"/>
        <v>1332.7013066782818</v>
      </c>
      <c r="AZ42" s="79">
        <f t="shared" si="29"/>
        <v>1479.6986933217183</v>
      </c>
      <c r="BA42" s="74">
        <f t="shared" si="12"/>
        <v>4.8260050938920216</v>
      </c>
      <c r="BB42" s="74">
        <f t="shared" si="12"/>
        <v>5.3583150219870301</v>
      </c>
      <c r="BC42" s="74">
        <f t="shared" si="30"/>
        <v>0.26615496404750427</v>
      </c>
      <c r="BD42" s="74">
        <f t="shared" si="31"/>
        <v>0.26615496404750427</v>
      </c>
      <c r="BE42" s="80"/>
      <c r="BF42" s="25" t="s">
        <v>53</v>
      </c>
      <c r="BG42" s="92">
        <f>SUM(BG10:BG41)</f>
        <v>7709</v>
      </c>
      <c r="BH42" s="82">
        <f t="shared" si="32"/>
        <v>27.80322429400945</v>
      </c>
      <c r="BI42" s="93">
        <f>SUM(BI10:BI41)</f>
        <v>7809.4000000000005</v>
      </c>
      <c r="BJ42" s="84">
        <f t="shared" si="33"/>
        <v>28.279558211117152</v>
      </c>
      <c r="BK42" s="79">
        <f t="shared" si="34"/>
        <v>7636.1932130660007</v>
      </c>
      <c r="BL42" s="79">
        <f t="shared" si="35"/>
        <v>7982.6067869340004</v>
      </c>
      <c r="BM42" s="85">
        <f t="shared" si="13"/>
        <v>27.652338269295672</v>
      </c>
      <c r="BN42" s="85">
        <f t="shared" si="13"/>
        <v>28.906778152938621</v>
      </c>
      <c r="BO42" s="85">
        <f t="shared" si="36"/>
        <v>0.62721994182147967</v>
      </c>
      <c r="BP42" s="85">
        <f t="shared" si="37"/>
        <v>0.62721994182146901</v>
      </c>
      <c r="BQ42" s="86"/>
      <c r="BR42" s="87"/>
      <c r="BS42" s="25" t="s">
        <v>53</v>
      </c>
      <c r="BT42" s="81">
        <v>27727</v>
      </c>
      <c r="BU42" s="81">
        <v>27615</v>
      </c>
    </row>
    <row r="43" spans="1:73" ht="15" customHeight="1" thickBot="1">
      <c r="A43" s="94"/>
      <c r="B43" s="95"/>
      <c r="C43" s="95"/>
      <c r="D43" s="95"/>
      <c r="E43" s="96"/>
      <c r="F43" s="96"/>
      <c r="G43" s="94"/>
      <c r="H43" s="95"/>
      <c r="I43" s="95"/>
      <c r="J43" s="96"/>
      <c r="K43" s="96"/>
      <c r="L43" s="95"/>
      <c r="M43" s="95"/>
      <c r="N43" s="95"/>
      <c r="O43" s="95"/>
      <c r="P43" s="95"/>
      <c r="Q43" s="95"/>
      <c r="R43" s="95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</row>
    <row r="44" spans="1:73" ht="23.25" customHeight="1"/>
    <row r="45" spans="1:73">
      <c r="B45" s="30"/>
    </row>
    <row r="46" spans="1:73">
      <c r="B46" s="30"/>
    </row>
    <row r="47" spans="1:73">
      <c r="B47" s="30"/>
    </row>
    <row r="48" spans="1:73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92" ht="6.75" customHeight="1"/>
    <row r="96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4803149606299213" right="0.74803149606299213" top="0.47244094488188981" bottom="0.43307086614173229" header="0.51181102362204722" footer="0.19685039370078741"/>
  <pageSetup paperSize="9" scale="41" fitToWidth="6" fitToHeight="7" orientation="landscape" r:id="rId1"/>
  <headerFooter alignWithMargins="0"/>
  <colBreaks count="2" manualBreakCount="2">
    <brk id="20" max="42" man="1"/>
    <brk id="44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Appendix H</vt:lpstr>
      <vt:lpstr>Appendix H Working</vt:lpstr>
      <vt:lpstr>AppendixH_Child KSI chart </vt:lpstr>
      <vt:lpstr>AppendixH_All Killed chart</vt:lpstr>
      <vt:lpstr>AppendixH_All SI chart</vt:lpstr>
      <vt:lpstr>AppendixH_Slight casualty chart</vt:lpstr>
      <vt:lpstr>'Appendix H Working'!Print_Area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2017-10-10T13:10:24Z</dcterms:created>
  <dcterms:modified xsi:type="dcterms:W3CDTF">2017-10-10T13:11:53Z</dcterms:modified>
</cp:coreProperties>
</file>