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8130" yWindow="4680" windowWidth="12360" windowHeight="3705" tabRatio="575" firstSheet="3" activeTab="3"/>
  </bookViews>
  <sheets>
    <sheet name="Table G working" sheetId="224" state="hidden" r:id="rId1"/>
    <sheet name="Table g2_h working" sheetId="225" state="hidden" r:id="rId2"/>
    <sheet name="Table2Chart ORIG" sheetId="4" state="hidden" r:id="rId3"/>
    <sheet name="Appendix H" sheetId="219" r:id="rId4"/>
    <sheet name="Appendix H Working" sheetId="188" r:id="rId5"/>
    <sheet name="AppendixH_Child KSI chart " sheetId="189" r:id="rId6"/>
    <sheet name="AppendixH_All Killed chart" sheetId="190" r:id="rId7"/>
    <sheet name="AppendixH_All SI chart" sheetId="203" r:id="rId8"/>
    <sheet name="AppendixH_Slight casualty chart" sheetId="19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D">#REF!</definedName>
    <definedName name="\E">#REF!</definedName>
    <definedName name="\F">#REF!</definedName>
    <definedName name="\G">#REF!</definedName>
    <definedName name="__123Graph_AGRAPH1" hidden="1">[5]Table18b!$I$13:$L$13</definedName>
    <definedName name="__123Graph_BGRAPH1" hidden="1">[5]Table18b!$I$27:$L$27</definedName>
    <definedName name="_xlnm._FilterDatabase" localSheetId="4" hidden="1">'Appendix H Working'!$B$7:$AB$7</definedName>
    <definedName name="_new2">#REF!</definedName>
    <definedName name="_Order1" hidden="1">255</definedName>
    <definedName name="KEYA">#REF!</definedName>
    <definedName name="MACROS">[1]Table!$M$1:$IG$8163</definedName>
    <definedName name="_xlnm.Print_Area" localSheetId="4">'Appendix H Working'!$A$1:$BU$43</definedName>
    <definedName name="_xlnm.Print_Area" localSheetId="2">'Table2Chart ORIG'!$15:$94</definedName>
    <definedName name="SHEETD">[5]Table18b!$B$3:$M$67</definedName>
    <definedName name="Source_year_accident">'[4]Table9-11'!$B$37</definedName>
    <definedName name="Source_year_casualty">'[4]Table9-11'!$B$16</definedName>
    <definedName name="TIME">[1]Table!$E$1:$IG$8163</definedName>
    <definedName name="Value_Year">'[2]Uprating series'!$B$4</definedName>
    <definedName name="WHOLE">[1]Table!$BZ$371</definedName>
  </definedNames>
  <calcPr calcId="162913"/>
</workbook>
</file>

<file path=xl/calcChain.xml><?xml version="1.0" encoding="utf-8"?>
<calcChain xmlns="http://schemas.openxmlformats.org/spreadsheetml/2006/main">
  <c r="N69" i="225" l="1"/>
  <c r="N47" i="225"/>
  <c r="N43" i="225"/>
  <c r="I43" i="225"/>
  <c r="J43" i="225" s="1"/>
  <c r="I47" i="225"/>
  <c r="I69" i="225"/>
  <c r="D69" i="225"/>
  <c r="E69" i="225" s="1"/>
  <c r="D47" i="225"/>
  <c r="E47" i="225" s="1"/>
  <c r="D43" i="225"/>
  <c r="E62" i="225"/>
  <c r="N62" i="225"/>
  <c r="I62" i="225"/>
  <c r="D62" i="225"/>
  <c r="N68" i="225"/>
  <c r="N67" i="225"/>
  <c r="N66" i="225"/>
  <c r="N65" i="225"/>
  <c r="N64" i="225"/>
  <c r="N63" i="225"/>
  <c r="N61" i="225"/>
  <c r="N60" i="225"/>
  <c r="N59" i="225"/>
  <c r="N58" i="225"/>
  <c r="N57" i="225"/>
  <c r="N56" i="225"/>
  <c r="N55" i="225"/>
  <c r="N54" i="225"/>
  <c r="N53" i="225"/>
  <c r="N52" i="225"/>
  <c r="O52" i="225" s="1"/>
  <c r="N51" i="225"/>
  <c r="N50" i="225"/>
  <c r="N49" i="225"/>
  <c r="N48" i="225"/>
  <c r="O48" i="225" s="1"/>
  <c r="N46" i="225"/>
  <c r="N45" i="225"/>
  <c r="N44" i="225"/>
  <c r="N42" i="225"/>
  <c r="O42" i="225" s="1"/>
  <c r="N41" i="225"/>
  <c r="N40" i="225"/>
  <c r="N39" i="225"/>
  <c r="N38" i="225"/>
  <c r="O38" i="225" s="1"/>
  <c r="N37" i="225"/>
  <c r="N36" i="225"/>
  <c r="N35" i="225"/>
  <c r="I68" i="225"/>
  <c r="J68" i="225" s="1"/>
  <c r="I67" i="225"/>
  <c r="I66" i="225"/>
  <c r="J66" i="225" s="1"/>
  <c r="I65" i="225"/>
  <c r="J65" i="225" s="1"/>
  <c r="I64" i="225"/>
  <c r="J64" i="225" s="1"/>
  <c r="I63" i="225"/>
  <c r="I61" i="225"/>
  <c r="J61" i="225" s="1"/>
  <c r="I60" i="225"/>
  <c r="J60" i="225" s="1"/>
  <c r="I59" i="225"/>
  <c r="I58" i="225"/>
  <c r="I57" i="225"/>
  <c r="J57" i="225" s="1"/>
  <c r="I56" i="225"/>
  <c r="J56" i="225" s="1"/>
  <c r="I55" i="225"/>
  <c r="I54" i="225"/>
  <c r="I53" i="225"/>
  <c r="J53" i="225" s="1"/>
  <c r="I52" i="225"/>
  <c r="J52" i="225" s="1"/>
  <c r="I51" i="225"/>
  <c r="I50" i="225"/>
  <c r="I49" i="225"/>
  <c r="J49" i="225" s="1"/>
  <c r="I48" i="225"/>
  <c r="J48" i="225" s="1"/>
  <c r="I46" i="225"/>
  <c r="I45" i="225"/>
  <c r="I44" i="225"/>
  <c r="J44" i="225" s="1"/>
  <c r="I42" i="225"/>
  <c r="I41" i="225"/>
  <c r="I40" i="225"/>
  <c r="J40" i="225" s="1"/>
  <c r="I39" i="225"/>
  <c r="J39" i="225" s="1"/>
  <c r="I38" i="225"/>
  <c r="I37" i="225"/>
  <c r="I36" i="225"/>
  <c r="J36" i="225" s="1"/>
  <c r="I35" i="225"/>
  <c r="J35" i="225" s="1"/>
  <c r="D36" i="225"/>
  <c r="E36" i="225" s="1"/>
  <c r="D37" i="225"/>
  <c r="E37" i="225" s="1"/>
  <c r="D38" i="225"/>
  <c r="E38" i="225" s="1"/>
  <c r="D39" i="225"/>
  <c r="E39" i="225" s="1"/>
  <c r="D40" i="225"/>
  <c r="E40" i="225" s="1"/>
  <c r="D41" i="225"/>
  <c r="E41" i="225" s="1"/>
  <c r="D42" i="225"/>
  <c r="E42" i="225" s="1"/>
  <c r="D44" i="225"/>
  <c r="E44" i="225" s="1"/>
  <c r="D45" i="225"/>
  <c r="E45" i="225" s="1"/>
  <c r="D46" i="225"/>
  <c r="E46" i="225" s="1"/>
  <c r="D48" i="225"/>
  <c r="E48" i="225" s="1"/>
  <c r="D49" i="225"/>
  <c r="E49" i="225" s="1"/>
  <c r="D50" i="225"/>
  <c r="E50" i="225" s="1"/>
  <c r="D51" i="225"/>
  <c r="E51" i="225" s="1"/>
  <c r="D52" i="225"/>
  <c r="E52" i="225" s="1"/>
  <c r="D53" i="225"/>
  <c r="E53" i="225" s="1"/>
  <c r="D54" i="225"/>
  <c r="E54" i="225" s="1"/>
  <c r="D55" i="225"/>
  <c r="E55" i="225" s="1"/>
  <c r="D56" i="225"/>
  <c r="E56" i="225" s="1"/>
  <c r="D57" i="225"/>
  <c r="E57" i="225" s="1"/>
  <c r="D58" i="225"/>
  <c r="E58" i="225" s="1"/>
  <c r="D59" i="225"/>
  <c r="E59" i="225" s="1"/>
  <c r="D60" i="225"/>
  <c r="E60" i="225" s="1"/>
  <c r="D61" i="225"/>
  <c r="E61" i="225" s="1"/>
  <c r="D63" i="225"/>
  <c r="E63" i="225" s="1"/>
  <c r="D64" i="225"/>
  <c r="E64" i="225" s="1"/>
  <c r="D65" i="225"/>
  <c r="E65" i="225" s="1"/>
  <c r="D66" i="225"/>
  <c r="E66" i="225" s="1"/>
  <c r="D67" i="225"/>
  <c r="E67" i="225" s="1"/>
  <c r="D68" i="225"/>
  <c r="E68" i="225" s="1"/>
  <c r="D35" i="225"/>
  <c r="E35" i="225" s="1"/>
  <c r="AW42" i="188"/>
  <c r="AY42" i="188" s="1"/>
  <c r="BA42" i="188" s="1"/>
  <c r="BI42" i="188"/>
  <c r="BL42" i="188" s="1"/>
  <c r="BN42" i="188" s="1"/>
  <c r="BG42" i="188"/>
  <c r="BH42" i="188" s="1"/>
  <c r="Q42" i="188" s="1"/>
  <c r="Q64" i="219" s="1"/>
  <c r="AU42" i="188"/>
  <c r="AV42" i="188" s="1"/>
  <c r="M42" i="188" s="1"/>
  <c r="M64" i="219" s="1"/>
  <c r="AK42" i="188"/>
  <c r="AN42" i="188" s="1"/>
  <c r="AP42" i="188" s="1"/>
  <c r="AR42" i="188" s="1"/>
  <c r="AI42" i="188"/>
  <c r="AJ42" i="188" s="1"/>
  <c r="H42" i="188" s="1"/>
  <c r="H64" i="219" s="1"/>
  <c r="Y42" i="188"/>
  <c r="Z42" i="188" s="1"/>
  <c r="W42" i="188"/>
  <c r="X42" i="188" s="1"/>
  <c r="C42" i="188" s="1"/>
  <c r="C64" i="219" s="1"/>
  <c r="Z11" i="188"/>
  <c r="Z12" i="188"/>
  <c r="Z13" i="188"/>
  <c r="Z14" i="188"/>
  <c r="Z15" i="188"/>
  <c r="F15" i="188" s="1"/>
  <c r="F17" i="219" s="1"/>
  <c r="Z16" i="188"/>
  <c r="Z17" i="188"/>
  <c r="Z18" i="188"/>
  <c r="Z19" i="188"/>
  <c r="Z20" i="188"/>
  <c r="Z21" i="188"/>
  <c r="Z22" i="188"/>
  <c r="Z23" i="188"/>
  <c r="AE23" i="188" s="1"/>
  <c r="Z24" i="188"/>
  <c r="Z25" i="188"/>
  <c r="Z26" i="188"/>
  <c r="Z27" i="188"/>
  <c r="AF27" i="188" s="1"/>
  <c r="Z28" i="188"/>
  <c r="Z29" i="188"/>
  <c r="Z30" i="188"/>
  <c r="Z31" i="188"/>
  <c r="AE31" i="188" s="1"/>
  <c r="Z32" i="188"/>
  <c r="Z33" i="188"/>
  <c r="Z34" i="188"/>
  <c r="Z35" i="188"/>
  <c r="AE35" i="188" s="1"/>
  <c r="Z36" i="188"/>
  <c r="Z37" i="188"/>
  <c r="Z38" i="188"/>
  <c r="Z39" i="188"/>
  <c r="Z40" i="188"/>
  <c r="Z41" i="188"/>
  <c r="X11" i="188"/>
  <c r="C11" i="188" s="1"/>
  <c r="C11" i="219" s="1"/>
  <c r="X12" i="188"/>
  <c r="C12" i="188" s="1"/>
  <c r="C12" i="219" s="1"/>
  <c r="X13" i="188"/>
  <c r="C13" i="188" s="1"/>
  <c r="C15" i="219" s="1"/>
  <c r="X14" i="188"/>
  <c r="C14" i="188" s="1"/>
  <c r="C16" i="219" s="1"/>
  <c r="X15" i="188"/>
  <c r="C15" i="188" s="1"/>
  <c r="C17" i="219" s="1"/>
  <c r="X16" i="188"/>
  <c r="C16" i="188" s="1"/>
  <c r="C20" i="219" s="1"/>
  <c r="X17" i="188"/>
  <c r="C17" i="188" s="1"/>
  <c r="C21" i="219" s="1"/>
  <c r="X18" i="188"/>
  <c r="C18" i="188" s="1"/>
  <c r="C24" i="219" s="1"/>
  <c r="X19" i="188"/>
  <c r="C19" i="188" s="1"/>
  <c r="C25" i="219" s="1"/>
  <c r="X20" i="188"/>
  <c r="C20" i="188" s="1"/>
  <c r="C26" i="219" s="1"/>
  <c r="X21" i="188"/>
  <c r="C21" i="188" s="1"/>
  <c r="C28" i="219" s="1"/>
  <c r="X22" i="188"/>
  <c r="C22" i="188" s="1"/>
  <c r="C31" i="219" s="1"/>
  <c r="X23" i="188"/>
  <c r="C23" i="188" s="1"/>
  <c r="C32" i="219" s="1"/>
  <c r="X24" i="188"/>
  <c r="C24" i="188" s="1"/>
  <c r="C33" i="219" s="1"/>
  <c r="X25" i="188"/>
  <c r="C25" i="188" s="1"/>
  <c r="C36" i="219" s="1"/>
  <c r="X26" i="188"/>
  <c r="C26" i="188" s="1"/>
  <c r="C37" i="219" s="1"/>
  <c r="X27" i="188"/>
  <c r="C27" i="188" s="1"/>
  <c r="C38" i="219" s="1"/>
  <c r="X28" i="188"/>
  <c r="C28" i="188" s="1"/>
  <c r="C41" i="219" s="1"/>
  <c r="X29" i="188"/>
  <c r="C29" i="188" s="1"/>
  <c r="C42" i="219" s="1"/>
  <c r="X30" i="188"/>
  <c r="C30" i="188" s="1"/>
  <c r="C43" i="219" s="1"/>
  <c r="X31" i="188"/>
  <c r="C31" i="188" s="1"/>
  <c r="C44" i="219" s="1"/>
  <c r="X32" i="188"/>
  <c r="C32" i="188" s="1"/>
  <c r="C46" i="219" s="1"/>
  <c r="X33" i="188"/>
  <c r="C33" i="188" s="1"/>
  <c r="C49" i="219" s="1"/>
  <c r="X34" i="188"/>
  <c r="C34" i="188" s="1"/>
  <c r="C50" i="219" s="1"/>
  <c r="X35" i="188"/>
  <c r="C35" i="188" s="1"/>
  <c r="C51" i="219" s="1"/>
  <c r="X36" i="188"/>
  <c r="C36" i="188" s="1"/>
  <c r="C52" i="219" s="1"/>
  <c r="X37" i="188"/>
  <c r="C37" i="188" s="1"/>
  <c r="C54" i="219" s="1"/>
  <c r="X38" i="188"/>
  <c r="C38" i="188" s="1"/>
  <c r="C57" i="219" s="1"/>
  <c r="X39" i="188"/>
  <c r="C39" i="188" s="1"/>
  <c r="C60" i="219" s="1"/>
  <c r="X40" i="188"/>
  <c r="C40" i="188" s="1"/>
  <c r="C61" i="219" s="1"/>
  <c r="X41" i="188"/>
  <c r="C41" i="188" s="1"/>
  <c r="C62" i="219" s="1"/>
  <c r="BJ24" i="188"/>
  <c r="BK24" i="188"/>
  <c r="BM24" i="188" s="1"/>
  <c r="BL24" i="188"/>
  <c r="BN24" i="188" s="1"/>
  <c r="T24" i="188" s="1"/>
  <c r="BH24" i="188"/>
  <c r="Q24" i="188" s="1"/>
  <c r="Q33" i="219" s="1"/>
  <c r="AX24" i="188"/>
  <c r="AY24" i="188"/>
  <c r="BA24" i="188" s="1"/>
  <c r="O24" i="188" s="1"/>
  <c r="O33" i="219" s="1"/>
  <c r="AZ24" i="188"/>
  <c r="BB24" i="188" s="1"/>
  <c r="P24" i="188" s="1"/>
  <c r="P33" i="219" s="1"/>
  <c r="AV24" i="188"/>
  <c r="M24" i="188" s="1"/>
  <c r="M33" i="219" s="1"/>
  <c r="AL24" i="188"/>
  <c r="AM24" i="188"/>
  <c r="AO24" i="188" s="1"/>
  <c r="AN24" i="188"/>
  <c r="AP24" i="188" s="1"/>
  <c r="AJ24" i="188"/>
  <c r="H24" i="188" s="1"/>
  <c r="H33" i="219" s="1"/>
  <c r="AA24" i="188"/>
  <c r="AC24" i="188" s="1"/>
  <c r="AE24" i="188" s="1"/>
  <c r="AB24" i="188"/>
  <c r="AD24" i="188" s="1"/>
  <c r="AA35" i="188"/>
  <c r="AC35" i="188" s="1"/>
  <c r="AB35" i="188"/>
  <c r="AD35" i="188" s="1"/>
  <c r="AJ35" i="188"/>
  <c r="H35" i="188" s="1"/>
  <c r="H51" i="219" s="1"/>
  <c r="AL35" i="188"/>
  <c r="AM35" i="188"/>
  <c r="AO35" i="188" s="1"/>
  <c r="J35" i="188" s="1"/>
  <c r="J51" i="219" s="1"/>
  <c r="AN35" i="188"/>
  <c r="AP35" i="188" s="1"/>
  <c r="AV35" i="188"/>
  <c r="M35" i="188" s="1"/>
  <c r="M51" i="219" s="1"/>
  <c r="AX35" i="188"/>
  <c r="AY35" i="188"/>
  <c r="BA35" i="188" s="1"/>
  <c r="AZ35" i="188"/>
  <c r="BB35" i="188" s="1"/>
  <c r="BH35" i="188"/>
  <c r="Q35" i="188" s="1"/>
  <c r="Q51" i="219" s="1"/>
  <c r="BJ35" i="188"/>
  <c r="BK35" i="188"/>
  <c r="BM35" i="188" s="1"/>
  <c r="BL35" i="188"/>
  <c r="BN35" i="188" s="1"/>
  <c r="AA36" i="188"/>
  <c r="AC36" i="188" s="1"/>
  <c r="AB36" i="188"/>
  <c r="AD36" i="188" s="1"/>
  <c r="AJ36" i="188"/>
  <c r="H36" i="188" s="1"/>
  <c r="H52" i="219" s="1"/>
  <c r="AL36" i="188"/>
  <c r="AM36" i="188"/>
  <c r="AO36" i="188" s="1"/>
  <c r="J36" i="188" s="1"/>
  <c r="J52" i="219" s="1"/>
  <c r="AN36" i="188"/>
  <c r="AP36" i="188" s="1"/>
  <c r="AV36" i="188"/>
  <c r="M36" i="188" s="1"/>
  <c r="M52" i="219" s="1"/>
  <c r="AX36" i="188"/>
  <c r="AY36" i="188"/>
  <c r="BA36" i="188" s="1"/>
  <c r="O36" i="188" s="1"/>
  <c r="O52" i="219" s="1"/>
  <c r="AZ36" i="188"/>
  <c r="BB36" i="188" s="1"/>
  <c r="BH36" i="188"/>
  <c r="Q36" i="188" s="1"/>
  <c r="BJ36" i="188"/>
  <c r="BK36" i="188"/>
  <c r="BM36" i="188" s="1"/>
  <c r="S36" i="188" s="1"/>
  <c r="S52" i="219" s="1"/>
  <c r="BL36" i="188"/>
  <c r="BN36" i="188" s="1"/>
  <c r="T36" i="188" s="1"/>
  <c r="T52" i="219" s="1"/>
  <c r="AZ42" i="188"/>
  <c r="BB42" i="188" s="1"/>
  <c r="AX42" i="188"/>
  <c r="AL42" i="188"/>
  <c r="BL41" i="188"/>
  <c r="BN41" i="188" s="1"/>
  <c r="BK41" i="188"/>
  <c r="BM41" i="188" s="1"/>
  <c r="S41" i="188" s="1"/>
  <c r="S62" i="219" s="1"/>
  <c r="BJ41" i="188"/>
  <c r="BH41" i="188"/>
  <c r="Q41" i="188" s="1"/>
  <c r="Q62" i="219" s="1"/>
  <c r="AZ41" i="188"/>
  <c r="BB41" i="188" s="1"/>
  <c r="AY41" i="188"/>
  <c r="BA41" i="188" s="1"/>
  <c r="O41" i="188" s="1"/>
  <c r="O62" i="219" s="1"/>
  <c r="AX41" i="188"/>
  <c r="AV41" i="188"/>
  <c r="AN41" i="188"/>
  <c r="AP41" i="188" s="1"/>
  <c r="K41" i="188" s="1"/>
  <c r="K62" i="219" s="1"/>
  <c r="AM41" i="188"/>
  <c r="AO41" i="188" s="1"/>
  <c r="AL41" i="188"/>
  <c r="AJ41" i="188"/>
  <c r="H41" i="188" s="1"/>
  <c r="H62" i="219" s="1"/>
  <c r="AB41" i="188"/>
  <c r="AD41" i="188" s="1"/>
  <c r="AA41" i="188"/>
  <c r="AC41" i="188" s="1"/>
  <c r="BL40" i="188"/>
  <c r="BN40" i="188" s="1"/>
  <c r="BK40" i="188"/>
  <c r="BM40" i="188" s="1"/>
  <c r="BJ40" i="188"/>
  <c r="BO40" i="188" s="1"/>
  <c r="BH40" i="188"/>
  <c r="Q40" i="188" s="1"/>
  <c r="AZ40" i="188"/>
  <c r="BB40" i="188" s="1"/>
  <c r="AY40" i="188"/>
  <c r="BA40" i="188" s="1"/>
  <c r="O40" i="188" s="1"/>
  <c r="O61" i="219" s="1"/>
  <c r="AX40" i="188"/>
  <c r="AV40" i="188"/>
  <c r="M40" i="188" s="1"/>
  <c r="M61" i="219" s="1"/>
  <c r="AN40" i="188"/>
  <c r="AP40" i="188" s="1"/>
  <c r="K40" i="188" s="1"/>
  <c r="K61" i="219" s="1"/>
  <c r="AM40" i="188"/>
  <c r="AO40" i="188" s="1"/>
  <c r="AL40" i="188"/>
  <c r="AJ40" i="188"/>
  <c r="H40" i="188" s="1"/>
  <c r="H61" i="219" s="1"/>
  <c r="AB40" i="188"/>
  <c r="AD40" i="188" s="1"/>
  <c r="AA40" i="188"/>
  <c r="AC40" i="188" s="1"/>
  <c r="AE40" i="188" s="1"/>
  <c r="BL39" i="188"/>
  <c r="BN39" i="188" s="1"/>
  <c r="BP39" i="188" s="1"/>
  <c r="BK39" i="188"/>
  <c r="BM39" i="188" s="1"/>
  <c r="S39" i="188" s="1"/>
  <c r="S60" i="219" s="1"/>
  <c r="BJ39" i="188"/>
  <c r="BH39" i="188"/>
  <c r="Q39" i="188" s="1"/>
  <c r="Q60" i="219" s="1"/>
  <c r="AZ39" i="188"/>
  <c r="BB39" i="188" s="1"/>
  <c r="P39" i="188" s="1"/>
  <c r="P60" i="219" s="1"/>
  <c r="AY39" i="188"/>
  <c r="BA39" i="188" s="1"/>
  <c r="O39" i="188" s="1"/>
  <c r="O60" i="219" s="1"/>
  <c r="AX39" i="188"/>
  <c r="AV39" i="188"/>
  <c r="M39" i="188" s="1"/>
  <c r="M60" i="219" s="1"/>
  <c r="AN39" i="188"/>
  <c r="AP39" i="188" s="1"/>
  <c r="AM39" i="188"/>
  <c r="AO39" i="188" s="1"/>
  <c r="J39" i="188" s="1"/>
  <c r="J60" i="219" s="1"/>
  <c r="AL39" i="188"/>
  <c r="AJ39" i="188"/>
  <c r="H39" i="188" s="1"/>
  <c r="H60" i="219" s="1"/>
  <c r="AB39" i="188"/>
  <c r="AD39" i="188" s="1"/>
  <c r="AA39" i="188"/>
  <c r="AC39" i="188" s="1"/>
  <c r="BL38" i="188"/>
  <c r="BN38" i="188" s="1"/>
  <c r="T38" i="188" s="1"/>
  <c r="BK38" i="188"/>
  <c r="BM38" i="188" s="1"/>
  <c r="BJ38" i="188"/>
  <c r="BH38" i="188"/>
  <c r="Q38" i="188" s="1"/>
  <c r="Q57" i="219" s="1"/>
  <c r="AZ38" i="188"/>
  <c r="BB38" i="188" s="1"/>
  <c r="P38" i="188" s="1"/>
  <c r="P57" i="219" s="1"/>
  <c r="AY38" i="188"/>
  <c r="BA38" i="188" s="1"/>
  <c r="AX38" i="188"/>
  <c r="AV38" i="188"/>
  <c r="M38" i="188" s="1"/>
  <c r="M57" i="219" s="1"/>
  <c r="AN38" i="188"/>
  <c r="AP38" i="188" s="1"/>
  <c r="AM38" i="188"/>
  <c r="AO38" i="188" s="1"/>
  <c r="AL38" i="188"/>
  <c r="AJ38" i="188"/>
  <c r="H38" i="188" s="1"/>
  <c r="H57" i="219" s="1"/>
  <c r="AB38" i="188"/>
  <c r="AD38" i="188" s="1"/>
  <c r="AF38" i="188" s="1"/>
  <c r="AA38" i="188"/>
  <c r="AC38" i="188" s="1"/>
  <c r="BL37" i="188"/>
  <c r="BN37" i="188" s="1"/>
  <c r="BK37" i="188"/>
  <c r="BM37" i="188" s="1"/>
  <c r="BO37" i="188" s="1"/>
  <c r="BJ37" i="188"/>
  <c r="BH37" i="188"/>
  <c r="Q37" i="188" s="1"/>
  <c r="Q54" i="219" s="1"/>
  <c r="AZ37" i="188"/>
  <c r="BB37" i="188" s="1"/>
  <c r="AY37" i="188"/>
  <c r="BA37" i="188" s="1"/>
  <c r="O37" i="188" s="1"/>
  <c r="O54" i="219" s="1"/>
  <c r="AX37" i="188"/>
  <c r="AV37" i="188"/>
  <c r="M37" i="188" s="1"/>
  <c r="M54" i="219" s="1"/>
  <c r="AN37" i="188"/>
  <c r="AP37" i="188" s="1"/>
  <c r="K37" i="188" s="1"/>
  <c r="K54" i="219" s="1"/>
  <c r="AM37" i="188"/>
  <c r="AO37" i="188" s="1"/>
  <c r="AL37" i="188"/>
  <c r="AJ37" i="188"/>
  <c r="H37" i="188" s="1"/>
  <c r="H54" i="219" s="1"/>
  <c r="AB37" i="188"/>
  <c r="AD37" i="188" s="1"/>
  <c r="AA37" i="188"/>
  <c r="AC37" i="188" s="1"/>
  <c r="BL34" i="188"/>
  <c r="BN34" i="188" s="1"/>
  <c r="BK34" i="188"/>
  <c r="BM34" i="188" s="1"/>
  <c r="S34" i="188" s="1"/>
  <c r="S50" i="219" s="1"/>
  <c r="BJ34" i="188"/>
  <c r="BH34" i="188"/>
  <c r="Q34" i="188" s="1"/>
  <c r="Q50" i="219" s="1"/>
  <c r="AZ34" i="188"/>
  <c r="BB34" i="188" s="1"/>
  <c r="AY34" i="188"/>
  <c r="BA34" i="188" s="1"/>
  <c r="O34" i="188" s="1"/>
  <c r="O50" i="219" s="1"/>
  <c r="AX34" i="188"/>
  <c r="BD34" i="188" s="1"/>
  <c r="AV34" i="188"/>
  <c r="M34" i="188" s="1"/>
  <c r="M50" i="219" s="1"/>
  <c r="AN34" i="188"/>
  <c r="AP34" i="188" s="1"/>
  <c r="K34" i="188" s="1"/>
  <c r="K50" i="219" s="1"/>
  <c r="AM34" i="188"/>
  <c r="AO34" i="188" s="1"/>
  <c r="J34" i="188" s="1"/>
  <c r="J50" i="219" s="1"/>
  <c r="AL34" i="188"/>
  <c r="AJ34" i="188"/>
  <c r="H34" i="188" s="1"/>
  <c r="H50" i="219" s="1"/>
  <c r="AB34" i="188"/>
  <c r="AD34" i="188" s="1"/>
  <c r="AA34" i="188"/>
  <c r="AC34" i="188" s="1"/>
  <c r="E34" i="188" s="1"/>
  <c r="E50" i="219" s="1"/>
  <c r="BL33" i="188"/>
  <c r="BN33" i="188" s="1"/>
  <c r="T33" i="188" s="1"/>
  <c r="T49" i="219" s="1"/>
  <c r="BK33" i="188"/>
  <c r="BM33" i="188" s="1"/>
  <c r="S33" i="188" s="1"/>
  <c r="S49" i="219" s="1"/>
  <c r="BJ33" i="188"/>
  <c r="BH33" i="188"/>
  <c r="Q33" i="188" s="1"/>
  <c r="AZ33" i="188"/>
  <c r="BB33" i="188" s="1"/>
  <c r="AY33" i="188"/>
  <c r="BA33" i="188" s="1"/>
  <c r="O33" i="188" s="1"/>
  <c r="O49" i="219" s="1"/>
  <c r="AX33" i="188"/>
  <c r="AV33" i="188"/>
  <c r="M33" i="188" s="1"/>
  <c r="M49" i="219" s="1"/>
  <c r="AN33" i="188"/>
  <c r="AP33" i="188" s="1"/>
  <c r="AM33" i="188"/>
  <c r="AO33" i="188" s="1"/>
  <c r="J33" i="188" s="1"/>
  <c r="J49" i="219" s="1"/>
  <c r="AL33" i="188"/>
  <c r="AJ33" i="188"/>
  <c r="H33" i="188" s="1"/>
  <c r="H49" i="219" s="1"/>
  <c r="AB33" i="188"/>
  <c r="AD33" i="188" s="1"/>
  <c r="AF33" i="188" s="1"/>
  <c r="AA33" i="188"/>
  <c r="AC33" i="188" s="1"/>
  <c r="BL32" i="188"/>
  <c r="BN32" i="188" s="1"/>
  <c r="BK32" i="188"/>
  <c r="BM32" i="188" s="1"/>
  <c r="BJ32" i="188"/>
  <c r="BH32" i="188"/>
  <c r="Q32" i="188" s="1"/>
  <c r="Q46" i="219" s="1"/>
  <c r="AZ32" i="188"/>
  <c r="BB32" i="188" s="1"/>
  <c r="P32" i="188" s="1"/>
  <c r="P46" i="219" s="1"/>
  <c r="AY32" i="188"/>
  <c r="BA32" i="188" s="1"/>
  <c r="O32" i="188" s="1"/>
  <c r="O46" i="219" s="1"/>
  <c r="AX32" i="188"/>
  <c r="BD32" i="188" s="1"/>
  <c r="AV32" i="188"/>
  <c r="M32" i="188" s="1"/>
  <c r="M46" i="219" s="1"/>
  <c r="AN32" i="188"/>
  <c r="AP32" i="188" s="1"/>
  <c r="K32" i="188" s="1"/>
  <c r="K46" i="219" s="1"/>
  <c r="AM32" i="188"/>
  <c r="AO32" i="188" s="1"/>
  <c r="J32" i="188" s="1"/>
  <c r="J46" i="219" s="1"/>
  <c r="AL32" i="188"/>
  <c r="AJ32" i="188"/>
  <c r="H32" i="188" s="1"/>
  <c r="H46" i="219" s="1"/>
  <c r="AB32" i="188"/>
  <c r="AD32" i="188" s="1"/>
  <c r="AA32" i="188"/>
  <c r="AC32" i="188" s="1"/>
  <c r="AE32" i="188" s="1"/>
  <c r="BL31" i="188"/>
  <c r="BN31" i="188" s="1"/>
  <c r="T31" i="188" s="1"/>
  <c r="T44" i="219" s="1"/>
  <c r="BK31" i="188"/>
  <c r="BM31" i="188" s="1"/>
  <c r="BJ31" i="188"/>
  <c r="BH31" i="188"/>
  <c r="Q31" i="188" s="1"/>
  <c r="Q44" i="219" s="1"/>
  <c r="AZ31" i="188"/>
  <c r="BB31" i="188" s="1"/>
  <c r="P31" i="188" s="1"/>
  <c r="P44" i="219" s="1"/>
  <c r="AY31" i="188"/>
  <c r="BA31" i="188" s="1"/>
  <c r="BC31" i="188" s="1"/>
  <c r="AX31" i="188"/>
  <c r="AV31" i="188"/>
  <c r="M31" i="188" s="1"/>
  <c r="M44" i="219" s="1"/>
  <c r="AN31" i="188"/>
  <c r="AP31" i="188" s="1"/>
  <c r="K31" i="188" s="1"/>
  <c r="K44" i="219" s="1"/>
  <c r="AM31" i="188"/>
  <c r="AO31" i="188" s="1"/>
  <c r="J31" i="188" s="1"/>
  <c r="J44" i="219" s="1"/>
  <c r="AL31" i="188"/>
  <c r="AJ31" i="188"/>
  <c r="H31" i="188" s="1"/>
  <c r="H44" i="219" s="1"/>
  <c r="AB31" i="188"/>
  <c r="AD31" i="188" s="1"/>
  <c r="AA31" i="188"/>
  <c r="AC31" i="188" s="1"/>
  <c r="BL30" i="188"/>
  <c r="BN30" i="188" s="1"/>
  <c r="T30" i="188" s="1"/>
  <c r="T43" i="219" s="1"/>
  <c r="BK30" i="188"/>
  <c r="BM30" i="188" s="1"/>
  <c r="S30" i="188" s="1"/>
  <c r="S43" i="219" s="1"/>
  <c r="BJ30" i="188"/>
  <c r="BH30" i="188"/>
  <c r="Q30" i="188" s="1"/>
  <c r="AZ30" i="188"/>
  <c r="BB30" i="188" s="1"/>
  <c r="AY30" i="188"/>
  <c r="BA30" i="188" s="1"/>
  <c r="AX30" i="188"/>
  <c r="BD30" i="188" s="1"/>
  <c r="AV30" i="188"/>
  <c r="M30" i="188" s="1"/>
  <c r="M43" i="219" s="1"/>
  <c r="AN30" i="188"/>
  <c r="AP30" i="188" s="1"/>
  <c r="K30" i="188" s="1"/>
  <c r="K43" i="219" s="1"/>
  <c r="AM30" i="188"/>
  <c r="AO30" i="188" s="1"/>
  <c r="J30" i="188" s="1"/>
  <c r="J43" i="219" s="1"/>
  <c r="AL30" i="188"/>
  <c r="AJ30" i="188"/>
  <c r="H30" i="188" s="1"/>
  <c r="H43" i="219" s="1"/>
  <c r="AB30" i="188"/>
  <c r="AD30" i="188" s="1"/>
  <c r="AF30" i="188" s="1"/>
  <c r="AA30" i="188"/>
  <c r="AC30" i="188" s="1"/>
  <c r="BL29" i="188"/>
  <c r="BN29" i="188" s="1"/>
  <c r="BK29" i="188"/>
  <c r="BM29" i="188" s="1"/>
  <c r="BJ29" i="188"/>
  <c r="BH29" i="188"/>
  <c r="Q29" i="188" s="1"/>
  <c r="Q42" i="219" s="1"/>
  <c r="AZ29" i="188"/>
  <c r="BB29" i="188" s="1"/>
  <c r="AY29" i="188"/>
  <c r="BA29" i="188" s="1"/>
  <c r="O29" i="188" s="1"/>
  <c r="O42" i="219" s="1"/>
  <c r="AX29" i="188"/>
  <c r="AV29" i="188"/>
  <c r="M29" i="188" s="1"/>
  <c r="M42" i="219" s="1"/>
  <c r="AN29" i="188"/>
  <c r="AP29" i="188" s="1"/>
  <c r="AM29" i="188"/>
  <c r="AO29" i="188" s="1"/>
  <c r="J29" i="188" s="1"/>
  <c r="J42" i="219" s="1"/>
  <c r="AL29" i="188"/>
  <c r="AJ29" i="188"/>
  <c r="H29" i="188" s="1"/>
  <c r="H42" i="219" s="1"/>
  <c r="AB29" i="188"/>
  <c r="AD29" i="188" s="1"/>
  <c r="AF29" i="188" s="1"/>
  <c r="AA29" i="188"/>
  <c r="AC29" i="188" s="1"/>
  <c r="BL28" i="188"/>
  <c r="BN28" i="188" s="1"/>
  <c r="BK28" i="188"/>
  <c r="BM28" i="188" s="1"/>
  <c r="BJ28" i="188"/>
  <c r="BH28" i="188"/>
  <c r="Q28" i="188" s="1"/>
  <c r="Q41" i="219" s="1"/>
  <c r="AZ28" i="188"/>
  <c r="BB28" i="188" s="1"/>
  <c r="AY28" i="188"/>
  <c r="BA28" i="188" s="1"/>
  <c r="AX28" i="188"/>
  <c r="AV28" i="188"/>
  <c r="M28" i="188" s="1"/>
  <c r="M41" i="219" s="1"/>
  <c r="AN28" i="188"/>
  <c r="AP28" i="188" s="1"/>
  <c r="AM28" i="188"/>
  <c r="AO28" i="188" s="1"/>
  <c r="J28" i="188" s="1"/>
  <c r="J41" i="219" s="1"/>
  <c r="AL28" i="188"/>
  <c r="AJ28" i="188"/>
  <c r="H28" i="188" s="1"/>
  <c r="H41" i="219" s="1"/>
  <c r="AB28" i="188"/>
  <c r="AD28" i="188" s="1"/>
  <c r="AA28" i="188"/>
  <c r="AC28" i="188" s="1"/>
  <c r="E28" i="188" s="1"/>
  <c r="E41" i="219" s="1"/>
  <c r="BL27" i="188"/>
  <c r="BN27" i="188" s="1"/>
  <c r="T27" i="188" s="1"/>
  <c r="T38" i="219" s="1"/>
  <c r="BK27" i="188"/>
  <c r="BM27" i="188" s="1"/>
  <c r="S27" i="188" s="1"/>
  <c r="S38" i="219" s="1"/>
  <c r="BJ27" i="188"/>
  <c r="BH27" i="188"/>
  <c r="Q27" i="188" s="1"/>
  <c r="Q38" i="219" s="1"/>
  <c r="AZ27" i="188"/>
  <c r="BB27" i="188" s="1"/>
  <c r="AY27" i="188"/>
  <c r="BA27" i="188" s="1"/>
  <c r="BC27" i="188" s="1"/>
  <c r="AX27" i="188"/>
  <c r="AV27" i="188"/>
  <c r="M27" i="188" s="1"/>
  <c r="M38" i="219" s="1"/>
  <c r="AN27" i="188"/>
  <c r="AP27" i="188" s="1"/>
  <c r="AM27" i="188"/>
  <c r="AO27" i="188" s="1"/>
  <c r="J27" i="188" s="1"/>
  <c r="J38" i="219" s="1"/>
  <c r="AL27" i="188"/>
  <c r="AJ27" i="188"/>
  <c r="H27" i="188" s="1"/>
  <c r="H38" i="219" s="1"/>
  <c r="AB27" i="188"/>
  <c r="AD27" i="188" s="1"/>
  <c r="AA27" i="188"/>
  <c r="AC27" i="188" s="1"/>
  <c r="BL26" i="188"/>
  <c r="BN26" i="188" s="1"/>
  <c r="BK26" i="188"/>
  <c r="BM26" i="188" s="1"/>
  <c r="S26" i="188" s="1"/>
  <c r="S37" i="219" s="1"/>
  <c r="BJ26" i="188"/>
  <c r="BH26" i="188"/>
  <c r="Q26" i="188" s="1"/>
  <c r="Q37" i="219" s="1"/>
  <c r="AZ26" i="188"/>
  <c r="BB26" i="188" s="1"/>
  <c r="AY26" i="188"/>
  <c r="BA26" i="188" s="1"/>
  <c r="O26" i="188" s="1"/>
  <c r="O37" i="219" s="1"/>
  <c r="AX26" i="188"/>
  <c r="AV26" i="188"/>
  <c r="M26" i="188" s="1"/>
  <c r="M37" i="219" s="1"/>
  <c r="AN26" i="188"/>
  <c r="AP26" i="188" s="1"/>
  <c r="K26" i="188" s="1"/>
  <c r="K37" i="219" s="1"/>
  <c r="AM26" i="188"/>
  <c r="AO26" i="188" s="1"/>
  <c r="AL26" i="188"/>
  <c r="AJ26" i="188"/>
  <c r="H26" i="188" s="1"/>
  <c r="H37" i="219" s="1"/>
  <c r="AB26" i="188"/>
  <c r="AD26" i="188" s="1"/>
  <c r="F26" i="188" s="1"/>
  <c r="F37" i="219" s="1"/>
  <c r="AA26" i="188"/>
  <c r="AC26" i="188" s="1"/>
  <c r="BL25" i="188"/>
  <c r="BN25" i="188" s="1"/>
  <c r="BK25" i="188"/>
  <c r="BM25" i="188" s="1"/>
  <c r="S25" i="188" s="1"/>
  <c r="S36" i="219" s="1"/>
  <c r="BJ25" i="188"/>
  <c r="BH25" i="188"/>
  <c r="Q25" i="188" s="1"/>
  <c r="Q36" i="219" s="1"/>
  <c r="AZ25" i="188"/>
  <c r="BB25" i="188" s="1"/>
  <c r="AY25" i="188"/>
  <c r="BA25" i="188" s="1"/>
  <c r="O25" i="188" s="1"/>
  <c r="O36" i="219" s="1"/>
  <c r="AX25" i="188"/>
  <c r="AV25" i="188"/>
  <c r="M25" i="188" s="1"/>
  <c r="M36" i="219" s="1"/>
  <c r="AN25" i="188"/>
  <c r="AP25" i="188" s="1"/>
  <c r="K25" i="188" s="1"/>
  <c r="K36" i="219" s="1"/>
  <c r="AM25" i="188"/>
  <c r="AO25" i="188" s="1"/>
  <c r="J25" i="188" s="1"/>
  <c r="J36" i="219" s="1"/>
  <c r="AL25" i="188"/>
  <c r="AJ25" i="188"/>
  <c r="H25" i="188" s="1"/>
  <c r="H36" i="219" s="1"/>
  <c r="AB25" i="188"/>
  <c r="AD25" i="188" s="1"/>
  <c r="AA25" i="188"/>
  <c r="AC25" i="188" s="1"/>
  <c r="E25" i="188" s="1"/>
  <c r="E36" i="219" s="1"/>
  <c r="BL23" i="188"/>
  <c r="BN23" i="188" s="1"/>
  <c r="BK23" i="188"/>
  <c r="BM23" i="188" s="1"/>
  <c r="BJ23" i="188"/>
  <c r="BH23" i="188"/>
  <c r="Q23" i="188" s="1"/>
  <c r="Q32" i="219" s="1"/>
  <c r="AZ23" i="188"/>
  <c r="BB23" i="188" s="1"/>
  <c r="AY23" i="188"/>
  <c r="BA23" i="188" s="1"/>
  <c r="O23" i="188" s="1"/>
  <c r="O32" i="219" s="1"/>
  <c r="AX23" i="188"/>
  <c r="AV23" i="188"/>
  <c r="M23" i="188" s="1"/>
  <c r="M32" i="219" s="1"/>
  <c r="AN23" i="188"/>
  <c r="AP23" i="188" s="1"/>
  <c r="AM23" i="188"/>
  <c r="AO23" i="188" s="1"/>
  <c r="AL23" i="188"/>
  <c r="AJ23" i="188"/>
  <c r="H23" i="188" s="1"/>
  <c r="H32" i="219" s="1"/>
  <c r="AB23" i="188"/>
  <c r="AD23" i="188" s="1"/>
  <c r="AA23" i="188"/>
  <c r="AC23" i="188" s="1"/>
  <c r="BL22" i="188"/>
  <c r="BN22" i="188" s="1"/>
  <c r="T22" i="188" s="1"/>
  <c r="T31" i="219" s="1"/>
  <c r="BK22" i="188"/>
  <c r="BM22" i="188" s="1"/>
  <c r="S22" i="188" s="1"/>
  <c r="S31" i="219" s="1"/>
  <c r="BJ22" i="188"/>
  <c r="BH22" i="188"/>
  <c r="Q22" i="188" s="1"/>
  <c r="AZ22" i="188"/>
  <c r="BB22" i="188" s="1"/>
  <c r="P22" i="188" s="1"/>
  <c r="P31" i="219" s="1"/>
  <c r="AY22" i="188"/>
  <c r="BA22" i="188" s="1"/>
  <c r="O22" i="188" s="1"/>
  <c r="O31" i="219" s="1"/>
  <c r="AX22" i="188"/>
  <c r="AV22" i="188"/>
  <c r="M22" i="188" s="1"/>
  <c r="M31" i="219" s="1"/>
  <c r="AN22" i="188"/>
  <c r="AP22" i="188" s="1"/>
  <c r="AM22" i="188"/>
  <c r="AO22" i="188" s="1"/>
  <c r="J22" i="188" s="1"/>
  <c r="J31" i="219" s="1"/>
  <c r="AL22" i="188"/>
  <c r="AJ22" i="188"/>
  <c r="H22" i="188" s="1"/>
  <c r="H31" i="219" s="1"/>
  <c r="AB22" i="188"/>
  <c r="AD22" i="188" s="1"/>
  <c r="AF22" i="188" s="1"/>
  <c r="AA22" i="188"/>
  <c r="AC22" i="188" s="1"/>
  <c r="E22" i="188" s="1"/>
  <c r="E31" i="219" s="1"/>
  <c r="BL21" i="188"/>
  <c r="BN21" i="188" s="1"/>
  <c r="BK21" i="188"/>
  <c r="BM21" i="188" s="1"/>
  <c r="S21" i="188" s="1"/>
  <c r="S28" i="219" s="1"/>
  <c r="BJ21" i="188"/>
  <c r="BP21" i="188" s="1"/>
  <c r="BH21" i="188"/>
  <c r="Q21" i="188" s="1"/>
  <c r="AZ21" i="188"/>
  <c r="BB21" i="188" s="1"/>
  <c r="P21" i="188" s="1"/>
  <c r="P28" i="219" s="1"/>
  <c r="AY21" i="188"/>
  <c r="BA21" i="188" s="1"/>
  <c r="AX21" i="188"/>
  <c r="AV21" i="188"/>
  <c r="M21" i="188" s="1"/>
  <c r="M28" i="219" s="1"/>
  <c r="AN21" i="188"/>
  <c r="AP21" i="188" s="1"/>
  <c r="AM21" i="188"/>
  <c r="AO21" i="188" s="1"/>
  <c r="AL21" i="188"/>
  <c r="AJ21" i="188"/>
  <c r="H21" i="188" s="1"/>
  <c r="H28" i="219" s="1"/>
  <c r="AB21" i="188"/>
  <c r="AD21" i="188" s="1"/>
  <c r="AA21" i="188"/>
  <c r="AC21" i="188" s="1"/>
  <c r="BL20" i="188"/>
  <c r="BN20" i="188" s="1"/>
  <c r="T20" i="188" s="1"/>
  <c r="T26" i="219" s="1"/>
  <c r="BK20" i="188"/>
  <c r="BM20" i="188" s="1"/>
  <c r="S20" i="188" s="1"/>
  <c r="S26" i="219" s="1"/>
  <c r="BJ20" i="188"/>
  <c r="BH20" i="188"/>
  <c r="Q20" i="188" s="1"/>
  <c r="AZ20" i="188"/>
  <c r="BB20" i="188" s="1"/>
  <c r="AY20" i="188"/>
  <c r="BA20" i="188" s="1"/>
  <c r="AX20" i="188"/>
  <c r="AV20" i="188"/>
  <c r="M20" i="188" s="1"/>
  <c r="M26" i="219" s="1"/>
  <c r="AN20" i="188"/>
  <c r="AP20" i="188" s="1"/>
  <c r="K20" i="188" s="1"/>
  <c r="K26" i="219" s="1"/>
  <c r="AM20" i="188"/>
  <c r="AO20" i="188" s="1"/>
  <c r="AL20" i="188"/>
  <c r="AJ20" i="188"/>
  <c r="H20" i="188" s="1"/>
  <c r="H26" i="219" s="1"/>
  <c r="AB20" i="188"/>
  <c r="AD20" i="188" s="1"/>
  <c r="AA20" i="188"/>
  <c r="AC20" i="188" s="1"/>
  <c r="BL19" i="188"/>
  <c r="BN19" i="188" s="1"/>
  <c r="BK19" i="188"/>
  <c r="BM19" i="188" s="1"/>
  <c r="S19" i="188" s="1"/>
  <c r="S25" i="219" s="1"/>
  <c r="BJ19" i="188"/>
  <c r="BH19" i="188"/>
  <c r="Q19" i="188" s="1"/>
  <c r="Q25" i="219" s="1"/>
  <c r="AZ19" i="188"/>
  <c r="BB19" i="188" s="1"/>
  <c r="P19" i="188" s="1"/>
  <c r="P25" i="219" s="1"/>
  <c r="AY19" i="188"/>
  <c r="BA19" i="188" s="1"/>
  <c r="O19" i="188" s="1"/>
  <c r="O25" i="219" s="1"/>
  <c r="AX19" i="188"/>
  <c r="AV19" i="188"/>
  <c r="M19" i="188" s="1"/>
  <c r="M25" i="219" s="1"/>
  <c r="AN19" i="188"/>
  <c r="AP19" i="188" s="1"/>
  <c r="AM19" i="188"/>
  <c r="AO19" i="188" s="1"/>
  <c r="J19" i="188" s="1"/>
  <c r="J25" i="219" s="1"/>
  <c r="AL19" i="188"/>
  <c r="AJ19" i="188"/>
  <c r="H19" i="188" s="1"/>
  <c r="H25" i="219" s="1"/>
  <c r="AB19" i="188"/>
  <c r="AD19" i="188" s="1"/>
  <c r="AA19" i="188"/>
  <c r="AC19" i="188" s="1"/>
  <c r="BL18" i="188"/>
  <c r="BN18" i="188" s="1"/>
  <c r="T18" i="188" s="1"/>
  <c r="T24" i="219" s="1"/>
  <c r="BK18" i="188"/>
  <c r="BM18" i="188" s="1"/>
  <c r="S18" i="188" s="1"/>
  <c r="S24" i="219" s="1"/>
  <c r="BJ18" i="188"/>
  <c r="BH18" i="188"/>
  <c r="Q18" i="188" s="1"/>
  <c r="Q24" i="219" s="1"/>
  <c r="AZ18" i="188"/>
  <c r="BB18" i="188" s="1"/>
  <c r="P18" i="188" s="1"/>
  <c r="P24" i="219" s="1"/>
  <c r="AY18" i="188"/>
  <c r="BA18" i="188" s="1"/>
  <c r="O18" i="188" s="1"/>
  <c r="O24" i="219" s="1"/>
  <c r="AX18" i="188"/>
  <c r="AV18" i="188"/>
  <c r="M18" i="188" s="1"/>
  <c r="M24" i="219" s="1"/>
  <c r="AN18" i="188"/>
  <c r="AP18" i="188" s="1"/>
  <c r="K18" i="188" s="1"/>
  <c r="K24" i="219" s="1"/>
  <c r="AM18" i="188"/>
  <c r="AO18" i="188" s="1"/>
  <c r="J18" i="188" s="1"/>
  <c r="J24" i="219" s="1"/>
  <c r="AL18" i="188"/>
  <c r="AJ18" i="188"/>
  <c r="H18" i="188" s="1"/>
  <c r="H24" i="219" s="1"/>
  <c r="AB18" i="188"/>
  <c r="AD18" i="188" s="1"/>
  <c r="F18" i="188" s="1"/>
  <c r="F24" i="219" s="1"/>
  <c r="AA18" i="188"/>
  <c r="AC18" i="188" s="1"/>
  <c r="E18" i="188" s="1"/>
  <c r="E24" i="219" s="1"/>
  <c r="BL17" i="188"/>
  <c r="BN17" i="188" s="1"/>
  <c r="BK17" i="188"/>
  <c r="BM17" i="188" s="1"/>
  <c r="S17" i="188" s="1"/>
  <c r="S21" i="219" s="1"/>
  <c r="BJ17" i="188"/>
  <c r="BH17" i="188"/>
  <c r="Q17" i="188" s="1"/>
  <c r="Q21" i="219" s="1"/>
  <c r="AZ17" i="188"/>
  <c r="BB17" i="188" s="1"/>
  <c r="P17" i="188" s="1"/>
  <c r="P21" i="219" s="1"/>
  <c r="AY17" i="188"/>
  <c r="BA17" i="188" s="1"/>
  <c r="O17" i="188" s="1"/>
  <c r="O21" i="219" s="1"/>
  <c r="AX17" i="188"/>
  <c r="AV17" i="188"/>
  <c r="M17" i="188" s="1"/>
  <c r="M21" i="219" s="1"/>
  <c r="AN17" i="188"/>
  <c r="AP17" i="188" s="1"/>
  <c r="K17" i="188" s="1"/>
  <c r="K21" i="219" s="1"/>
  <c r="AM17" i="188"/>
  <c r="AO17" i="188" s="1"/>
  <c r="AL17" i="188"/>
  <c r="AJ17" i="188"/>
  <c r="H17" i="188" s="1"/>
  <c r="H21" i="219" s="1"/>
  <c r="AB17" i="188"/>
  <c r="AD17" i="188" s="1"/>
  <c r="AA17" i="188"/>
  <c r="AC17" i="188" s="1"/>
  <c r="BL16" i="188"/>
  <c r="BN16" i="188" s="1"/>
  <c r="T16" i="188" s="1"/>
  <c r="T20" i="219" s="1"/>
  <c r="BK16" i="188"/>
  <c r="BM16" i="188" s="1"/>
  <c r="S16" i="188" s="1"/>
  <c r="S20" i="219" s="1"/>
  <c r="BJ16" i="188"/>
  <c r="BH16" i="188"/>
  <c r="Q16" i="188" s="1"/>
  <c r="Q20" i="219" s="1"/>
  <c r="AZ16" i="188"/>
  <c r="BB16" i="188" s="1"/>
  <c r="P16" i="188" s="1"/>
  <c r="P20" i="219" s="1"/>
  <c r="AY16" i="188"/>
  <c r="BA16" i="188" s="1"/>
  <c r="O16" i="188" s="1"/>
  <c r="O20" i="219" s="1"/>
  <c r="AX16" i="188"/>
  <c r="AV16" i="188"/>
  <c r="M16" i="188" s="1"/>
  <c r="M20" i="219" s="1"/>
  <c r="AN16" i="188"/>
  <c r="AP16" i="188" s="1"/>
  <c r="K16" i="188" s="1"/>
  <c r="K20" i="219" s="1"/>
  <c r="AM16" i="188"/>
  <c r="AO16" i="188" s="1"/>
  <c r="J16" i="188" s="1"/>
  <c r="J20" i="219" s="1"/>
  <c r="AL16" i="188"/>
  <c r="AJ16" i="188"/>
  <c r="H16" i="188" s="1"/>
  <c r="H20" i="219" s="1"/>
  <c r="AB16" i="188"/>
  <c r="AD16" i="188" s="1"/>
  <c r="F16" i="188" s="1"/>
  <c r="F20" i="219" s="1"/>
  <c r="AA16" i="188"/>
  <c r="AC16" i="188" s="1"/>
  <c r="BL15" i="188"/>
  <c r="BN15" i="188" s="1"/>
  <c r="BK15" i="188"/>
  <c r="BM15" i="188" s="1"/>
  <c r="S15" i="188" s="1"/>
  <c r="S17" i="219" s="1"/>
  <c r="BJ15" i="188"/>
  <c r="BH15" i="188"/>
  <c r="Q15" i="188" s="1"/>
  <c r="Q17" i="219" s="1"/>
  <c r="AZ15" i="188"/>
  <c r="BB15" i="188" s="1"/>
  <c r="AY15" i="188"/>
  <c r="BA15" i="188" s="1"/>
  <c r="O15" i="188" s="1"/>
  <c r="O17" i="219" s="1"/>
  <c r="AX15" i="188"/>
  <c r="AV15" i="188"/>
  <c r="M15" i="188" s="1"/>
  <c r="M17" i="219" s="1"/>
  <c r="AN15" i="188"/>
  <c r="AP15" i="188" s="1"/>
  <c r="AM15" i="188"/>
  <c r="AO15" i="188" s="1"/>
  <c r="J15" i="188" s="1"/>
  <c r="J17" i="219" s="1"/>
  <c r="AL15" i="188"/>
  <c r="AJ15" i="188"/>
  <c r="H15" i="188" s="1"/>
  <c r="H17" i="219" s="1"/>
  <c r="AB15" i="188"/>
  <c r="AD15" i="188" s="1"/>
  <c r="AA15" i="188"/>
  <c r="AC15" i="188" s="1"/>
  <c r="BL14" i="188"/>
  <c r="BN14" i="188" s="1"/>
  <c r="T14" i="188" s="1"/>
  <c r="BK14" i="188"/>
  <c r="BM14" i="188" s="1"/>
  <c r="S14" i="188" s="1"/>
  <c r="S16" i="219" s="1"/>
  <c r="BJ14" i="188"/>
  <c r="BH14" i="188"/>
  <c r="Q14" i="188" s="1"/>
  <c r="Q16" i="219" s="1"/>
  <c r="AZ14" i="188"/>
  <c r="BB14" i="188" s="1"/>
  <c r="P14" i="188" s="1"/>
  <c r="P16" i="219" s="1"/>
  <c r="AY14" i="188"/>
  <c r="BA14" i="188" s="1"/>
  <c r="O14" i="188" s="1"/>
  <c r="O16" i="219" s="1"/>
  <c r="AX14" i="188"/>
  <c r="AV14" i="188"/>
  <c r="M14" i="188" s="1"/>
  <c r="M16" i="219" s="1"/>
  <c r="AN14" i="188"/>
  <c r="AP14" i="188" s="1"/>
  <c r="AM14" i="188"/>
  <c r="AO14" i="188" s="1"/>
  <c r="J14" i="188" s="1"/>
  <c r="J16" i="219" s="1"/>
  <c r="AL14" i="188"/>
  <c r="AJ14" i="188"/>
  <c r="H14" i="188" s="1"/>
  <c r="H16" i="219" s="1"/>
  <c r="AB14" i="188"/>
  <c r="AD14" i="188" s="1"/>
  <c r="F14" i="188" s="1"/>
  <c r="F16" i="219" s="1"/>
  <c r="AA14" i="188"/>
  <c r="AC14" i="188" s="1"/>
  <c r="AE14" i="188" s="1"/>
  <c r="BL13" i="188"/>
  <c r="BN13" i="188" s="1"/>
  <c r="T13" i="188" s="1"/>
  <c r="T15" i="219" s="1"/>
  <c r="BK13" i="188"/>
  <c r="BM13" i="188" s="1"/>
  <c r="S13" i="188" s="1"/>
  <c r="S15" i="219" s="1"/>
  <c r="BJ13" i="188"/>
  <c r="BH13" i="188"/>
  <c r="Q13" i="188" s="1"/>
  <c r="AZ13" i="188"/>
  <c r="BB13" i="188" s="1"/>
  <c r="AY13" i="188"/>
  <c r="BA13" i="188" s="1"/>
  <c r="O13" i="188" s="1"/>
  <c r="O15" i="219" s="1"/>
  <c r="AX13" i="188"/>
  <c r="AV13" i="188"/>
  <c r="M13" i="188" s="1"/>
  <c r="M15" i="219" s="1"/>
  <c r="AN13" i="188"/>
  <c r="AP13" i="188" s="1"/>
  <c r="K13" i="188" s="1"/>
  <c r="K15" i="219" s="1"/>
  <c r="AM13" i="188"/>
  <c r="AO13" i="188" s="1"/>
  <c r="J13" i="188" s="1"/>
  <c r="J15" i="219" s="1"/>
  <c r="AL13" i="188"/>
  <c r="AJ13" i="188"/>
  <c r="H13" i="188" s="1"/>
  <c r="H15" i="219" s="1"/>
  <c r="AB13" i="188"/>
  <c r="AD13" i="188" s="1"/>
  <c r="AA13" i="188"/>
  <c r="AC13" i="188" s="1"/>
  <c r="BL12" i="188"/>
  <c r="BN12" i="188" s="1"/>
  <c r="T12" i="188" s="1"/>
  <c r="T12" i="219" s="1"/>
  <c r="BK12" i="188"/>
  <c r="BM12" i="188" s="1"/>
  <c r="BJ12" i="188"/>
  <c r="BH12" i="188"/>
  <c r="Q12" i="188" s="1"/>
  <c r="AZ12" i="188"/>
  <c r="BB12" i="188" s="1"/>
  <c r="P12" i="188" s="1"/>
  <c r="P12" i="219" s="1"/>
  <c r="AY12" i="188"/>
  <c r="BA12" i="188" s="1"/>
  <c r="O12" i="188" s="1"/>
  <c r="O12" i="219" s="1"/>
  <c r="AX12" i="188"/>
  <c r="AV12" i="188"/>
  <c r="M12" i="188" s="1"/>
  <c r="M12" i="219" s="1"/>
  <c r="AN12" i="188"/>
  <c r="AP12" i="188" s="1"/>
  <c r="K12" i="188" s="1"/>
  <c r="K12" i="219" s="1"/>
  <c r="AM12" i="188"/>
  <c r="AO12" i="188" s="1"/>
  <c r="J12" i="188" s="1"/>
  <c r="J12" i="219" s="1"/>
  <c r="AL12" i="188"/>
  <c r="AJ12" i="188"/>
  <c r="H12" i="188" s="1"/>
  <c r="H12" i="219" s="1"/>
  <c r="AB12" i="188"/>
  <c r="AD12" i="188" s="1"/>
  <c r="AA12" i="188"/>
  <c r="AC12" i="188" s="1"/>
  <c r="BL11" i="188"/>
  <c r="BN11" i="188" s="1"/>
  <c r="BK11" i="188"/>
  <c r="BM11" i="188" s="1"/>
  <c r="BJ11" i="188"/>
  <c r="BH11" i="188"/>
  <c r="Q11" i="188" s="1"/>
  <c r="AZ11" i="188"/>
  <c r="BB11" i="188" s="1"/>
  <c r="AY11" i="188"/>
  <c r="BA11" i="188" s="1"/>
  <c r="O11" i="188" s="1"/>
  <c r="O11" i="219" s="1"/>
  <c r="AX11" i="188"/>
  <c r="AV11" i="188"/>
  <c r="M11" i="188" s="1"/>
  <c r="M11" i="219" s="1"/>
  <c r="AN11" i="188"/>
  <c r="AP11" i="188" s="1"/>
  <c r="K11" i="188" s="1"/>
  <c r="K11" i="219" s="1"/>
  <c r="AM11" i="188"/>
  <c r="AO11" i="188" s="1"/>
  <c r="J11" i="188" s="1"/>
  <c r="J11" i="219" s="1"/>
  <c r="AL11" i="188"/>
  <c r="AJ11" i="188"/>
  <c r="H11" i="188" s="1"/>
  <c r="H11" i="219" s="1"/>
  <c r="AB11" i="188"/>
  <c r="AD11" i="188" s="1"/>
  <c r="AA11" i="188"/>
  <c r="AC11" i="188" s="1"/>
  <c r="M41" i="188"/>
  <c r="M62" i="219" s="1"/>
  <c r="K38" i="188"/>
  <c r="K57" i="219" s="1"/>
  <c r="P34" i="188"/>
  <c r="P50" i="219" s="1"/>
  <c r="AM10" i="188"/>
  <c r="AO10" i="188" s="1"/>
  <c r="AZ10" i="188"/>
  <c r="BB10" i="188" s="1"/>
  <c r="P10" i="188" s="1"/>
  <c r="P10" i="219" s="1"/>
  <c r="AY10" i="188"/>
  <c r="BA10" i="188" s="1"/>
  <c r="O10" i="188" s="1"/>
  <c r="O10" i="219" s="1"/>
  <c r="AV10" i="188"/>
  <c r="M10" i="188" s="1"/>
  <c r="M10" i="219" s="1"/>
  <c r="X10" i="188"/>
  <c r="C10" i="188" s="1"/>
  <c r="C10" i="219" s="1"/>
  <c r="AX10" i="188"/>
  <c r="AJ10" i="188"/>
  <c r="H10" i="188" s="1"/>
  <c r="H10" i="219" s="1"/>
  <c r="Z10" i="188"/>
  <c r="AA10" i="188"/>
  <c r="AC10" i="188" s="1"/>
  <c r="AB10" i="188"/>
  <c r="AD10" i="188" s="1"/>
  <c r="AN10" i="188"/>
  <c r="AP10" i="188" s="1"/>
  <c r="K10" i="188" s="1"/>
  <c r="K10" i="219" s="1"/>
  <c r="BH10" i="188"/>
  <c r="Q10" i="188" s="1"/>
  <c r="Q10" i="219" s="1"/>
  <c r="BK10" i="188"/>
  <c r="BM10" i="188" s="1"/>
  <c r="BL10" i="188"/>
  <c r="BN10" i="188" s="1"/>
  <c r="T10" i="188" s="1"/>
  <c r="T10" i="219" s="1"/>
  <c r="AL10" i="188"/>
  <c r="BJ10" i="188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BC3" i="4"/>
  <c r="BD3" i="4"/>
  <c r="BE3" i="4"/>
  <c r="BF3" i="4"/>
  <c r="BG3" i="4"/>
  <c r="BH3" i="4"/>
  <c r="BI3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F38" i="188"/>
  <c r="F57" i="219" s="1"/>
  <c r="O35" i="188"/>
  <c r="O51" i="219" s="1"/>
  <c r="BP30" i="188"/>
  <c r="AQ33" i="188"/>
  <c r="T28" i="188"/>
  <c r="T41" i="219" s="1"/>
  <c r="J23" i="188"/>
  <c r="J32" i="219" s="1"/>
  <c r="T15" i="188"/>
  <c r="K23" i="188"/>
  <c r="K32" i="219" s="1"/>
  <c r="S40" i="188"/>
  <c r="S61" i="219" s="1"/>
  <c r="T42" i="188"/>
  <c r="T64" i="219" s="1"/>
  <c r="T57" i="219"/>
  <c r="AR35" i="188"/>
  <c r="T37" i="188"/>
  <c r="T54" i="219" s="1"/>
  <c r="T21" i="188"/>
  <c r="T28" i="219" s="1"/>
  <c r="T25" i="188"/>
  <c r="BP22" i="188"/>
  <c r="S24" i="188"/>
  <c r="S33" i="219" s="1"/>
  <c r="BO21" i="188"/>
  <c r="BD36" i="188"/>
  <c r="P36" i="188"/>
  <c r="P52" i="219" s="1"/>
  <c r="P13" i="188"/>
  <c r="P15" i="219" s="1"/>
  <c r="P30" i="188"/>
  <c r="P43" i="219" s="1"/>
  <c r="O38" i="188"/>
  <c r="O57" i="219" s="1"/>
  <c r="P25" i="188"/>
  <c r="P36" i="219" s="1"/>
  <c r="K35" i="188"/>
  <c r="K51" i="219" s="1"/>
  <c r="K39" i="188"/>
  <c r="K60" i="219" s="1"/>
  <c r="AR39" i="188"/>
  <c r="J24" i="188"/>
  <c r="J33" i="219" s="1"/>
  <c r="F30" i="188"/>
  <c r="F43" i="219" s="1"/>
  <c r="F41" i="188"/>
  <c r="F62" i="219" s="1"/>
  <c r="F24" i="188"/>
  <c r="F33" i="219" s="1"/>
  <c r="O37" i="225"/>
  <c r="O41" i="225"/>
  <c r="O46" i="225"/>
  <c r="O51" i="225"/>
  <c r="O55" i="225"/>
  <c r="O59" i="225"/>
  <c r="O63" i="225"/>
  <c r="O67" i="225"/>
  <c r="O43" i="225"/>
  <c r="O35" i="225"/>
  <c r="O39" i="225"/>
  <c r="O44" i="225"/>
  <c r="O49" i="225"/>
  <c r="O53" i="225"/>
  <c r="O57" i="225"/>
  <c r="O61" i="225"/>
  <c r="O65" i="225"/>
  <c r="O69" i="225"/>
  <c r="O36" i="225"/>
  <c r="O40" i="225"/>
  <c r="O45" i="225"/>
  <c r="O50" i="225"/>
  <c r="O54" i="225"/>
  <c r="O58" i="225"/>
  <c r="O62" i="225"/>
  <c r="J38" i="225"/>
  <c r="J42" i="225"/>
  <c r="J46" i="225"/>
  <c r="J51" i="225"/>
  <c r="J55" i="225"/>
  <c r="J59" i="225"/>
  <c r="J63" i="225"/>
  <c r="J67" i="225"/>
  <c r="J37" i="225"/>
  <c r="J41" i="225"/>
  <c r="J45" i="225"/>
  <c r="J50" i="225"/>
  <c r="J54" i="225"/>
  <c r="J58" i="225"/>
  <c r="J62" i="225"/>
  <c r="S37" i="188" l="1"/>
  <c r="S54" i="219" s="1"/>
  <c r="E35" i="188"/>
  <c r="E51" i="219" s="1"/>
  <c r="BC23" i="188"/>
  <c r="F27" i="188"/>
  <c r="F38" i="219" s="1"/>
  <c r="F31" i="188"/>
  <c r="F44" i="219" s="1"/>
  <c r="AF39" i="188"/>
  <c r="E31" i="188"/>
  <c r="E44" i="219" s="1"/>
  <c r="E23" i="188"/>
  <c r="E32" i="219" s="1"/>
  <c r="BC38" i="188"/>
  <c r="AE18" i="188"/>
  <c r="AQ35" i="188"/>
  <c r="AF11" i="188"/>
  <c r="AF15" i="188"/>
  <c r="AF19" i="188"/>
  <c r="AF23" i="188"/>
  <c r="AQ31" i="188"/>
  <c r="BO36" i="188"/>
  <c r="AF35" i="188"/>
  <c r="BO13" i="188"/>
  <c r="BP28" i="188"/>
  <c r="BP29" i="188"/>
  <c r="BP37" i="188"/>
  <c r="BP38" i="188"/>
  <c r="BO14" i="188"/>
  <c r="BO16" i="188"/>
  <c r="BC40" i="188"/>
  <c r="O27" i="188"/>
  <c r="O38" i="219" s="1"/>
  <c r="BC29" i="188"/>
  <c r="BD25" i="188"/>
  <c r="BC36" i="188"/>
  <c r="BD35" i="188"/>
  <c r="AM42" i="188"/>
  <c r="AO42" i="188" s="1"/>
  <c r="J42" i="188" s="1"/>
  <c r="J64" i="219" s="1"/>
  <c r="AQ23" i="188"/>
  <c r="AR30" i="188"/>
  <c r="AR34" i="188"/>
  <c r="AR38" i="188"/>
  <c r="AR40" i="188"/>
  <c r="E38" i="188"/>
  <c r="E57" i="219" s="1"/>
  <c r="AE38" i="188"/>
  <c r="BO26" i="188"/>
  <c r="AQ28" i="188"/>
  <c r="AQ32" i="188"/>
  <c r="BO34" i="188"/>
  <c r="BD24" i="188"/>
  <c r="BP24" i="188"/>
  <c r="F13" i="188"/>
  <c r="F15" i="219" s="1"/>
  <c r="O64" i="225"/>
  <c r="O68" i="225"/>
  <c r="AF40" i="188"/>
  <c r="F32" i="188"/>
  <c r="F46" i="219" s="1"/>
  <c r="AF24" i="188"/>
  <c r="O56" i="225"/>
  <c r="O60" i="225"/>
  <c r="J69" i="225"/>
  <c r="O47" i="225"/>
  <c r="BC35" i="188"/>
  <c r="O66" i="225"/>
  <c r="E43" i="225"/>
  <c r="J47" i="225"/>
  <c r="K42" i="188"/>
  <c r="K64" i="219" s="1"/>
  <c r="BO22" i="188"/>
  <c r="AR31" i="188"/>
  <c r="F40" i="188"/>
  <c r="F61" i="219" s="1"/>
  <c r="AE34" i="188"/>
  <c r="AR25" i="188"/>
  <c r="P35" i="188"/>
  <c r="P51" i="219" s="1"/>
  <c r="BP20" i="188"/>
  <c r="BC32" i="188"/>
  <c r="AQ30" i="188"/>
  <c r="BC24" i="188"/>
  <c r="AF13" i="188"/>
  <c r="AF17" i="188"/>
  <c r="BP25" i="188"/>
  <c r="BO27" i="188"/>
  <c r="AF32" i="188"/>
  <c r="E40" i="188"/>
  <c r="E61" i="219" s="1"/>
  <c r="BP33" i="188"/>
  <c r="AQ36" i="188"/>
  <c r="T29" i="188"/>
  <c r="U29" i="188" s="1"/>
  <c r="BP31" i="188"/>
  <c r="AF26" i="188"/>
  <c r="E12" i="188"/>
  <c r="E12" i="219" s="1"/>
  <c r="AE16" i="188"/>
  <c r="BD22" i="188"/>
  <c r="BC39" i="188"/>
  <c r="AR41" i="188"/>
  <c r="BC41" i="188"/>
  <c r="U24" i="188"/>
  <c r="BP27" i="188"/>
  <c r="T39" i="188"/>
  <c r="T60" i="219" s="1"/>
  <c r="BP36" i="188"/>
  <c r="BO24" i="188"/>
  <c r="BJ42" i="188"/>
  <c r="BK42" i="188"/>
  <c r="BM42" i="188" s="1"/>
  <c r="S42" i="188" s="1"/>
  <c r="S64" i="219" s="1"/>
  <c r="O31" i="188"/>
  <c r="O44" i="219" s="1"/>
  <c r="BC37" i="188"/>
  <c r="BD39" i="188"/>
  <c r="J40" i="188"/>
  <c r="J61" i="219" s="1"/>
  <c r="AQ40" i="188"/>
  <c r="AR32" i="188"/>
  <c r="AQ34" i="188"/>
  <c r="AQ42" i="188"/>
  <c r="AR26" i="188"/>
  <c r="AR20" i="188"/>
  <c r="AQ39" i="188"/>
  <c r="AQ27" i="188"/>
  <c r="AR37" i="188"/>
  <c r="AA42" i="188"/>
  <c r="AC42" i="188" s="1"/>
  <c r="AE42" i="188" s="1"/>
  <c r="E24" i="188"/>
  <c r="E33" i="219" s="1"/>
  <c r="F22" i="188"/>
  <c r="F31" i="219" s="1"/>
  <c r="F35" i="188"/>
  <c r="F51" i="219" s="1"/>
  <c r="AE28" i="188"/>
  <c r="E32" i="188"/>
  <c r="E46" i="219" s="1"/>
  <c r="U27" i="188"/>
  <c r="U15" i="188"/>
  <c r="BC25" i="188"/>
  <c r="BC26" i="188"/>
  <c r="BC33" i="188"/>
  <c r="U13" i="188"/>
  <c r="BO19" i="188"/>
  <c r="BO30" i="188"/>
  <c r="BO33" i="188"/>
  <c r="BP18" i="188"/>
  <c r="BC12" i="188"/>
  <c r="AF10" i="188"/>
  <c r="AR11" i="188"/>
  <c r="BC16" i="188"/>
  <c r="BD17" i="188"/>
  <c r="T17" i="219"/>
  <c r="BD18" i="188"/>
  <c r="BD12" i="188"/>
  <c r="T33" i="219"/>
  <c r="U38" i="188"/>
  <c r="AR21" i="188"/>
  <c r="K21" i="188"/>
  <c r="K28" i="219" s="1"/>
  <c r="U18" i="188"/>
  <c r="BP13" i="188"/>
  <c r="AQ29" i="188"/>
  <c r="AR18" i="188"/>
  <c r="P11" i="188"/>
  <c r="P11" i="219" s="1"/>
  <c r="BD11" i="188"/>
  <c r="T23" i="188"/>
  <c r="BP23" i="188"/>
  <c r="AQ17" i="188"/>
  <c r="AQ11" i="188"/>
  <c r="BP12" i="188"/>
  <c r="BP15" i="188"/>
  <c r="AF41" i="188"/>
  <c r="F33" i="188"/>
  <c r="F49" i="219" s="1"/>
  <c r="AE29" i="188"/>
  <c r="AE25" i="188"/>
  <c r="F17" i="188"/>
  <c r="F21" i="219" s="1"/>
  <c r="E13" i="188"/>
  <c r="E15" i="219" s="1"/>
  <c r="Q15" i="219"/>
  <c r="BD19" i="188"/>
  <c r="AR23" i="188"/>
  <c r="U28" i="188"/>
  <c r="BO20" i="188"/>
  <c r="E11" i="188"/>
  <c r="E11" i="219" s="1"/>
  <c r="AE11" i="188"/>
  <c r="AE19" i="188"/>
  <c r="E19" i="188"/>
  <c r="E25" i="219" s="1"/>
  <c r="F34" i="188"/>
  <c r="F50" i="219" s="1"/>
  <c r="AF34" i="188"/>
  <c r="AF25" i="188"/>
  <c r="F25" i="188"/>
  <c r="F36" i="219" s="1"/>
  <c r="E36" i="188"/>
  <c r="E52" i="219" s="1"/>
  <c r="AE36" i="188"/>
  <c r="F39" i="188"/>
  <c r="F60" i="219" s="1"/>
  <c r="AE17" i="188"/>
  <c r="F29" i="188"/>
  <c r="F42" i="219" s="1"/>
  <c r="E29" i="188"/>
  <c r="E42" i="219" s="1"/>
  <c r="AE13" i="188"/>
  <c r="AB42" i="188"/>
  <c r="AD42" i="188" s="1"/>
  <c r="AF42" i="188" s="1"/>
  <c r="S23" i="188"/>
  <c r="S32" i="219" s="1"/>
  <c r="BO23" i="188"/>
  <c r="K29" i="188"/>
  <c r="K42" i="219" s="1"/>
  <c r="AR29" i="188"/>
  <c r="AR28" i="188"/>
  <c r="K28" i="188"/>
  <c r="K41" i="219" s="1"/>
  <c r="T34" i="188"/>
  <c r="BP34" i="188"/>
  <c r="S32" i="188"/>
  <c r="S46" i="219" s="1"/>
  <c r="BO32" i="188"/>
  <c r="K33" i="188"/>
  <c r="K49" i="219" s="1"/>
  <c r="AR33" i="188"/>
  <c r="AE37" i="188"/>
  <c r="E37" i="188"/>
  <c r="E54" i="219" s="1"/>
  <c r="T26" i="188"/>
  <c r="U26" i="188" s="1"/>
  <c r="BP26" i="188"/>
  <c r="S29" i="188"/>
  <c r="S42" i="219" s="1"/>
  <c r="BO29" i="188"/>
  <c r="S31" i="188"/>
  <c r="S44" i="219" s="1"/>
  <c r="BO31" i="188"/>
  <c r="T32" i="188"/>
  <c r="BP32" i="188"/>
  <c r="P37" i="188"/>
  <c r="P54" i="219" s="1"/>
  <c r="BD37" i="188"/>
  <c r="U10" i="188"/>
  <c r="F23" i="188"/>
  <c r="F32" i="219" s="1"/>
  <c r="BD16" i="188"/>
  <c r="BP14" i="188"/>
  <c r="BP42" i="188"/>
  <c r="AQ22" i="188"/>
  <c r="BD31" i="188"/>
  <c r="AF31" i="188"/>
  <c r="AE22" i="188"/>
  <c r="AF16" i="188"/>
  <c r="F11" i="188"/>
  <c r="F11" i="219" s="1"/>
  <c r="E16" i="188"/>
  <c r="E20" i="219" s="1"/>
  <c r="AR17" i="188"/>
  <c r="AR12" i="188"/>
  <c r="BC14" i="188"/>
  <c r="BC34" i="188"/>
  <c r="U16" i="188"/>
  <c r="BO15" i="188"/>
  <c r="U31" i="188"/>
  <c r="BP16" i="188"/>
  <c r="AQ25" i="188"/>
  <c r="AR13" i="188"/>
  <c r="AE10" i="188"/>
  <c r="AQ14" i="188"/>
  <c r="AR16" i="188"/>
  <c r="U37" i="188"/>
  <c r="AF14" i="188"/>
  <c r="AF18" i="188"/>
  <c r="F10" i="188"/>
  <c r="F10" i="219" s="1"/>
  <c r="BP10" i="188"/>
  <c r="BO17" i="188"/>
  <c r="BC18" i="188"/>
  <c r="BC22" i="188"/>
  <c r="AQ13" i="188"/>
  <c r="BC19" i="188"/>
  <c r="BD20" i="188"/>
  <c r="AR22" i="188"/>
  <c r="BC13" i="188"/>
  <c r="BC15" i="188"/>
  <c r="U30" i="188"/>
  <c r="Q43" i="219"/>
  <c r="BP40" i="188"/>
  <c r="T40" i="188"/>
  <c r="T61" i="219" s="1"/>
  <c r="S10" i="188"/>
  <c r="S10" i="219" s="1"/>
  <c r="BO10" i="188"/>
  <c r="S11" i="188"/>
  <c r="S11" i="219" s="1"/>
  <c r="BO11" i="188"/>
  <c r="BO12" i="188"/>
  <c r="S12" i="188"/>
  <c r="S12" i="219" s="1"/>
  <c r="T11" i="188"/>
  <c r="T11" i="219" s="1"/>
  <c r="BP11" i="188"/>
  <c r="T19" i="188"/>
  <c r="BP19" i="188"/>
  <c r="S28" i="188"/>
  <c r="S41" i="219" s="1"/>
  <c r="BO28" i="188"/>
  <c r="T35" i="188"/>
  <c r="BP35" i="188"/>
  <c r="T41" i="188"/>
  <c r="BP41" i="188"/>
  <c r="BO35" i="188"/>
  <c r="S35" i="188"/>
  <c r="S51" i="219" s="1"/>
  <c r="U42" i="188"/>
  <c r="BO25" i="188"/>
  <c r="Q11" i="219"/>
  <c r="Q26" i="219"/>
  <c r="U20" i="188"/>
  <c r="Q52" i="219"/>
  <c r="U36" i="188"/>
  <c r="U21" i="188"/>
  <c r="Q28" i="219"/>
  <c r="Q61" i="219"/>
  <c r="Q49" i="219"/>
  <c r="U33" i="188"/>
  <c r="Q12" i="219"/>
  <c r="U12" i="188"/>
  <c r="Q31" i="219"/>
  <c r="U22" i="188"/>
  <c r="BD15" i="188"/>
  <c r="P15" i="188"/>
  <c r="P17" i="219" s="1"/>
  <c r="P23" i="188"/>
  <c r="P32" i="219" s="1"/>
  <c r="BD23" i="188"/>
  <c r="P42" i="188"/>
  <c r="P64" i="219" s="1"/>
  <c r="BD42" i="188"/>
  <c r="O20" i="188"/>
  <c r="O26" i="219" s="1"/>
  <c r="BC20" i="188"/>
  <c r="O28" i="188"/>
  <c r="O41" i="219" s="1"/>
  <c r="BC28" i="188"/>
  <c r="P40" i="188"/>
  <c r="P61" i="219" s="1"/>
  <c r="BD40" i="188"/>
  <c r="BD26" i="188"/>
  <c r="P26" i="188"/>
  <c r="P37" i="219" s="1"/>
  <c r="BD27" i="188"/>
  <c r="P27" i="188"/>
  <c r="P38" i="219" s="1"/>
  <c r="P28" i="188"/>
  <c r="P41" i="219" s="1"/>
  <c r="BD28" i="188"/>
  <c r="BC30" i="188"/>
  <c r="O30" i="188"/>
  <c r="O43" i="219" s="1"/>
  <c r="P41" i="188"/>
  <c r="P62" i="219" s="1"/>
  <c r="BD41" i="188"/>
  <c r="O21" i="188"/>
  <c r="O28" i="219" s="1"/>
  <c r="BC21" i="188"/>
  <c r="P29" i="188"/>
  <c r="P42" i="219" s="1"/>
  <c r="BD29" i="188"/>
  <c r="O42" i="188"/>
  <c r="O64" i="219" s="1"/>
  <c r="BC42" i="188"/>
  <c r="P20" i="188"/>
  <c r="P26" i="219" s="1"/>
  <c r="BD21" i="188"/>
  <c r="BD14" i="188"/>
  <c r="BC17" i="188"/>
  <c r="BD13" i="188"/>
  <c r="BD38" i="188"/>
  <c r="BC10" i="188"/>
  <c r="BC11" i="188"/>
  <c r="J10" i="188"/>
  <c r="J10" i="219" s="1"/>
  <c r="AQ10" i="188"/>
  <c r="K14" i="188"/>
  <c r="K16" i="219" s="1"/>
  <c r="AR14" i="188"/>
  <c r="J21" i="188"/>
  <c r="J28" i="219" s="1"/>
  <c r="AQ21" i="188"/>
  <c r="AR36" i="188"/>
  <c r="K36" i="188"/>
  <c r="K52" i="219" s="1"/>
  <c r="AR19" i="188"/>
  <c r="K19" i="188"/>
  <c r="K25" i="219" s="1"/>
  <c r="J20" i="188"/>
  <c r="J26" i="219" s="1"/>
  <c r="AQ20" i="188"/>
  <c r="K27" i="188"/>
  <c r="K38" i="219" s="1"/>
  <c r="AR27" i="188"/>
  <c r="AQ41" i="188"/>
  <c r="J41" i="188"/>
  <c r="J62" i="219" s="1"/>
  <c r="AR15" i="188"/>
  <c r="K15" i="188"/>
  <c r="K17" i="219" s="1"/>
  <c r="J26" i="188"/>
  <c r="J37" i="219" s="1"/>
  <c r="AQ26" i="188"/>
  <c r="AQ37" i="188"/>
  <c r="J37" i="188"/>
  <c r="J54" i="219" s="1"/>
  <c r="J38" i="188"/>
  <c r="J57" i="219" s="1"/>
  <c r="AQ38" i="188"/>
  <c r="AR24" i="188"/>
  <c r="K24" i="188"/>
  <c r="K33" i="219" s="1"/>
  <c r="AQ16" i="188"/>
  <c r="AQ24" i="188"/>
  <c r="K22" i="188"/>
  <c r="K31" i="219" s="1"/>
  <c r="AR10" i="188"/>
  <c r="AQ18" i="188"/>
  <c r="J17" i="188"/>
  <c r="J21" i="219" s="1"/>
  <c r="AQ12" i="188"/>
  <c r="AE20" i="188"/>
  <c r="E20" i="188"/>
  <c r="E26" i="219" s="1"/>
  <c r="AE21" i="188"/>
  <c r="E21" i="188"/>
  <c r="E28" i="219" s="1"/>
  <c r="E33" i="188"/>
  <c r="E49" i="219" s="1"/>
  <c r="AE33" i="188"/>
  <c r="AF37" i="188"/>
  <c r="F37" i="188"/>
  <c r="F54" i="219" s="1"/>
  <c r="AF36" i="188"/>
  <c r="F36" i="188"/>
  <c r="F52" i="219" s="1"/>
  <c r="AE15" i="188"/>
  <c r="E15" i="188"/>
  <c r="E17" i="219" s="1"/>
  <c r="AF20" i="188"/>
  <c r="F20" i="188"/>
  <c r="F26" i="219" s="1"/>
  <c r="F21" i="188"/>
  <c r="F28" i="219" s="1"/>
  <c r="AF21" i="188"/>
  <c r="AF28" i="188"/>
  <c r="F28" i="188"/>
  <c r="F41" i="219" s="1"/>
  <c r="AE30" i="188"/>
  <c r="E30" i="188"/>
  <c r="E43" i="219" s="1"/>
  <c r="AF12" i="188"/>
  <c r="F12" i="188"/>
  <c r="F12" i="219" s="1"/>
  <c r="E27" i="188"/>
  <c r="E38" i="219" s="1"/>
  <c r="AE27" i="188"/>
  <c r="AE41" i="188"/>
  <c r="E41" i="188"/>
  <c r="E62" i="219" s="1"/>
  <c r="E26" i="188"/>
  <c r="E37" i="219" s="1"/>
  <c r="AE26" i="188"/>
  <c r="AE39" i="188"/>
  <c r="E39" i="188"/>
  <c r="E60" i="219" s="1"/>
  <c r="E14" i="188"/>
  <c r="E16" i="219" s="1"/>
  <c r="E10" i="188"/>
  <c r="E10" i="219" s="1"/>
  <c r="AE12" i="188"/>
  <c r="E17" i="188"/>
  <c r="E21" i="219" s="1"/>
  <c r="F19" i="188"/>
  <c r="F25" i="219" s="1"/>
  <c r="T16" i="219"/>
  <c r="U14" i="188"/>
  <c r="U25" i="188"/>
  <c r="T36" i="219"/>
  <c r="U39" i="188"/>
  <c r="BD10" i="188"/>
  <c r="T17" i="188"/>
  <c r="BP17" i="188"/>
  <c r="BO18" i="188"/>
  <c r="AQ15" i="188"/>
  <c r="AQ19" i="188"/>
  <c r="P33" i="188"/>
  <c r="P49" i="219" s="1"/>
  <c r="BD33" i="188"/>
  <c r="S38" i="188"/>
  <c r="S57" i="219" s="1"/>
  <c r="BO38" i="188"/>
  <c r="BO39" i="188"/>
  <c r="BO41" i="188"/>
  <c r="T42" i="219" l="1"/>
  <c r="BO42" i="188"/>
  <c r="E42" i="188"/>
  <c r="E64" i="219" s="1"/>
  <c r="T37" i="219"/>
  <c r="F42" i="188"/>
  <c r="F64" i="219" s="1"/>
  <c r="T32" i="219"/>
  <c r="U23" i="188"/>
  <c r="T50" i="219"/>
  <c r="U34" i="188"/>
  <c r="T46" i="219"/>
  <c r="U32" i="188"/>
  <c r="U40" i="188"/>
  <c r="U11" i="188"/>
  <c r="T51" i="219"/>
  <c r="U35" i="188"/>
  <c r="U19" i="188"/>
  <c r="T25" i="219"/>
  <c r="T62" i="219"/>
  <c r="U41" i="188"/>
  <c r="T21" i="219"/>
  <c r="U17" i="188"/>
</calcChain>
</file>

<file path=xl/sharedStrings.xml><?xml version="1.0" encoding="utf-8"?>
<sst xmlns="http://schemas.openxmlformats.org/spreadsheetml/2006/main" count="1001" uniqueCount="172">
  <si>
    <t>United States of America</t>
  </si>
  <si>
    <t>All Killed</t>
  </si>
  <si>
    <t>All Serious</t>
  </si>
  <si>
    <t>West Dunbartonshire</t>
  </si>
  <si>
    <t>Croatia</t>
  </si>
  <si>
    <t>Ireland</t>
  </si>
  <si>
    <t>Traffic</t>
  </si>
  <si>
    <t>Child KSI</t>
  </si>
  <si>
    <t>Likely range of values</t>
  </si>
  <si>
    <t>Years: 1950 to 2007</t>
  </si>
  <si>
    <t>United States</t>
  </si>
  <si>
    <t>Table 2</t>
  </si>
  <si>
    <t>Accidents</t>
  </si>
  <si>
    <t>Serious</t>
  </si>
  <si>
    <t>Slight</t>
  </si>
  <si>
    <t>Fatal</t>
  </si>
  <si>
    <t>Upper</t>
  </si>
  <si>
    <t>Total</t>
  </si>
  <si>
    <t>reported injury Accidents</t>
  </si>
  <si>
    <t>and reported Casualties</t>
  </si>
  <si>
    <t>(a) Accidents by severity</t>
  </si>
  <si>
    <t>(b) Casualties by severity</t>
  </si>
  <si>
    <t>Appendix H</t>
  </si>
  <si>
    <t>Glasgow City</t>
  </si>
  <si>
    <t>Population</t>
  </si>
  <si>
    <t>Car users</t>
  </si>
  <si>
    <t>East Dunbartonshire</t>
  </si>
  <si>
    <t>Inverclyde</t>
  </si>
  <si>
    <t>Renfrewshire</t>
  </si>
  <si>
    <t>East Renfrewshire</t>
  </si>
  <si>
    <t>North Lanarkshire</t>
  </si>
  <si>
    <t>South Lanarkshire</t>
  </si>
  <si>
    <t>North Ayrshire</t>
  </si>
  <si>
    <t>East Ayrshire</t>
  </si>
  <si>
    <t>South Ayrshire</t>
  </si>
  <si>
    <t>LL rate</t>
  </si>
  <si>
    <t>UL  rate</t>
  </si>
  <si>
    <t>LL</t>
  </si>
  <si>
    <t>UL</t>
  </si>
  <si>
    <t>Lower</t>
  </si>
  <si>
    <t>Highland</t>
  </si>
  <si>
    <t>Orkney Islands</t>
  </si>
  <si>
    <t>Shetland Islands</t>
  </si>
  <si>
    <t>Eilean Siar</t>
  </si>
  <si>
    <t>Aberdeen City</t>
  </si>
  <si>
    <t>Aberdeenshire</t>
  </si>
  <si>
    <t>Moray</t>
  </si>
  <si>
    <t>Dundee City</t>
  </si>
  <si>
    <t>Angus</t>
  </si>
  <si>
    <t>Perth &amp; Kinross</t>
  </si>
  <si>
    <t>West Lothian</t>
  </si>
  <si>
    <t>Midlothian</t>
  </si>
  <si>
    <t>East Lothian</t>
  </si>
  <si>
    <t>Scottish Borders</t>
  </si>
  <si>
    <t>Clackmannanshire</t>
  </si>
  <si>
    <t>Stirling</t>
  </si>
  <si>
    <t>Falkirk</t>
  </si>
  <si>
    <t>Argyll &amp; Bute</t>
  </si>
  <si>
    <t>15-24</t>
  </si>
  <si>
    <t>25-64</t>
  </si>
  <si>
    <t>65+</t>
  </si>
  <si>
    <t>Malta</t>
  </si>
  <si>
    <t>Slovakia</t>
  </si>
  <si>
    <t>Cyprus</t>
  </si>
  <si>
    <t>Romania</t>
  </si>
  <si>
    <t>Bulgaria</t>
  </si>
  <si>
    <t>Estonia</t>
  </si>
  <si>
    <t>Latvia</t>
  </si>
  <si>
    <t>Lithuania</t>
  </si>
  <si>
    <t xml:space="preserve">WORKING FIGURES - </t>
  </si>
  <si>
    <t>severity, for child killed and seriously injured (KSI) casualties, all ages KSI casualties, and slight casualties</t>
  </si>
  <si>
    <t>NO NEED TO PRINT THESE PARTS OF THE SPREADSHEET</t>
  </si>
  <si>
    <t>text to appear when value is zero  ==&gt;</t>
  </si>
  <si>
    <t>Index</t>
  </si>
  <si>
    <t>Netherlands</t>
  </si>
  <si>
    <t>Iceland</t>
  </si>
  <si>
    <t>Norway</t>
  </si>
  <si>
    <t>Sweden</t>
  </si>
  <si>
    <t>England</t>
  </si>
  <si>
    <t>Great Britain</t>
  </si>
  <si>
    <t>New Zealand</t>
  </si>
  <si>
    <t>Switzerland</t>
  </si>
  <si>
    <t>Denmark</t>
  </si>
  <si>
    <t>United Kingdom</t>
  </si>
  <si>
    <t>Germany</t>
  </si>
  <si>
    <t>Finland</t>
  </si>
  <si>
    <t>Wales</t>
  </si>
  <si>
    <t>Belgium</t>
  </si>
  <si>
    <t>Japan</t>
  </si>
  <si>
    <t>France</t>
  </si>
  <si>
    <t>Canada</t>
  </si>
  <si>
    <t>Australia</t>
  </si>
  <si>
    <t>Northern Ireland</t>
  </si>
  <si>
    <t>Austria</t>
  </si>
  <si>
    <t>Italy</t>
  </si>
  <si>
    <t>Spain</t>
  </si>
  <si>
    <t>Irish Republic</t>
  </si>
  <si>
    <t>Luxembourg</t>
  </si>
  <si>
    <t>Slovenia</t>
  </si>
  <si>
    <t>Portugal</t>
  </si>
  <si>
    <t>Czech Republic</t>
  </si>
  <si>
    <t>Greece</t>
  </si>
  <si>
    <t>Hungary</t>
  </si>
  <si>
    <t>Republic of Korea</t>
  </si>
  <si>
    <t>Poland</t>
  </si>
  <si>
    <t>LL Av</t>
  </si>
  <si>
    <t>UL Av</t>
  </si>
  <si>
    <t>LL  rate</t>
  </si>
  <si>
    <t>UL rate</t>
  </si>
  <si>
    <t>Rate - (for chart)</t>
  </si>
  <si>
    <t>Rate + (for chart)</t>
  </si>
  <si>
    <t>-</t>
  </si>
  <si>
    <t>Tayside</t>
  </si>
  <si>
    <t>Fife</t>
  </si>
  <si>
    <t>Dumfries &amp; Galloway</t>
  </si>
  <si>
    <t>Scotland</t>
  </si>
  <si>
    <t>Israel</t>
  </si>
  <si>
    <t>Korea</t>
  </si>
  <si>
    <t>rate</t>
  </si>
  <si>
    <t>Casualties</t>
  </si>
  <si>
    <t>..</t>
  </si>
  <si>
    <t>Argyll &amp; West Dunbartonshire</t>
  </si>
  <si>
    <t>Forth Valley</t>
  </si>
  <si>
    <t>Ayrshire</t>
  </si>
  <si>
    <t>Greater Glasgow</t>
  </si>
  <si>
    <t>Lothians &amp; Scottish Borders</t>
  </si>
  <si>
    <t>Edinburgh</t>
  </si>
  <si>
    <t>Highlands &amp; Islands</t>
  </si>
  <si>
    <t>Renfrewshire &amp; Inverclyde</t>
  </si>
  <si>
    <t>Lanarkshire</t>
  </si>
  <si>
    <t xml:space="preserve">Local Authority roads: Casualty rates per 100 million vehicle kilometres by police force division, council and </t>
  </si>
  <si>
    <t>Number of pedestrian deaths 2012</t>
  </si>
  <si>
    <t>Number of car user deaths 2012</t>
  </si>
  <si>
    <t>Children (aged 0-14) deaths per million population 2012</t>
  </si>
  <si>
    <t>Number of road deaths 2013</t>
  </si>
  <si>
    <t xml:space="preserve"> Road deaths per million population 2013</t>
  </si>
  <si>
    <t>Pedestrian deaths per million population 2012</t>
  </si>
  <si>
    <t>Number of road deaths 2012</t>
  </si>
  <si>
    <t xml:space="preserve"> Road deaths per million population 2012</t>
  </si>
  <si>
    <t xml:space="preserve">Argentina </t>
  </si>
  <si>
    <t>Cambodia</t>
  </si>
  <si>
    <t>Numbers fatalities</t>
  </si>
  <si>
    <t>pop15-24</t>
  </si>
  <si>
    <t>pop25-64</t>
  </si>
  <si>
    <t>pop65+</t>
  </si>
  <si>
    <t>rate15-24</t>
  </si>
  <si>
    <t>rate25-64</t>
  </si>
  <si>
    <t>rate65+</t>
  </si>
  <si>
    <t>North East</t>
  </si>
  <si>
    <t>2015 rates, with the likely range of values around the 2013-2017 annual average casualty numbers</t>
  </si>
  <si>
    <t>Child Killed and Seriously Injured casualty rate         2015</t>
  </si>
  <si>
    <t>All ages Killed casualty rate        2015</t>
  </si>
  <si>
    <t>All ages Seriously injured casualty rate        2015</t>
  </si>
  <si>
    <t>Slight casualty rate       2015</t>
  </si>
  <si>
    <t>Child Rate single year (2015)</t>
  </si>
  <si>
    <t>Child Rate five year average (2013-2017)</t>
  </si>
  <si>
    <r>
      <t xml:space="preserve">Child Killed and Serious LA roads five year average (2013-2017) </t>
    </r>
    <r>
      <rPr>
        <sz val="11"/>
        <rFont val="Arial"/>
        <family val="2"/>
      </rPr>
      <t>(appendix H prog)</t>
    </r>
  </si>
  <si>
    <r>
      <t xml:space="preserve">All Ages Killed  LA roads single year (2015) </t>
    </r>
    <r>
      <rPr>
        <sz val="11"/>
        <rFont val="Arial"/>
        <family val="2"/>
      </rPr>
      <t xml:space="preserve"> (appendix H prog)</t>
    </r>
  </si>
  <si>
    <t>All Ages Killed single year rate (2015)</t>
  </si>
  <si>
    <r>
      <t>All Ages Killed  LA roads five year average (2013-2017)</t>
    </r>
    <r>
      <rPr>
        <sz val="11"/>
        <rFont val="Arial"/>
        <family val="2"/>
      </rPr>
      <t xml:space="preserve">  (appendix H prog)</t>
    </r>
  </si>
  <si>
    <t>All Ages Killed five year average rate (2013-2017)</t>
  </si>
  <si>
    <r>
      <t xml:space="preserve">All Ages Serious LA roads single year (2015) </t>
    </r>
    <r>
      <rPr>
        <sz val="11"/>
        <rFont val="Arial"/>
        <family val="2"/>
      </rPr>
      <t xml:space="preserve"> (from table 40)</t>
    </r>
  </si>
  <si>
    <t>All Ages Serious single year rate (2015)</t>
  </si>
  <si>
    <r>
      <t>All Ages Serious LA roads five year average (2013-2017)</t>
    </r>
    <r>
      <rPr>
        <sz val="11"/>
        <rFont val="Arial"/>
        <family val="2"/>
      </rPr>
      <t xml:space="preserve">  (from table 40)</t>
    </r>
  </si>
  <si>
    <t>All Ages Serious five year average rate (2013-2017)</t>
  </si>
  <si>
    <r>
      <t xml:space="preserve">All ages Slight Casualties LA roads single year (2015)  </t>
    </r>
    <r>
      <rPr>
        <sz val="11"/>
        <rFont val="Arial"/>
        <family val="2"/>
      </rPr>
      <t>(appendix H prog)</t>
    </r>
  </si>
  <si>
    <t>All ages Slight Casualties single year Rate (2015)</t>
  </si>
  <si>
    <r>
      <t xml:space="preserve">All ages Slight Casualties LA roads five year average (2013-2017)  </t>
    </r>
    <r>
      <rPr>
        <sz val="11"/>
        <rFont val="Arial"/>
        <family val="2"/>
      </rPr>
      <t>(appendix H prog)</t>
    </r>
  </si>
  <si>
    <t>All ages Slight Casualties five year average rate (2013-2017)</t>
  </si>
  <si>
    <r>
      <t xml:space="preserve">Estimated total volume of traffic on LA roads (million vehicle kilometres) single year (2015)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</si>
  <si>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five year average (2013-2017) </t>
    </r>
    <r>
      <rPr>
        <sz val="11"/>
        <rFont val="Arial"/>
        <family val="2"/>
      </rPr>
      <t xml:space="preserve"> (appendix H prog)</t>
    </r>
  </si>
  <si>
    <r>
      <t xml:space="preserve">Child Killed and Serious LA roads single year (2015) </t>
    </r>
    <r>
      <rPr>
        <sz val="11"/>
        <rFont val="Arial"/>
        <family val="2"/>
      </rPr>
      <t>(appendix H prog)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</si>
</sst>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6" formatCode="0.0"/>
    <numFmt numFmtId="169" formatCode="General_)"/>
    <numFmt numFmtId="173" formatCode="_-* #,##0_-;\-* #,##0_-;_-* &quot;-&quot;??_-;_-@_-"/>
    <numFmt numFmtId="174" formatCode="#,##0_ ;\-#,##0\ "/>
    <numFmt numFmtId="179" formatCode="_-* #,##0.0_-;\-* #,##0.0_-;_-* &quot;-&quot;??_-;_-@_-"/>
    <numFmt numFmtId="180" formatCode="_-* #,##0.0_-;\-* #,##0.0_-;_-* &quot;-&quot;_-;_-@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 MT"/>
    </font>
    <font>
      <sz val="8"/>
      <name val="Arial MT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FF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AFBF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top"/>
    </xf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0" borderId="9" applyNumberFormat="0" applyAlignment="0" applyProtection="0"/>
    <xf numFmtId="0" fontId="33" fillId="31" borderId="10" applyNumberFormat="0" applyAlignment="0" applyProtection="0"/>
    <xf numFmtId="43" fontId="1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2" borderId="0" applyNumberFormat="0" applyBorder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33" borderId="9" applyNumberFormat="0" applyAlignment="0" applyProtection="0"/>
    <xf numFmtId="0" fontId="43" fillId="0" borderId="14" applyNumberFormat="0" applyFill="0" applyAlignment="0" applyProtection="0"/>
    <xf numFmtId="0" fontId="44" fillId="34" borderId="0" applyNumberFormat="0" applyBorder="0" applyAlignment="0" applyProtection="0"/>
    <xf numFmtId="0" fontId="29" fillId="0" borderId="0"/>
    <xf numFmtId="0" fontId="15" fillId="0" borderId="0">
      <alignment vertical="top"/>
    </xf>
    <xf numFmtId="0" fontId="29" fillId="0" borderId="0"/>
    <xf numFmtId="169" fontId="21" fillId="0" borderId="0"/>
    <xf numFmtId="0" fontId="29" fillId="0" borderId="0"/>
    <xf numFmtId="0" fontId="29" fillId="35" borderId="15" applyNumberFormat="0" applyFont="0" applyAlignment="0" applyProtection="0"/>
    <xf numFmtId="0" fontId="45" fillId="30" borderId="16" applyNumberFormat="0" applyAlignment="0" applyProtection="0"/>
    <xf numFmtId="9" fontId="1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35" borderId="15" applyNumberFormat="0" applyFont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0" borderId="0"/>
    <xf numFmtId="0" fontId="10" fillId="35" borderId="15" applyNumberFormat="0" applyFont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9" fillId="0" borderId="0"/>
    <xf numFmtId="0" fontId="9" fillId="35" borderId="15" applyNumberFormat="0" applyFont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5" borderId="15" applyNumberFormat="0" applyFont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7" fillId="0" borderId="0"/>
    <xf numFmtId="0" fontId="7" fillId="35" borderId="15" applyNumberFormat="0" applyFont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35" borderId="15" applyNumberFormat="0" applyFont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35" borderId="15" applyNumberFormat="0" applyFont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23">
    <xf numFmtId="0" fontId="0" fillId="0" borderId="0" xfId="0" applyAlignment="1"/>
    <xf numFmtId="0" fontId="18" fillId="0" borderId="0" xfId="0" applyFont="1" applyAlignment="1"/>
    <xf numFmtId="0" fontId="15" fillId="0" borderId="0" xfId="0" applyFont="1" applyBorder="1" applyAlignment="1"/>
    <xf numFmtId="0" fontId="15" fillId="0" borderId="0" xfId="0" applyFont="1" applyAlignment="1"/>
    <xf numFmtId="0" fontId="19" fillId="0" borderId="0" xfId="0" applyFont="1" applyAlignment="1"/>
    <xf numFmtId="0" fontId="16" fillId="0" borderId="0" xfId="0" applyFont="1" applyAlignment="1"/>
    <xf numFmtId="3" fontId="15" fillId="0" borderId="0" xfId="0" applyNumberFormat="1" applyFont="1" applyAlignment="1"/>
    <xf numFmtId="0" fontId="25" fillId="0" borderId="0" xfId="0" applyFont="1" applyAlignment="1"/>
    <xf numFmtId="3" fontId="20" fillId="0" borderId="0" xfId="0" applyNumberFormat="1" applyFont="1" applyAlignment="1"/>
    <xf numFmtId="0" fontId="26" fillId="0" borderId="0" xfId="0" applyFont="1" applyAlignment="1"/>
    <xf numFmtId="3" fontId="18" fillId="0" borderId="0" xfId="0" applyNumberFormat="1" applyFont="1" applyAlignment="1"/>
    <xf numFmtId="0" fontId="15" fillId="0" borderId="0" xfId="0" applyFont="1" applyFill="1" applyAlignment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Continuous"/>
    </xf>
    <xf numFmtId="3" fontId="15" fillId="0" borderId="0" xfId="0" applyNumberFormat="1" applyFont="1" applyFill="1" applyAlignment="1"/>
    <xf numFmtId="3" fontId="19" fillId="0" borderId="0" xfId="0" applyNumberFormat="1" applyFont="1" applyAlignment="1">
      <alignment horizontal="right"/>
    </xf>
    <xf numFmtId="0" fontId="15" fillId="0" borderId="5" xfId="0" applyFont="1" applyBorder="1" applyAlignment="1"/>
    <xf numFmtId="0" fontId="15" fillId="0" borderId="6" xfId="0" applyFont="1" applyBorder="1" applyAlignment="1"/>
    <xf numFmtId="3" fontId="15" fillId="0" borderId="0" xfId="0" applyNumberFormat="1" applyFont="1" applyBorder="1" applyAlignment="1"/>
    <xf numFmtId="0" fontId="15" fillId="0" borderId="7" xfId="0" applyFont="1" applyBorder="1" applyAlignment="1"/>
    <xf numFmtId="3" fontId="15" fillId="0" borderId="0" xfId="0" applyNumberFormat="1" applyFont="1" applyFill="1" applyBorder="1" applyAlignment="1"/>
    <xf numFmtId="166" fontId="0" fillId="0" borderId="0" xfId="0" applyNumberFormat="1" applyAlignment="1"/>
    <xf numFmtId="1" fontId="0" fillId="0" borderId="0" xfId="0" applyNumberFormat="1" applyAlignment="1"/>
    <xf numFmtId="166" fontId="15" fillId="0" borderId="0" xfId="0" applyNumberFormat="1" applyFont="1" applyAlignment="1"/>
    <xf numFmtId="0" fontId="0" fillId="0" borderId="0" xfId="0" applyAlignment="1">
      <alignment wrapText="1"/>
    </xf>
    <xf numFmtId="0" fontId="17" fillId="0" borderId="0" xfId="0" applyFont="1" applyAlignment="1"/>
    <xf numFmtId="169" fontId="18" fillId="0" borderId="0" xfId="45" applyFont="1"/>
    <xf numFmtId="169" fontId="24" fillId="0" borderId="0" xfId="45" applyFont="1" applyBorder="1"/>
    <xf numFmtId="169" fontId="25" fillId="0" borderId="0" xfId="45" applyFont="1" applyBorder="1"/>
    <xf numFmtId="169" fontId="24" fillId="0" borderId="0" xfId="45" applyFont="1"/>
    <xf numFmtId="49" fontId="18" fillId="0" borderId="0" xfId="45" applyNumberFormat="1" applyFont="1"/>
    <xf numFmtId="169" fontId="28" fillId="2" borderId="0" xfId="45" applyFont="1" applyFill="1"/>
    <xf numFmtId="169" fontId="15" fillId="0" borderId="0" xfId="45" applyFont="1"/>
    <xf numFmtId="49" fontId="28" fillId="2" borderId="0" xfId="45" applyNumberFormat="1" applyFont="1" applyFill="1"/>
    <xf numFmtId="169" fontId="24" fillId="0" borderId="0" xfId="45" quotePrefix="1" applyFont="1" applyAlignment="1">
      <alignment horizontal="center"/>
    </xf>
    <xf numFmtId="169" fontId="24" fillId="0" borderId="0" xfId="45" applyFont="1" applyAlignment="1">
      <alignment horizontal="right"/>
    </xf>
    <xf numFmtId="169" fontId="25" fillId="0" borderId="0" xfId="45" applyFont="1"/>
    <xf numFmtId="169" fontId="27" fillId="0" borderId="3" xfId="45" applyFont="1" applyBorder="1" applyAlignment="1">
      <alignment horizontal="center" wrapText="1"/>
    </xf>
    <xf numFmtId="169" fontId="27" fillId="0" borderId="3" xfId="45" applyFont="1" applyBorder="1" applyAlignment="1">
      <alignment horizontal="right" wrapText="1"/>
    </xf>
    <xf numFmtId="169" fontId="23" fillId="0" borderId="1" xfId="45" applyFont="1" applyBorder="1"/>
    <xf numFmtId="169" fontId="27" fillId="0" borderId="1" xfId="45" applyFont="1" applyBorder="1" applyAlignment="1">
      <alignment horizontal="center" wrapText="1"/>
    </xf>
    <xf numFmtId="169" fontId="27" fillId="0" borderId="1" xfId="45" applyFont="1" applyBorder="1" applyAlignment="1">
      <alignment horizontal="right" wrapText="1"/>
    </xf>
    <xf numFmtId="169" fontId="27" fillId="0" borderId="8" xfId="45" applyFont="1" applyBorder="1" applyAlignment="1">
      <alignment horizontal="right" vertical="center" wrapText="1"/>
    </xf>
    <xf numFmtId="169" fontId="23" fillId="0" borderId="0" xfId="45" applyFont="1"/>
    <xf numFmtId="169" fontId="27" fillId="0" borderId="2" xfId="45" applyFont="1" applyBorder="1" applyAlignment="1">
      <alignment horizontal="center" wrapText="1"/>
    </xf>
    <xf numFmtId="49" fontId="27" fillId="0" borderId="2" xfId="45" applyNumberFormat="1" applyFont="1" applyBorder="1" applyAlignment="1">
      <alignment wrapText="1"/>
    </xf>
    <xf numFmtId="169" fontId="25" fillId="0" borderId="0" xfId="45" applyFont="1" applyBorder="1" applyAlignment="1">
      <alignment horizontal="center" wrapText="1"/>
    </xf>
    <xf numFmtId="49" fontId="18" fillId="0" borderId="0" xfId="45" applyNumberFormat="1" applyFont="1" applyBorder="1" applyAlignment="1">
      <alignment wrapText="1"/>
    </xf>
    <xf numFmtId="169" fontId="24" fillId="0" borderId="0" xfId="45" applyFont="1" applyFill="1"/>
    <xf numFmtId="169" fontId="25" fillId="0" borderId="0" xfId="45" applyFont="1" applyFill="1"/>
    <xf numFmtId="169" fontId="24" fillId="0" borderId="1" xfId="45" applyFont="1" applyBorder="1"/>
    <xf numFmtId="169" fontId="25" fillId="0" borderId="1" xfId="45" applyFont="1" applyBorder="1" applyAlignment="1">
      <alignment horizontal="center" wrapText="1"/>
    </xf>
    <xf numFmtId="169" fontId="25" fillId="4" borderId="3" xfId="45" applyFont="1" applyFill="1" applyBorder="1"/>
    <xf numFmtId="169" fontId="24" fillId="4" borderId="3" xfId="45" applyFont="1" applyFill="1" applyBorder="1"/>
    <xf numFmtId="169" fontId="25" fillId="4" borderId="1" xfId="45" applyFont="1" applyFill="1" applyBorder="1"/>
    <xf numFmtId="169" fontId="24" fillId="4" borderId="1" xfId="45" applyFont="1" applyFill="1" applyBorder="1"/>
    <xf numFmtId="169" fontId="25" fillId="4" borderId="0" xfId="45" applyFont="1" applyFill="1"/>
    <xf numFmtId="169" fontId="24" fillId="4" borderId="0" xfId="45" applyFont="1" applyFill="1" applyBorder="1"/>
    <xf numFmtId="169" fontId="24" fillId="4" borderId="0" xfId="45" applyFont="1" applyFill="1"/>
    <xf numFmtId="0" fontId="24" fillId="0" borderId="0" xfId="45" applyNumberFormat="1" applyFont="1"/>
    <xf numFmtId="9" fontId="24" fillId="0" borderId="1" xfId="49" applyFont="1" applyBorder="1"/>
    <xf numFmtId="0" fontId="29" fillId="0" borderId="0" xfId="46"/>
    <xf numFmtId="169" fontId="27" fillId="0" borderId="0" xfId="45" applyFont="1" applyBorder="1" applyAlignment="1">
      <alignment horizontal="center" wrapText="1"/>
    </xf>
    <xf numFmtId="43" fontId="51" fillId="0" borderId="0" xfId="28" applyFont="1"/>
    <xf numFmtId="43" fontId="51" fillId="0" borderId="0" xfId="28" applyFont="1" applyFill="1" applyAlignment="1">
      <alignment horizontal="right"/>
    </xf>
    <xf numFmtId="1" fontId="49" fillId="0" borderId="0" xfId="45" applyNumberFormat="1" applyFont="1" applyFill="1" applyAlignment="1">
      <alignment horizontal="right"/>
    </xf>
    <xf numFmtId="2" fontId="49" fillId="0" borderId="0" xfId="45" applyNumberFormat="1" applyFont="1" applyFill="1" applyAlignment="1">
      <alignment horizontal="right"/>
    </xf>
    <xf numFmtId="2" fontId="51" fillId="0" borderId="0" xfId="45" applyNumberFormat="1" applyFont="1"/>
    <xf numFmtId="2" fontId="49" fillId="0" borderId="0" xfId="45" applyNumberFormat="1" applyFont="1" applyAlignment="1">
      <alignment horizontal="right"/>
    </xf>
    <xf numFmtId="2" fontId="49" fillId="0" borderId="0" xfId="45" applyNumberFormat="1" applyFont="1"/>
    <xf numFmtId="180" fontId="51" fillId="0" borderId="0" xfId="45" applyNumberFormat="1" applyFont="1" applyFill="1" applyAlignment="1">
      <alignment horizontal="right"/>
    </xf>
    <xf numFmtId="180" fontId="49" fillId="0" borderId="0" xfId="45" applyNumberFormat="1" applyFont="1"/>
    <xf numFmtId="169" fontId="17" fillId="0" borderId="0" xfId="45" applyFont="1"/>
    <xf numFmtId="2" fontId="17" fillId="0" borderId="0" xfId="45" applyNumberFormat="1" applyFont="1" applyFill="1" applyAlignment="1">
      <alignment horizontal="right"/>
    </xf>
    <xf numFmtId="2" fontId="51" fillId="0" borderId="0" xfId="45" applyNumberFormat="1" applyFont="1" applyFill="1" applyAlignment="1">
      <alignment horizontal="right"/>
    </xf>
    <xf numFmtId="2" fontId="49" fillId="0" borderId="0" xfId="45" applyNumberFormat="1" applyFont="1" applyFill="1"/>
    <xf numFmtId="41" fontId="49" fillId="0" borderId="0" xfId="45" applyNumberFormat="1" applyFont="1" applyFill="1" applyAlignment="1">
      <alignment horizontal="right"/>
    </xf>
    <xf numFmtId="179" fontId="51" fillId="0" borderId="0" xfId="28" applyNumberFormat="1" applyFont="1" applyFill="1" applyAlignment="1">
      <alignment horizontal="right"/>
    </xf>
    <xf numFmtId="179" fontId="49" fillId="0" borderId="0" xfId="28" applyNumberFormat="1" applyFont="1" applyFill="1" applyAlignment="1">
      <alignment horizontal="right"/>
    </xf>
    <xf numFmtId="166" fontId="49" fillId="0" borderId="0" xfId="45" applyNumberFormat="1" applyFont="1" applyFill="1" applyAlignment="1">
      <alignment horizontal="right"/>
    </xf>
    <xf numFmtId="3" fontId="53" fillId="37" borderId="0" xfId="44" applyNumberFormat="1" applyFont="1" applyFill="1" applyAlignment="1">
      <alignment vertical="top" wrapText="1"/>
    </xf>
    <xf numFmtId="0" fontId="53" fillId="37" borderId="0" xfId="44" applyFont="1" applyFill="1" applyAlignment="1">
      <alignment vertical="top" wrapText="1"/>
    </xf>
    <xf numFmtId="166" fontId="17" fillId="0" borderId="0" xfId="45" applyNumberFormat="1" applyFont="1" applyFill="1" applyAlignment="1">
      <alignment horizontal="right"/>
    </xf>
    <xf numFmtId="174" fontId="52" fillId="0" borderId="0" xfId="46" applyNumberFormat="1" applyFont="1"/>
    <xf numFmtId="169" fontId="18" fillId="0" borderId="0" xfId="45" applyFont="1" applyFill="1"/>
    <xf numFmtId="49" fontId="18" fillId="0" borderId="0" xfId="45" applyNumberFormat="1" applyFont="1" applyFill="1"/>
    <xf numFmtId="169" fontId="15" fillId="0" borderId="0" xfId="45" applyFont="1" applyFill="1"/>
    <xf numFmtId="169" fontId="26" fillId="0" borderId="0" xfId="45" applyFont="1" applyBorder="1"/>
    <xf numFmtId="169" fontId="18" fillId="0" borderId="0" xfId="45" applyFont="1" applyBorder="1"/>
    <xf numFmtId="169" fontId="26" fillId="0" borderId="0" xfId="45" applyFont="1"/>
    <xf numFmtId="169" fontId="18" fillId="0" borderId="3" xfId="45" applyFont="1" applyBorder="1" applyAlignment="1">
      <alignment horizontal="center" wrapText="1"/>
    </xf>
    <xf numFmtId="169" fontId="18" fillId="0" borderId="3" xfId="45" applyFont="1" applyBorder="1" applyAlignment="1">
      <alignment horizontal="right" wrapText="1"/>
    </xf>
    <xf numFmtId="169" fontId="26" fillId="0" borderId="1" xfId="45" applyFont="1" applyBorder="1"/>
    <xf numFmtId="169" fontId="18" fillId="0" borderId="1" xfId="45" applyFont="1" applyBorder="1" applyAlignment="1">
      <alignment horizontal="center" wrapText="1"/>
    </xf>
    <xf numFmtId="169" fontId="18" fillId="0" borderId="1" xfId="45" applyFont="1" applyBorder="1" applyAlignment="1">
      <alignment horizontal="right" wrapText="1"/>
    </xf>
    <xf numFmtId="169" fontId="18" fillId="0" borderId="8" xfId="45" applyFont="1" applyBorder="1" applyAlignment="1">
      <alignment horizontal="right" vertical="center" wrapText="1"/>
    </xf>
    <xf numFmtId="169" fontId="18" fillId="0" borderId="0" xfId="45" applyFont="1" applyBorder="1" applyAlignment="1">
      <alignment horizontal="center" wrapText="1"/>
    </xf>
    <xf numFmtId="2" fontId="54" fillId="0" borderId="0" xfId="45" applyNumberFormat="1" applyFont="1"/>
    <xf numFmtId="166" fontId="54" fillId="0" borderId="0" xfId="45" applyNumberFormat="1" applyFont="1"/>
    <xf numFmtId="9" fontId="26" fillId="0" borderId="1" xfId="49" applyFont="1" applyBorder="1"/>
    <xf numFmtId="169" fontId="19" fillId="0" borderId="0" xfId="45" applyFont="1"/>
    <xf numFmtId="49" fontId="19" fillId="0" borderId="0" xfId="45" applyNumberFormat="1" applyFont="1"/>
    <xf numFmtId="169" fontId="24" fillId="36" borderId="0" xfId="45" applyFont="1" applyFill="1" applyBorder="1"/>
    <xf numFmtId="169" fontId="25" fillId="36" borderId="0" xfId="45" applyFont="1" applyFill="1" applyBorder="1"/>
    <xf numFmtId="169" fontId="24" fillId="36" borderId="0" xfId="45" applyFont="1" applyFill="1"/>
    <xf numFmtId="169" fontId="18" fillId="36" borderId="0" xfId="45" applyFont="1" applyFill="1"/>
    <xf numFmtId="0" fontId="49" fillId="0" borderId="0" xfId="46" applyFont="1"/>
    <xf numFmtId="166" fontId="49" fillId="0" borderId="0" xfId="46" applyNumberFormat="1" applyFont="1"/>
    <xf numFmtId="166" fontId="50" fillId="0" borderId="0" xfId="0" applyNumberFormat="1" applyFont="1" applyAlignment="1"/>
    <xf numFmtId="166" fontId="16" fillId="0" borderId="0" xfId="0" applyNumberFormat="1" applyFont="1" applyAlignment="1"/>
    <xf numFmtId="1" fontId="16" fillId="0" borderId="0" xfId="0" applyNumberFormat="1" applyFont="1" applyAlignment="1"/>
    <xf numFmtId="0" fontId="0" fillId="36" borderId="0" xfId="0" applyFill="1" applyAlignment="1"/>
    <xf numFmtId="166" fontId="17" fillId="3" borderId="0" xfId="45" applyNumberFormat="1" applyFont="1" applyFill="1" applyAlignment="1">
      <alignment horizontal="right"/>
    </xf>
    <xf numFmtId="1" fontId="17" fillId="3" borderId="0" xfId="45" applyNumberFormat="1" applyFont="1" applyFill="1" applyAlignment="1">
      <alignment horizontal="right"/>
    </xf>
    <xf numFmtId="173" fontId="17" fillId="3" borderId="0" xfId="28" applyNumberFormat="1" applyFont="1" applyFill="1" applyAlignment="1">
      <alignment horizontal="right"/>
    </xf>
    <xf numFmtId="179" fontId="17" fillId="3" borderId="0" xfId="28" applyNumberFormat="1" applyFont="1" applyFill="1" applyAlignment="1">
      <alignment horizontal="right"/>
    </xf>
    <xf numFmtId="169" fontId="18" fillId="0" borderId="4" xfId="45" applyFont="1" applyBorder="1" applyAlignment="1">
      <alignment horizontal="center" wrapText="1"/>
    </xf>
    <xf numFmtId="169" fontId="18" fillId="0" borderId="3" xfId="45" applyFont="1" applyBorder="1" applyAlignment="1">
      <alignment horizontal="right" wrapText="1"/>
    </xf>
    <xf numFmtId="169" fontId="18" fillId="0" borderId="1" xfId="45" applyFont="1" applyBorder="1" applyAlignment="1">
      <alignment horizontal="right" wrapText="1"/>
    </xf>
    <xf numFmtId="169" fontId="27" fillId="0" borderId="3" xfId="45" applyFont="1" applyBorder="1" applyAlignment="1">
      <alignment horizontal="right" wrapText="1"/>
    </xf>
    <xf numFmtId="169" fontId="27" fillId="0" borderId="1" xfId="45" applyFont="1" applyBorder="1" applyAlignment="1">
      <alignment horizontal="right" wrapText="1"/>
    </xf>
    <xf numFmtId="169" fontId="27" fillId="0" borderId="4" xfId="45" applyFont="1" applyBorder="1" applyAlignment="1">
      <alignment horizontal="center" wrapText="1"/>
    </xf>
  </cellXfs>
  <cellStyles count="159">
    <cellStyle name="20% - Accent1" xfId="1" builtinId="30" customBuiltin="1"/>
    <cellStyle name="20% - Accent1 2" xfId="57"/>
    <cellStyle name="20% - Accent1 3" xfId="72"/>
    <cellStyle name="20% - Accent1 4" xfId="86"/>
    <cellStyle name="20% - Accent1 5" xfId="101"/>
    <cellStyle name="20% - Accent1 6" xfId="115"/>
    <cellStyle name="20% - Accent1 7" xfId="129"/>
    <cellStyle name="20% - Accent1 8" xfId="143"/>
    <cellStyle name="20% - Accent2" xfId="2" builtinId="34" customBuiltin="1"/>
    <cellStyle name="20% - Accent2 2" xfId="59"/>
    <cellStyle name="20% - Accent2 3" xfId="74"/>
    <cellStyle name="20% - Accent2 4" xfId="88"/>
    <cellStyle name="20% - Accent2 5" xfId="103"/>
    <cellStyle name="20% - Accent2 6" xfId="117"/>
    <cellStyle name="20% - Accent2 7" xfId="131"/>
    <cellStyle name="20% - Accent2 8" xfId="145"/>
    <cellStyle name="20% - Accent3" xfId="3" builtinId="38" customBuiltin="1"/>
    <cellStyle name="20% - Accent3 2" xfId="61"/>
    <cellStyle name="20% - Accent3 3" xfId="76"/>
    <cellStyle name="20% - Accent3 4" xfId="90"/>
    <cellStyle name="20% - Accent3 5" xfId="105"/>
    <cellStyle name="20% - Accent3 6" xfId="119"/>
    <cellStyle name="20% - Accent3 7" xfId="133"/>
    <cellStyle name="20% - Accent3 8" xfId="147"/>
    <cellStyle name="20% - Accent4" xfId="4" builtinId="42" customBuiltin="1"/>
    <cellStyle name="20% - Accent4 2" xfId="63"/>
    <cellStyle name="20% - Accent4 3" xfId="78"/>
    <cellStyle name="20% - Accent4 4" xfId="92"/>
    <cellStyle name="20% - Accent4 5" xfId="107"/>
    <cellStyle name="20% - Accent4 6" xfId="121"/>
    <cellStyle name="20% - Accent4 7" xfId="135"/>
    <cellStyle name="20% - Accent4 8" xfId="149"/>
    <cellStyle name="20% - Accent5" xfId="5" builtinId="46" customBuiltin="1"/>
    <cellStyle name="20% - Accent5 2" xfId="65"/>
    <cellStyle name="20% - Accent5 3" xfId="80"/>
    <cellStyle name="20% - Accent5 4" xfId="94"/>
    <cellStyle name="20% - Accent5 5" xfId="109"/>
    <cellStyle name="20% - Accent5 6" xfId="123"/>
    <cellStyle name="20% - Accent5 7" xfId="137"/>
    <cellStyle name="20% - Accent5 8" xfId="151"/>
    <cellStyle name="20% - Accent6" xfId="6" builtinId="50" customBuiltin="1"/>
    <cellStyle name="20% - Accent6 2" xfId="67"/>
    <cellStyle name="20% - Accent6 3" xfId="82"/>
    <cellStyle name="20% - Accent6 4" xfId="96"/>
    <cellStyle name="20% - Accent6 5" xfId="111"/>
    <cellStyle name="20% - Accent6 6" xfId="125"/>
    <cellStyle name="20% - Accent6 7" xfId="139"/>
    <cellStyle name="20% - Accent6 8" xfId="153"/>
    <cellStyle name="40% - Accent1" xfId="7" builtinId="31" customBuiltin="1"/>
    <cellStyle name="40% - Accent1 2" xfId="58"/>
    <cellStyle name="40% - Accent1 3" xfId="73"/>
    <cellStyle name="40% - Accent1 4" xfId="87"/>
    <cellStyle name="40% - Accent1 5" xfId="102"/>
    <cellStyle name="40% - Accent1 6" xfId="116"/>
    <cellStyle name="40% - Accent1 7" xfId="130"/>
    <cellStyle name="40% - Accent1 8" xfId="144"/>
    <cellStyle name="40% - Accent2" xfId="8" builtinId="35" customBuiltin="1"/>
    <cellStyle name="40% - Accent2 2" xfId="60"/>
    <cellStyle name="40% - Accent2 3" xfId="75"/>
    <cellStyle name="40% - Accent2 4" xfId="89"/>
    <cellStyle name="40% - Accent2 5" xfId="104"/>
    <cellStyle name="40% - Accent2 6" xfId="118"/>
    <cellStyle name="40% - Accent2 7" xfId="132"/>
    <cellStyle name="40% - Accent2 8" xfId="146"/>
    <cellStyle name="40% - Accent3" xfId="9" builtinId="39" customBuiltin="1"/>
    <cellStyle name="40% - Accent3 2" xfId="62"/>
    <cellStyle name="40% - Accent3 3" xfId="77"/>
    <cellStyle name="40% - Accent3 4" xfId="91"/>
    <cellStyle name="40% - Accent3 5" xfId="106"/>
    <cellStyle name="40% - Accent3 6" xfId="120"/>
    <cellStyle name="40% - Accent3 7" xfId="134"/>
    <cellStyle name="40% - Accent3 8" xfId="148"/>
    <cellStyle name="40% - Accent4" xfId="10" builtinId="43" customBuiltin="1"/>
    <cellStyle name="40% - Accent4 2" xfId="64"/>
    <cellStyle name="40% - Accent4 3" xfId="79"/>
    <cellStyle name="40% - Accent4 4" xfId="93"/>
    <cellStyle name="40% - Accent4 5" xfId="108"/>
    <cellStyle name="40% - Accent4 6" xfId="122"/>
    <cellStyle name="40% - Accent4 7" xfId="136"/>
    <cellStyle name="40% - Accent4 8" xfId="150"/>
    <cellStyle name="40% - Accent5" xfId="11" builtinId="47" customBuiltin="1"/>
    <cellStyle name="40% - Accent5 2" xfId="66"/>
    <cellStyle name="40% - Accent5 3" xfId="81"/>
    <cellStyle name="40% - Accent5 4" xfId="95"/>
    <cellStyle name="40% - Accent5 5" xfId="110"/>
    <cellStyle name="40% - Accent5 6" xfId="124"/>
    <cellStyle name="40% - Accent5 7" xfId="138"/>
    <cellStyle name="40% - Accent5 8" xfId="152"/>
    <cellStyle name="40% - Accent6" xfId="12" builtinId="51" customBuiltin="1"/>
    <cellStyle name="40% - Accent6 2" xfId="68"/>
    <cellStyle name="40% - Accent6 3" xfId="83"/>
    <cellStyle name="40% - Accent6 4" xfId="97"/>
    <cellStyle name="40% - Accent6 5" xfId="112"/>
    <cellStyle name="40% - Accent6 6" xfId="126"/>
    <cellStyle name="40% - Accent6 7" xfId="140"/>
    <cellStyle name="40% - Accent6 8" xfId="15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53"/>
    <cellStyle name="Comma 3" xfId="99"/>
    <cellStyle name="Explanatory Text" xfId="29" builtinId="53" customBuiltin="1"/>
    <cellStyle name="Followed Hyperlink" xfId="69" builtinId="9" customBuiltin="1"/>
    <cellStyle name="Followed Hyperlink 2" xfId="30"/>
    <cellStyle name="Followed Hyperlink 3" xfId="3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 2" xfId="37"/>
    <cellStyle name="Hyperlink 3" xfId="38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" xfId="141"/>
    <cellStyle name="Normal 11" xfId="155"/>
    <cellStyle name="Normal 12" xfId="156"/>
    <cellStyle name="Normal 13" xfId="157"/>
    <cellStyle name="Normal 14" xfId="158"/>
    <cellStyle name="Normal 2" xfId="42"/>
    <cellStyle name="Normal 2 2" xfId="54"/>
    <cellStyle name="Normal 3" xfId="43"/>
    <cellStyle name="Normal 4" xfId="55"/>
    <cellStyle name="Normal 5" xfId="70"/>
    <cellStyle name="Normal 6" xfId="84"/>
    <cellStyle name="Normal 7" xfId="98"/>
    <cellStyle name="Normal 8" xfId="113"/>
    <cellStyle name="Normal 9" xfId="127"/>
    <cellStyle name="Normal_Appendix H" xfId="44"/>
    <cellStyle name="Normal_RasAnnex H tables" xfId="45"/>
    <cellStyle name="Normal_Sheet2" xfId="46"/>
    <cellStyle name="Note 2" xfId="47"/>
    <cellStyle name="Note 3" xfId="56"/>
    <cellStyle name="Note 4" xfId="71"/>
    <cellStyle name="Note 5" xfId="85"/>
    <cellStyle name="Note 6" xfId="100"/>
    <cellStyle name="Note 7" xfId="114"/>
    <cellStyle name="Note 8" xfId="128"/>
    <cellStyle name="Note 9" xfId="142"/>
    <cellStyle name="Output" xfId="48" builtinId="21" customBuiltin="1"/>
    <cellStyle name="Percent" xfId="49" builtinId="5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chartsheet" Target="chartsheets/sheet2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01148532366019E-2"/>
          <c:y val="6.0948081264108354E-2"/>
          <c:w val="0.90969573489341449"/>
          <c:h val="0.86230248306997748"/>
        </c:manualLayout>
      </c:layout>
      <c:lineChart>
        <c:grouping val="standard"/>
        <c:varyColors val="0"/>
        <c:ser>
          <c:idx val="0"/>
          <c:order val="0"/>
          <c:tx>
            <c:strRef>
              <c:f>'Table2Chart ORIG'!$C$3</c:f>
              <c:strCache>
                <c:ptCount val="1"/>
                <c:pt idx="0">
                  <c:v>Fatal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'Table2Chart ORIG'!$D$2:$BI$2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ORIG'!$D$3:$BI$3</c:f>
              <c:numCache>
                <c:formatCode>#,##0</c:formatCode>
                <c:ptCount val="58"/>
                <c:pt idx="20">
                  <c:v>15160</c:v>
                </c:pt>
                <c:pt idx="21">
                  <c:v>15700</c:v>
                </c:pt>
                <c:pt idx="22">
                  <c:v>15400</c:v>
                </c:pt>
                <c:pt idx="23">
                  <c:v>15660</c:v>
                </c:pt>
                <c:pt idx="24">
                  <c:v>15260</c:v>
                </c:pt>
                <c:pt idx="25">
                  <c:v>13980</c:v>
                </c:pt>
                <c:pt idx="26">
                  <c:v>13740</c:v>
                </c:pt>
                <c:pt idx="27">
                  <c:v>14540</c:v>
                </c:pt>
                <c:pt idx="28">
                  <c:v>14780</c:v>
                </c:pt>
                <c:pt idx="29">
                  <c:v>14560</c:v>
                </c:pt>
                <c:pt idx="30">
                  <c:v>12880</c:v>
                </c:pt>
                <c:pt idx="31">
                  <c:v>12200</c:v>
                </c:pt>
                <c:pt idx="32">
                  <c:v>12800</c:v>
                </c:pt>
                <c:pt idx="33">
                  <c:v>11360</c:v>
                </c:pt>
                <c:pt idx="34">
                  <c:v>10740</c:v>
                </c:pt>
                <c:pt idx="35">
                  <c:v>11000</c:v>
                </c:pt>
                <c:pt idx="36">
                  <c:v>10740</c:v>
                </c:pt>
                <c:pt idx="37">
                  <c:v>10340</c:v>
                </c:pt>
                <c:pt idx="38">
                  <c:v>9980</c:v>
                </c:pt>
                <c:pt idx="39">
                  <c:v>9920</c:v>
                </c:pt>
                <c:pt idx="40">
                  <c:v>9820</c:v>
                </c:pt>
                <c:pt idx="41">
                  <c:v>8860</c:v>
                </c:pt>
                <c:pt idx="42">
                  <c:v>8520</c:v>
                </c:pt>
                <c:pt idx="43">
                  <c:v>7180</c:v>
                </c:pt>
                <c:pt idx="44">
                  <c:v>6380</c:v>
                </c:pt>
                <c:pt idx="45">
                  <c:v>7220</c:v>
                </c:pt>
                <c:pt idx="46">
                  <c:v>6320</c:v>
                </c:pt>
                <c:pt idx="47">
                  <c:v>6800</c:v>
                </c:pt>
                <c:pt idx="48">
                  <c:v>6780</c:v>
                </c:pt>
                <c:pt idx="49">
                  <c:v>5700</c:v>
                </c:pt>
                <c:pt idx="50">
                  <c:v>5940</c:v>
                </c:pt>
                <c:pt idx="51">
                  <c:v>6180</c:v>
                </c:pt>
                <c:pt idx="52">
                  <c:v>5480</c:v>
                </c:pt>
                <c:pt idx="53">
                  <c:v>6020</c:v>
                </c:pt>
                <c:pt idx="54">
                  <c:v>5660</c:v>
                </c:pt>
                <c:pt idx="55">
                  <c:v>5280</c:v>
                </c:pt>
                <c:pt idx="56">
                  <c:v>5860</c:v>
                </c:pt>
                <c:pt idx="57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EBB-A0B4-0712B783BEE1}"/>
            </c:ext>
          </c:extLst>
        </c:ser>
        <c:ser>
          <c:idx val="1"/>
          <c:order val="1"/>
          <c:tx>
            <c:strRef>
              <c:f>'Table2Chart ORIG'!$C$4</c:f>
              <c:strCache>
                <c:ptCount val="1"/>
                <c:pt idx="0">
                  <c:v>Serious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'Table2Chart ORIG'!$D$2:$BI$2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ORIG'!$D$4:$BI$4</c:f>
              <c:numCache>
                <c:formatCode>#,##0</c:formatCode>
                <c:ptCount val="58"/>
                <c:pt idx="20">
                  <c:v>15720</c:v>
                </c:pt>
                <c:pt idx="21">
                  <c:v>15734</c:v>
                </c:pt>
                <c:pt idx="22">
                  <c:v>15930</c:v>
                </c:pt>
                <c:pt idx="23">
                  <c:v>16112</c:v>
                </c:pt>
                <c:pt idx="24">
                  <c:v>15096</c:v>
                </c:pt>
                <c:pt idx="25">
                  <c:v>13824</c:v>
                </c:pt>
                <c:pt idx="26">
                  <c:v>13846</c:v>
                </c:pt>
                <c:pt idx="27">
                  <c:v>14126</c:v>
                </c:pt>
                <c:pt idx="28">
                  <c:v>14884</c:v>
                </c:pt>
                <c:pt idx="29">
                  <c:v>15072</c:v>
                </c:pt>
                <c:pt idx="30">
                  <c:v>14436</c:v>
                </c:pt>
                <c:pt idx="31">
                  <c:v>14530</c:v>
                </c:pt>
                <c:pt idx="32">
                  <c:v>14842</c:v>
                </c:pt>
                <c:pt idx="33">
                  <c:v>12858</c:v>
                </c:pt>
                <c:pt idx="34">
                  <c:v>13094</c:v>
                </c:pt>
                <c:pt idx="35">
                  <c:v>13014</c:v>
                </c:pt>
                <c:pt idx="36">
                  <c:v>12364</c:v>
                </c:pt>
                <c:pt idx="37">
                  <c:v>11136</c:v>
                </c:pt>
                <c:pt idx="38">
                  <c:v>11204</c:v>
                </c:pt>
                <c:pt idx="39">
                  <c:v>11628</c:v>
                </c:pt>
                <c:pt idx="40">
                  <c:v>10474</c:v>
                </c:pt>
                <c:pt idx="41">
                  <c:v>9448</c:v>
                </c:pt>
                <c:pt idx="42">
                  <c:v>8536</c:v>
                </c:pt>
                <c:pt idx="43">
                  <c:v>7302</c:v>
                </c:pt>
                <c:pt idx="44">
                  <c:v>8648</c:v>
                </c:pt>
                <c:pt idx="45">
                  <c:v>8142</c:v>
                </c:pt>
                <c:pt idx="46">
                  <c:v>6630</c:v>
                </c:pt>
                <c:pt idx="47">
                  <c:v>6624</c:v>
                </c:pt>
                <c:pt idx="48">
                  <c:v>6636</c:v>
                </c:pt>
                <c:pt idx="49">
                  <c:v>6418</c:v>
                </c:pt>
                <c:pt idx="50">
                  <c:v>6014</c:v>
                </c:pt>
                <c:pt idx="51">
                  <c:v>5680</c:v>
                </c:pt>
                <c:pt idx="52">
                  <c:v>5368</c:v>
                </c:pt>
                <c:pt idx="53">
                  <c:v>4990</c:v>
                </c:pt>
                <c:pt idx="54">
                  <c:v>4662</c:v>
                </c:pt>
                <c:pt idx="55">
                  <c:v>4504</c:v>
                </c:pt>
                <c:pt idx="56">
                  <c:v>4514</c:v>
                </c:pt>
                <c:pt idx="57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EBB-A0B4-0712B783BEE1}"/>
            </c:ext>
          </c:extLst>
        </c:ser>
        <c:ser>
          <c:idx val="2"/>
          <c:order val="2"/>
          <c:tx>
            <c:strRef>
              <c:f>'Table2Chart ORIG'!$C$5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'Table2Chart ORIG'!$D$2:$BI$2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ORIG'!$D$5:$BI$5</c:f>
              <c:numCache>
                <c:formatCode>#,##0</c:formatCode>
                <c:ptCount val="58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EBB-A0B4-0712B783BEE1}"/>
            </c:ext>
          </c:extLst>
        </c:ser>
        <c:ser>
          <c:idx val="3"/>
          <c:order val="3"/>
          <c:tx>
            <c:strRef>
              <c:f>'Table2Chart ORIG'!$C$6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'Table2Chart ORIG'!$D$2:$BI$2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ORIG'!$D$6:$BI$6</c:f>
              <c:numCache>
                <c:formatCode>#,##0</c:formatCode>
                <c:ptCount val="58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EBB-A0B4-0712B783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134976"/>
        <c:axId val="365136512"/>
      </c:lineChart>
      <c:catAx>
        <c:axId val="3651349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513651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5136512"/>
        <c:scaling>
          <c:orientation val="minMax"/>
          <c:max val="24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5134976"/>
        <c:crosses val="autoZero"/>
        <c:crossBetween val="midCat"/>
        <c:majorUnit val="4000"/>
      </c:valAx>
      <c:spPr>
        <a:noFill/>
        <a:ln w="3175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97309326897264E-2"/>
          <c:y val="5.0432312139989069E-2"/>
          <c:w val="0.88579132142176276"/>
          <c:h val="0.8198853030758223"/>
        </c:manualLayout>
      </c:layout>
      <c:lineChart>
        <c:grouping val="standard"/>
        <c:varyColors val="0"/>
        <c:ser>
          <c:idx val="0"/>
          <c:order val="0"/>
          <c:tx>
            <c:strRef>
              <c:f>'Table2Chart ORIG'!$C$10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'Table2Chart ORIG'!$D$9:$BI$9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ORIG'!$D$10:$BI$10</c:f>
              <c:numCache>
                <c:formatCode>#,##0</c:formatCode>
                <c:ptCount val="58"/>
                <c:pt idx="0">
                  <c:v>10580</c:v>
                </c:pt>
                <c:pt idx="1">
                  <c:v>10880</c:v>
                </c:pt>
                <c:pt idx="2">
                  <c:v>9700</c:v>
                </c:pt>
                <c:pt idx="3">
                  <c:v>11580</c:v>
                </c:pt>
                <c:pt idx="4">
                  <c:v>10900</c:v>
                </c:pt>
                <c:pt idx="5">
                  <c:v>12200</c:v>
                </c:pt>
                <c:pt idx="6">
                  <c:v>10800</c:v>
                </c:pt>
                <c:pt idx="7">
                  <c:v>11000</c:v>
                </c:pt>
                <c:pt idx="8">
                  <c:v>12100</c:v>
                </c:pt>
                <c:pt idx="9">
                  <c:v>12080</c:v>
                </c:pt>
                <c:pt idx="10">
                  <c:v>12960</c:v>
                </c:pt>
                <c:pt idx="11">
                  <c:v>13420</c:v>
                </c:pt>
                <c:pt idx="12">
                  <c:v>13280</c:v>
                </c:pt>
                <c:pt idx="13">
                  <c:v>14240</c:v>
                </c:pt>
                <c:pt idx="14">
                  <c:v>15080</c:v>
                </c:pt>
                <c:pt idx="15">
                  <c:v>14860</c:v>
                </c:pt>
                <c:pt idx="16">
                  <c:v>15800</c:v>
                </c:pt>
                <c:pt idx="17">
                  <c:v>15560</c:v>
                </c:pt>
                <c:pt idx="18">
                  <c:v>15380</c:v>
                </c:pt>
                <c:pt idx="19">
                  <c:v>17840</c:v>
                </c:pt>
                <c:pt idx="20">
                  <c:v>16300</c:v>
                </c:pt>
                <c:pt idx="21">
                  <c:v>17320</c:v>
                </c:pt>
                <c:pt idx="22">
                  <c:v>17100</c:v>
                </c:pt>
                <c:pt idx="23">
                  <c:v>17100</c:v>
                </c:pt>
                <c:pt idx="24">
                  <c:v>16500</c:v>
                </c:pt>
                <c:pt idx="25">
                  <c:v>15380</c:v>
                </c:pt>
                <c:pt idx="26">
                  <c:v>15660</c:v>
                </c:pt>
                <c:pt idx="27">
                  <c:v>16220</c:v>
                </c:pt>
                <c:pt idx="28">
                  <c:v>16400</c:v>
                </c:pt>
                <c:pt idx="29">
                  <c:v>16200</c:v>
                </c:pt>
                <c:pt idx="30">
                  <c:v>14000</c:v>
                </c:pt>
                <c:pt idx="31">
                  <c:v>13540</c:v>
                </c:pt>
                <c:pt idx="32">
                  <c:v>14020</c:v>
                </c:pt>
                <c:pt idx="33">
                  <c:v>12480</c:v>
                </c:pt>
                <c:pt idx="34">
                  <c:v>11980</c:v>
                </c:pt>
                <c:pt idx="35">
                  <c:v>12040</c:v>
                </c:pt>
                <c:pt idx="36">
                  <c:v>12020</c:v>
                </c:pt>
                <c:pt idx="37">
                  <c:v>11120</c:v>
                </c:pt>
                <c:pt idx="38">
                  <c:v>11080</c:v>
                </c:pt>
                <c:pt idx="39">
                  <c:v>11060</c:v>
                </c:pt>
                <c:pt idx="40">
                  <c:v>10920</c:v>
                </c:pt>
                <c:pt idx="41">
                  <c:v>9820</c:v>
                </c:pt>
                <c:pt idx="42">
                  <c:v>9260</c:v>
                </c:pt>
                <c:pt idx="43">
                  <c:v>7980</c:v>
                </c:pt>
                <c:pt idx="44">
                  <c:v>7260</c:v>
                </c:pt>
                <c:pt idx="45">
                  <c:v>8180</c:v>
                </c:pt>
                <c:pt idx="46">
                  <c:v>7140</c:v>
                </c:pt>
                <c:pt idx="47">
                  <c:v>7540</c:v>
                </c:pt>
                <c:pt idx="48">
                  <c:v>7700</c:v>
                </c:pt>
                <c:pt idx="49">
                  <c:v>6200</c:v>
                </c:pt>
                <c:pt idx="50">
                  <c:v>6520</c:v>
                </c:pt>
                <c:pt idx="51">
                  <c:v>6960</c:v>
                </c:pt>
                <c:pt idx="52">
                  <c:v>6080</c:v>
                </c:pt>
                <c:pt idx="53">
                  <c:v>6720</c:v>
                </c:pt>
                <c:pt idx="54">
                  <c:v>6160</c:v>
                </c:pt>
                <c:pt idx="55">
                  <c:v>5720</c:v>
                </c:pt>
                <c:pt idx="56">
                  <c:v>6280</c:v>
                </c:pt>
                <c:pt idx="57">
                  <c:v>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B48-A287-EAF39B6AC115}"/>
            </c:ext>
          </c:extLst>
        </c:ser>
        <c:ser>
          <c:idx val="1"/>
          <c:order val="1"/>
          <c:tx>
            <c:strRef>
              <c:f>'Table2Chart ORIG'!$C$11</c:f>
              <c:strCache>
                <c:ptCount val="1"/>
                <c:pt idx="0">
                  <c:v>Serious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'Table2Chart ORIG'!$D$9:$BI$9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ORIG'!$D$11:$BI$11</c:f>
              <c:numCache>
                <c:formatCode>#,##0</c:formatCode>
                <c:ptCount val="58"/>
                <c:pt idx="0">
                  <c:v>9106</c:v>
                </c:pt>
                <c:pt idx="1">
                  <c:v>9090</c:v>
                </c:pt>
                <c:pt idx="2">
                  <c:v>8848</c:v>
                </c:pt>
                <c:pt idx="3">
                  <c:v>10340</c:v>
                </c:pt>
                <c:pt idx="4">
                  <c:v>9750</c:v>
                </c:pt>
                <c:pt idx="5">
                  <c:v>10192</c:v>
                </c:pt>
                <c:pt idx="6">
                  <c:v>10098</c:v>
                </c:pt>
                <c:pt idx="7">
                  <c:v>10012</c:v>
                </c:pt>
                <c:pt idx="8">
                  <c:v>10604</c:v>
                </c:pt>
                <c:pt idx="9">
                  <c:v>12672</c:v>
                </c:pt>
                <c:pt idx="10">
                  <c:v>13264</c:v>
                </c:pt>
                <c:pt idx="11">
                  <c:v>14456</c:v>
                </c:pt>
                <c:pt idx="12">
                  <c:v>14104</c:v>
                </c:pt>
                <c:pt idx="13">
                  <c:v>14454</c:v>
                </c:pt>
                <c:pt idx="14">
                  <c:v>16272</c:v>
                </c:pt>
                <c:pt idx="15">
                  <c:v>17488</c:v>
                </c:pt>
                <c:pt idx="16">
                  <c:v>18506</c:v>
                </c:pt>
                <c:pt idx="17">
                  <c:v>18516</c:v>
                </c:pt>
                <c:pt idx="18">
                  <c:v>18986</c:v>
                </c:pt>
                <c:pt idx="19">
                  <c:v>19662</c:v>
                </c:pt>
                <c:pt idx="20">
                  <c:v>20054</c:v>
                </c:pt>
                <c:pt idx="21">
                  <c:v>19894</c:v>
                </c:pt>
                <c:pt idx="22">
                  <c:v>20000</c:v>
                </c:pt>
                <c:pt idx="23">
                  <c:v>20188</c:v>
                </c:pt>
                <c:pt idx="24">
                  <c:v>19044</c:v>
                </c:pt>
                <c:pt idx="25">
                  <c:v>17558</c:v>
                </c:pt>
                <c:pt idx="26">
                  <c:v>17440</c:v>
                </c:pt>
                <c:pt idx="27">
                  <c:v>17700</c:v>
                </c:pt>
                <c:pt idx="28">
                  <c:v>18698</c:v>
                </c:pt>
                <c:pt idx="29">
                  <c:v>18482</c:v>
                </c:pt>
                <c:pt idx="30">
                  <c:v>17678</c:v>
                </c:pt>
                <c:pt idx="31">
                  <c:v>17680</c:v>
                </c:pt>
                <c:pt idx="32">
                  <c:v>18520</c:v>
                </c:pt>
                <c:pt idx="33">
                  <c:v>15266</c:v>
                </c:pt>
                <c:pt idx="34">
                  <c:v>15454</c:v>
                </c:pt>
                <c:pt idx="35">
                  <c:v>15572</c:v>
                </c:pt>
                <c:pt idx="36">
                  <c:v>14844</c:v>
                </c:pt>
                <c:pt idx="37">
                  <c:v>13414</c:v>
                </c:pt>
                <c:pt idx="38">
                  <c:v>13464</c:v>
                </c:pt>
                <c:pt idx="39">
                  <c:v>13996</c:v>
                </c:pt>
                <c:pt idx="40">
                  <c:v>12504</c:v>
                </c:pt>
                <c:pt idx="41">
                  <c:v>11276</c:v>
                </c:pt>
                <c:pt idx="42">
                  <c:v>10352</c:v>
                </c:pt>
                <c:pt idx="43">
                  <c:v>8908</c:v>
                </c:pt>
                <c:pt idx="44">
                  <c:v>10416</c:v>
                </c:pt>
                <c:pt idx="45">
                  <c:v>9860</c:v>
                </c:pt>
                <c:pt idx="46">
                  <c:v>8082</c:v>
                </c:pt>
                <c:pt idx="47">
                  <c:v>8094</c:v>
                </c:pt>
                <c:pt idx="48">
                  <c:v>8144</c:v>
                </c:pt>
                <c:pt idx="49">
                  <c:v>7530</c:v>
                </c:pt>
                <c:pt idx="50">
                  <c:v>7136</c:v>
                </c:pt>
                <c:pt idx="51">
                  <c:v>6820</c:v>
                </c:pt>
                <c:pt idx="52">
                  <c:v>6458</c:v>
                </c:pt>
                <c:pt idx="53">
                  <c:v>5914</c:v>
                </c:pt>
                <c:pt idx="54">
                  <c:v>5532</c:v>
                </c:pt>
                <c:pt idx="55">
                  <c:v>5332</c:v>
                </c:pt>
                <c:pt idx="56">
                  <c:v>5270</c:v>
                </c:pt>
                <c:pt idx="57">
                  <c:v>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B48-A287-EAF39B6AC115}"/>
            </c:ext>
          </c:extLst>
        </c:ser>
        <c:ser>
          <c:idx val="2"/>
          <c:order val="2"/>
          <c:tx>
            <c:strRef>
              <c:f>'Table2Chart ORIG'!$C$12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'Table2Chart ORIG'!$D$9:$BI$9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ORIG'!$D$12:$BI$12</c:f>
              <c:numCache>
                <c:formatCode>#,##0</c:formatCode>
                <c:ptCount val="58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B48-A287-EAF39B6AC115}"/>
            </c:ext>
          </c:extLst>
        </c:ser>
        <c:ser>
          <c:idx val="3"/>
          <c:order val="3"/>
          <c:tx>
            <c:strRef>
              <c:f>'Table2Chart ORIG'!$C$13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'Table2Chart ORIG'!$D$9:$BI$9</c:f>
              <c:numCache>
                <c:formatCode>General</c:formatCode>
                <c:ptCount val="5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</c:numCache>
            </c:numRef>
          </c:cat>
          <c:val>
            <c:numRef>
              <c:f>'Table2Chart ORIG'!$D$13:$BI$13</c:f>
              <c:numCache>
                <c:formatCode>#,##0</c:formatCode>
                <c:ptCount val="58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B48-A287-EAF39B6A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747456"/>
        <c:axId val="367748992"/>
      </c:lineChart>
      <c:catAx>
        <c:axId val="367747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7489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7748992"/>
        <c:scaling>
          <c:orientation val="minMax"/>
          <c:max val="36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67747456"/>
        <c:crosses val="autoZero"/>
        <c:crossBetween val="midCat"/>
        <c:majorUnit val="4000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749017926544043"/>
          <c:y val="0.93083633998199788"/>
          <c:w val="0.95086446863464769"/>
          <c:h val="0.98270953882926015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2418096723869"/>
          <c:y val="5.4916985951468711E-2"/>
          <c:w val="0.74632692147339308"/>
          <c:h val="0.6706132041846972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Working'!$X$2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Working'!$C$10:$C$42</c:f>
              <c:numCache>
                <c:formatCode>0.00</c:formatCode>
                <c:ptCount val="33"/>
                <c:pt idx="0">
                  <c:v>0.7441860465116279</c:v>
                </c:pt>
                <c:pt idx="1">
                  <c:v>0.30241935483870969</c:v>
                </c:pt>
                <c:pt idx="2">
                  <c:v>0.20964360587002098</c:v>
                </c:pt>
                <c:pt idx="3">
                  <c:v>0.71942446043165476</c:v>
                </c:pt>
                <c:pt idx="4">
                  <c:v>0.52493438320209973</c:v>
                </c:pt>
                <c:pt idx="5">
                  <c:v>0.60667340748230536</c:v>
                </c:pt>
                <c:pt idx="6">
                  <c:v>0.18148820326678766</c:v>
                </c:pt>
                <c:pt idx="7">
                  <c:v>1.1261261261261262</c:v>
                </c:pt>
                <c:pt idx="8">
                  <c:v>0.31645569620253167</c:v>
                </c:pt>
                <c:pt idx="9">
                  <c:v>0.26560424966799467</c:v>
                </c:pt>
                <c:pt idx="10">
                  <c:v>0.61037639877924721</c:v>
                </c:pt>
                <c:pt idx="11">
                  <c:v>0.27624309392265189</c:v>
                </c:pt>
                <c:pt idx="12">
                  <c:v>0</c:v>
                </c:pt>
                <c:pt idx="13">
                  <c:v>0.43415340086830684</c:v>
                </c:pt>
                <c:pt idx="14">
                  <c:v>0.5067567567567568</c:v>
                </c:pt>
                <c:pt idx="15">
                  <c:v>0.8337420304070623</c:v>
                </c:pt>
                <c:pt idx="16">
                  <c:v>0.18382352941176469</c:v>
                </c:pt>
                <c:pt idx="17">
                  <c:v>0.53859964093357271</c:v>
                </c:pt>
                <c:pt idx="18">
                  <c:v>0.46082949308755761</c:v>
                </c:pt>
                <c:pt idx="19">
                  <c:v>0.37453183520599254</c:v>
                </c:pt>
                <c:pt idx="20">
                  <c:v>0</c:v>
                </c:pt>
                <c:pt idx="21">
                  <c:v>0.23923444976076555</c:v>
                </c:pt>
                <c:pt idx="22">
                  <c:v>0.39929015084294583</c:v>
                </c:pt>
                <c:pt idx="23">
                  <c:v>0.18099547511312217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0.33718689788053952</c:v>
                </c:pt>
                <c:pt idx="28">
                  <c:v>0.88691796008869184</c:v>
                </c:pt>
                <c:pt idx="29">
                  <c:v>0.63613231552162841</c:v>
                </c:pt>
                <c:pt idx="30">
                  <c:v>0.7466666666666667</c:v>
                </c:pt>
                <c:pt idx="31">
                  <c:v>0.38138825324180015</c:v>
                </c:pt>
                <c:pt idx="32">
                  <c:v>0.46018835616438358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FC8-917B-7D4048D736A1}"/>
            </c:ext>
          </c:extLst>
        </c:ser>
        <c:ser>
          <c:idx val="1"/>
          <c:order val="1"/>
          <c:tx>
            <c:strRef>
              <c:f>'Appendix H Working'!$Y$2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Working'!$AF$10:$AF$42</c:f>
                <c:numCache>
                  <c:formatCode>General</c:formatCode>
                  <c:ptCount val="33"/>
                  <c:pt idx="0">
                    <c:v>0.68855986657721524</c:v>
                  </c:pt>
                  <c:pt idx="1">
                    <c:v>0.3849653422950457</c:v>
                  </c:pt>
                  <c:pt idx="2">
                    <c:v>1.2366911923265307</c:v>
                  </c:pt>
                  <c:pt idx="3">
                    <c:v>0.88506101013083383</c:v>
                  </c:pt>
                  <c:pt idx="4">
                    <c:v>0.68325224899142567</c:v>
                  </c:pt>
                  <c:pt idx="5">
                    <c:v>0.63624757139691113</c:v>
                  </c:pt>
                  <c:pt idx="6">
                    <c:v>0.98476905962015726</c:v>
                  </c:pt>
                  <c:pt idx="7">
                    <c:v>1.4026041967199321</c:v>
                  </c:pt>
                  <c:pt idx="8">
                    <c:v>1.3834314528287657</c:v>
                  </c:pt>
                  <c:pt idx="9">
                    <c:v>0.73934569319287169</c:v>
                  </c:pt>
                  <c:pt idx="10">
                    <c:v>0.62474894832764738</c:v>
                  </c:pt>
                  <c:pt idx="11">
                    <c:v>0.63584724476790822</c:v>
                  </c:pt>
                  <c:pt idx="12">
                    <c:v>1.0580455411675351</c:v>
                  </c:pt>
                  <c:pt idx="13">
                    <c:v>0.76895029652468849</c:v>
                  </c:pt>
                  <c:pt idx="14">
                    <c:v>0.9388318835990429</c:v>
                  </c:pt>
                  <c:pt idx="15">
                    <c:v>0.51137873733177019</c:v>
                  </c:pt>
                  <c:pt idx="16">
                    <c:v>0.95167352781857217</c:v>
                  </c:pt>
                  <c:pt idx="17">
                    <c:v>0.90209832454649208</c:v>
                  </c:pt>
                  <c:pt idx="18">
                    <c:v>0.59071525838563188</c:v>
                  </c:pt>
                  <c:pt idx="19">
                    <c:v>1.0386703488325235</c:v>
                  </c:pt>
                  <c:pt idx="20">
                    <c:v>0.95708336528075444</c:v>
                  </c:pt>
                  <c:pt idx="21">
                    <c:v>0.66435239495731824</c:v>
                  </c:pt>
                  <c:pt idx="22">
                    <c:v>0.36677709818245324</c:v>
                  </c:pt>
                  <c:pt idx="23">
                    <c:v>0.43585981873439045</c:v>
                  </c:pt>
                  <c:pt idx="24">
                    <c:v>2.4569573620520679</c:v>
                  </c:pt>
                  <c:pt idx="25">
                    <c:v>1.5297113740064816</c:v>
                  </c:pt>
                  <c:pt idx="26">
                    <c:v>1.5645199345802403</c:v>
                  </c:pt>
                  <c:pt idx="27">
                    <c:v>0.34215500151922851</c:v>
                  </c:pt>
                  <c:pt idx="28">
                    <c:v>1.150812261613207</c:v>
                  </c:pt>
                  <c:pt idx="29">
                    <c:v>0.78073822946902449</c:v>
                  </c:pt>
                  <c:pt idx="30">
                    <c:v>0.47891875803843909</c:v>
                  </c:pt>
                  <c:pt idx="31">
                    <c:v>0.62085720464253458</c:v>
                  </c:pt>
                  <c:pt idx="32">
                    <c:v>8.4244344437412355E-2</c:v>
                  </c:pt>
                </c:numCache>
              </c:numRef>
            </c:plus>
            <c:minus>
              <c:numRef>
                <c:f>'Appendix H Working'!$AE$10:$AE$42</c:f>
                <c:numCache>
                  <c:formatCode>General</c:formatCode>
                  <c:ptCount val="33"/>
                  <c:pt idx="0">
                    <c:v>0.3882780100630922</c:v>
                  </c:pt>
                  <c:pt idx="1">
                    <c:v>0.25330170495765852</c:v>
                  </c:pt>
                  <c:pt idx="2">
                    <c:v>0.5763735166655487</c:v>
                  </c:pt>
                  <c:pt idx="3">
                    <c:v>0.49566167385198578</c:v>
                  </c:pt>
                  <c:pt idx="4">
                    <c:v>0.31291262378696433</c:v>
                  </c:pt>
                  <c:pt idx="5">
                    <c:v>0.29664980900852955</c:v>
                  </c:pt>
                  <c:pt idx="6">
                    <c:v>0.39788600970066812</c:v>
                  </c:pt>
                  <c:pt idx="7">
                    <c:v>0.65396283738734273</c:v>
                  </c:pt>
                  <c:pt idx="8">
                    <c:v>0.37173487089104745</c:v>
                  </c:pt>
                  <c:pt idx="9">
                    <c:v>0.34280582697269557</c:v>
                  </c:pt>
                  <c:pt idx="10">
                    <c:v>0.34987882860140174</c:v>
                  </c:pt>
                  <c:pt idx="11">
                    <c:v>0.23307195023251392</c:v>
                  </c:pt>
                  <c:pt idx="12">
                    <c:v>0.47319971961755147</c:v>
                  </c:pt>
                  <c:pt idx="13">
                    <c:v>0.39847104256510002</c:v>
                  </c:pt>
                  <c:pt idx="14">
                    <c:v>0.43529981064155104</c:v>
                  </c:pt>
                  <c:pt idx="15">
                    <c:v>0.39899953264729648</c:v>
                  </c:pt>
                  <c:pt idx="16">
                    <c:v>0.32018045928160926</c:v>
                  </c:pt>
                  <c:pt idx="17">
                    <c:v>0.35148845986643357</c:v>
                  </c:pt>
                  <c:pt idx="18">
                    <c:v>0.32662224747776986</c:v>
                  </c:pt>
                  <c:pt idx="19">
                    <c:v>0.48159102184783542</c:v>
                  </c:pt>
                  <c:pt idx="20">
                    <c:v>0.37291251837257805</c:v>
                  </c:pt>
                  <c:pt idx="21">
                    <c:v>0.30803435287641978</c:v>
                  </c:pt>
                  <c:pt idx="22">
                    <c:v>0.25193905203644573</c:v>
                  </c:pt>
                  <c:pt idx="23">
                    <c:v>0.135031887664077</c:v>
                  </c:pt>
                  <c:pt idx="24">
                    <c:v>0.14084507042253522</c:v>
                  </c:pt>
                  <c:pt idx="25">
                    <c:v>0.18604651162790697</c:v>
                  </c:pt>
                  <c:pt idx="26">
                    <c:v>8.9686098654708515E-2</c:v>
                  </c:pt>
                  <c:pt idx="27">
                    <c:v>0.19615061034936943</c:v>
                  </c:pt>
                  <c:pt idx="28">
                    <c:v>0.38717857300793723</c:v>
                  </c:pt>
                  <c:pt idx="29">
                    <c:v>0.43723767427247406</c:v>
                  </c:pt>
                  <c:pt idx="30">
                    <c:v>0.34425521324466946</c:v>
                  </c:pt>
                  <c:pt idx="31">
                    <c:v>0.39258136987078657</c:v>
                  </c:pt>
                  <c:pt idx="32">
                    <c:v>8.4244344437412355E-2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Working'!$Z$10:$Z$42</c:f>
              <c:numCache>
                <c:formatCode>_(* #,##0.00_);_(* \(#,##0.00\);_(* "-"??_);_(@_)</c:formatCode>
                <c:ptCount val="33"/>
                <c:pt idx="0">
                  <c:v>0.64935064935064934</c:v>
                </c:pt>
                <c:pt idx="1">
                  <c:v>0.44422009086320041</c:v>
                </c:pt>
                <c:pt idx="2">
                  <c:v>0.7531380753138075</c:v>
                </c:pt>
                <c:pt idx="3">
                  <c:v>0.68965517241379315</c:v>
                </c:pt>
                <c:pt idx="4">
                  <c:v>0.36745406824146981</c:v>
                </c:pt>
                <c:pt idx="5">
                  <c:v>0.40774719673802245</c:v>
                </c:pt>
                <c:pt idx="6">
                  <c:v>0.47358834244080145</c:v>
                </c:pt>
                <c:pt idx="7">
                  <c:v>0.89887640449438211</c:v>
                </c:pt>
                <c:pt idx="8">
                  <c:v>0.37974683544303794</c:v>
                </c:pt>
                <c:pt idx="9">
                  <c:v>0.42496679946879151</c:v>
                </c:pt>
                <c:pt idx="10">
                  <c:v>0.48681541582150101</c:v>
                </c:pt>
                <c:pt idx="11">
                  <c:v>0.24793388429752067</c:v>
                </c:pt>
                <c:pt idx="12">
                  <c:v>0.52631578947368418</c:v>
                </c:pt>
                <c:pt idx="13">
                  <c:v>0.4871060171919771</c:v>
                </c:pt>
                <c:pt idx="14">
                  <c:v>0.53962900505902189</c:v>
                </c:pt>
                <c:pt idx="15">
                  <c:v>0.99463676255485112</c:v>
                </c:pt>
                <c:pt idx="16">
                  <c:v>0.36429872495446264</c:v>
                </c:pt>
                <c:pt idx="17">
                  <c:v>0.39497307001795334</c:v>
                </c:pt>
                <c:pt idx="18">
                  <c:v>0.47488584474885842</c:v>
                </c:pt>
                <c:pt idx="19">
                  <c:v>0.59701492537313439</c:v>
                </c:pt>
                <c:pt idx="20">
                  <c:v>0.41904761904761906</c:v>
                </c:pt>
                <c:pt idx="21">
                  <c:v>0.3818615751789976</c:v>
                </c:pt>
                <c:pt idx="22">
                  <c:v>0.48085485307212822</c:v>
                </c:pt>
                <c:pt idx="23">
                  <c:v>0.14479638009049772</c:v>
                </c:pt>
                <c:pt idx="24">
                  <c:v>0.14084507042253522</c:v>
                </c:pt>
                <c:pt idx="25">
                  <c:v>0.18604651162790697</c:v>
                </c:pt>
                <c:pt idx="26">
                  <c:v>8.9686098654708515E-2</c:v>
                </c:pt>
                <c:pt idx="27">
                  <c:v>0.31609195402298851</c:v>
                </c:pt>
                <c:pt idx="28">
                  <c:v>0.44052863436123352</c:v>
                </c:pt>
                <c:pt idx="29">
                  <c:v>0.60836501901140683</c:v>
                </c:pt>
                <c:pt idx="30">
                  <c:v>0.7293868921775899</c:v>
                </c:pt>
                <c:pt idx="31">
                  <c:v>0.73226544622425627</c:v>
                </c:pt>
                <c:pt idx="32">
                  <c:v>0.51935116676152537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FC8-917B-7D4048D73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160000"/>
        <c:axId val="392161536"/>
      </c:lineChart>
      <c:catAx>
        <c:axId val="3921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16153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392161536"/>
        <c:scaling>
          <c:orientation val="minMax"/>
          <c:max val="3.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160000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9298004013577"/>
          <c:y val="0.59514672740619612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9591315453384422E-2"/>
          <c:w val="0.78400881068255135"/>
          <c:h val="0.7166378714366903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Working'!$H$10:$H$42</c:f>
              <c:numCache>
                <c:formatCode>0.00</c:formatCode>
                <c:ptCount val="33"/>
                <c:pt idx="0">
                  <c:v>0.37209302325581395</c:v>
                </c:pt>
                <c:pt idx="1">
                  <c:v>0.75604838709677424</c:v>
                </c:pt>
                <c:pt idx="2">
                  <c:v>0.20964360587002098</c:v>
                </c:pt>
                <c:pt idx="3">
                  <c:v>0.14388489208633093</c:v>
                </c:pt>
                <c:pt idx="4">
                  <c:v>0.65616797900262469</c:v>
                </c:pt>
                <c:pt idx="5">
                  <c:v>0.10111223458038424</c:v>
                </c:pt>
                <c:pt idx="6">
                  <c:v>0.36297640653357532</c:v>
                </c:pt>
                <c:pt idx="7">
                  <c:v>0.22522522522522523</c:v>
                </c:pt>
                <c:pt idx="8">
                  <c:v>0</c:v>
                </c:pt>
                <c:pt idx="9">
                  <c:v>0.66401062416998669</c:v>
                </c:pt>
                <c:pt idx="10">
                  <c:v>0.20345879959308238</c:v>
                </c:pt>
                <c:pt idx="11">
                  <c:v>0.27624309392265189</c:v>
                </c:pt>
                <c:pt idx="12">
                  <c:v>0.44247787610619471</c:v>
                </c:pt>
                <c:pt idx="13">
                  <c:v>0.14471780028943559</c:v>
                </c:pt>
                <c:pt idx="14">
                  <c:v>0.84459459459459463</c:v>
                </c:pt>
                <c:pt idx="15">
                  <c:v>0.73565473271211379</c:v>
                </c:pt>
                <c:pt idx="16">
                  <c:v>0.18382352941176469</c:v>
                </c:pt>
                <c:pt idx="17">
                  <c:v>0</c:v>
                </c:pt>
                <c:pt idx="18">
                  <c:v>0.27649769585253459</c:v>
                </c:pt>
                <c:pt idx="19">
                  <c:v>0.18726591760299627</c:v>
                </c:pt>
                <c:pt idx="20">
                  <c:v>0.38759689922480622</c:v>
                </c:pt>
                <c:pt idx="21">
                  <c:v>0.71770334928229662</c:v>
                </c:pt>
                <c:pt idx="22">
                  <c:v>0.13309671694764863</c:v>
                </c:pt>
                <c:pt idx="23">
                  <c:v>0.72398190045248867</c:v>
                </c:pt>
                <c:pt idx="24">
                  <c:v>0</c:v>
                </c:pt>
                <c:pt idx="25">
                  <c:v>1.3953488372093024</c:v>
                </c:pt>
                <c:pt idx="26">
                  <c:v>0.45662100456621002</c:v>
                </c:pt>
                <c:pt idx="27">
                  <c:v>0.33718689788053952</c:v>
                </c:pt>
                <c:pt idx="28">
                  <c:v>0.22172949002217296</c:v>
                </c:pt>
                <c:pt idx="29">
                  <c:v>0.1272264631043257</c:v>
                </c:pt>
                <c:pt idx="30">
                  <c:v>0.37333333333333335</c:v>
                </c:pt>
                <c:pt idx="31">
                  <c:v>0.30511060259344014</c:v>
                </c:pt>
                <c:pt idx="32">
                  <c:v>0.39240867579908673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B-4E31-A2AF-D3D5FD8A9C99}"/>
            </c:ext>
          </c:extLst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Working'!$AR$10:$AR$42</c:f>
                <c:numCache>
                  <c:formatCode>General</c:formatCode>
                  <c:ptCount val="33"/>
                  <c:pt idx="0">
                    <c:v>0.51644462613565167</c:v>
                  </c:pt>
                  <c:pt idx="1">
                    <c:v>0.45740246855564193</c:v>
                  </c:pt>
                  <c:pt idx="2">
                    <c:v>1.0892012839570426</c:v>
                  </c:pt>
                  <c:pt idx="3">
                    <c:v>0.65684531479007158</c:v>
                  </c:pt>
                  <c:pt idx="4">
                    <c:v>0.80840218248170648</c:v>
                  </c:pt>
                  <c:pt idx="5">
                    <c:v>0.63897370839170931</c:v>
                  </c:pt>
                  <c:pt idx="6">
                    <c:v>0.91524365532312602</c:v>
                  </c:pt>
                  <c:pt idx="7">
                    <c:v>1.0273355934694155</c:v>
                  </c:pt>
                  <c:pt idx="8">
                    <c:v>1.1040757766183344</c:v>
                  </c:pt>
                  <c:pt idx="9">
                    <c:v>0.66728919890092442</c:v>
                  </c:pt>
                  <c:pt idx="10">
                    <c:v>0.52988718739593921</c:v>
                  </c:pt>
                  <c:pt idx="11">
                    <c:v>0.90465598381071233</c:v>
                  </c:pt>
                  <c:pt idx="12">
                    <c:v>1.1019051902903423</c:v>
                  </c:pt>
                  <c:pt idx="13">
                    <c:v>0.66135401103366975</c:v>
                  </c:pt>
                  <c:pt idx="14">
                    <c:v>0.90510507078285407</c:v>
                  </c:pt>
                  <c:pt idx="15">
                    <c:v>0.3993347655786339</c:v>
                  </c:pt>
                  <c:pt idx="16">
                    <c:v>0.74211326088307372</c:v>
                  </c:pt>
                  <c:pt idx="17">
                    <c:v>0.5904630976865235</c:v>
                  </c:pt>
                  <c:pt idx="18">
                    <c:v>0.5398524108968783</c:v>
                  </c:pt>
                  <c:pt idx="19">
                    <c:v>0.93744172905297762</c:v>
                  </c:pt>
                  <c:pt idx="20">
                    <c:v>0.91738114228857426</c:v>
                  </c:pt>
                  <c:pt idx="21">
                    <c:v>0.7837473081701396</c:v>
                  </c:pt>
                  <c:pt idx="22">
                    <c:v>0.31808532643461668</c:v>
                  </c:pt>
                  <c:pt idx="23">
                    <c:v>0.6717353268508941</c:v>
                  </c:pt>
                  <c:pt idx="24">
                    <c:v>3.0786221062949992</c:v>
                  </c:pt>
                  <c:pt idx="25">
                    <c:v>2.0333225074134411</c:v>
                  </c:pt>
                  <c:pt idx="26">
                    <c:v>1.9603782022147529</c:v>
                  </c:pt>
                  <c:pt idx="27">
                    <c:v>0.35549211502406036</c:v>
                  </c:pt>
                  <c:pt idx="28">
                    <c:v>1.0069699098984359</c:v>
                  </c:pt>
                  <c:pt idx="29">
                    <c:v>0.70561128894072556</c:v>
                  </c:pt>
                  <c:pt idx="30">
                    <c:v>0.33615352169717772</c:v>
                  </c:pt>
                  <c:pt idx="31">
                    <c:v>0.52968698945244019</c:v>
                  </c:pt>
                  <c:pt idx="32">
                    <c:v>7.5091939541716279E-2</c:v>
                  </c:pt>
                </c:numCache>
              </c:numRef>
            </c:plus>
            <c:minus>
              <c:numRef>
                <c:f>'Appendix H Working'!$AQ$10:$AQ$42</c:f>
                <c:numCache>
                  <c:formatCode>General</c:formatCode>
                  <c:ptCount val="33"/>
                  <c:pt idx="0">
                    <c:v>0.23945527616923915</c:v>
                  </c:pt>
                  <c:pt idx="1">
                    <c:v>0.3287889265315066</c:v>
                  </c:pt>
                  <c:pt idx="2">
                    <c:v>0.49882723708298493</c:v>
                  </c:pt>
                  <c:pt idx="3">
                    <c:v>0.14004054482984341</c:v>
                  </c:pt>
                  <c:pt idx="4">
                    <c:v>0.45273034777031768</c:v>
                  </c:pt>
                  <c:pt idx="5">
                    <c:v>0.38496570946805103</c:v>
                  </c:pt>
                  <c:pt idx="6">
                    <c:v>0.35661033177705553</c:v>
                  </c:pt>
                  <c:pt idx="7">
                    <c:v>0.2190297060709461</c:v>
                  </c:pt>
                  <c:pt idx="8">
                    <c:v>6.3291139240506333E-2</c:v>
                  </c:pt>
                  <c:pt idx="9">
                    <c:v>0.25999876778964609</c:v>
                  </c:pt>
                  <c:pt idx="10">
                    <c:v>0.17827492104016579</c:v>
                  </c:pt>
                  <c:pt idx="11">
                    <c:v>0.53610549227024096</c:v>
                  </c:pt>
                  <c:pt idx="12">
                    <c:v>0.42934007049474449</c:v>
                  </c:pt>
                  <c:pt idx="13">
                    <c:v>0.24242154135931959</c:v>
                  </c:pt>
                  <c:pt idx="14">
                    <c:v>0.46902662345773988</c:v>
                  </c:pt>
                  <c:pt idx="15">
                    <c:v>0.26351103383069552</c:v>
                  </c:pt>
                  <c:pt idx="16">
                    <c:v>0.10920017585453777</c:v>
                  </c:pt>
                  <c:pt idx="17">
                    <c:v>7.1813285457809697E-2</c:v>
                  </c:pt>
                  <c:pt idx="18">
                    <c:v>0.25160414700103406</c:v>
                  </c:pt>
                  <c:pt idx="19">
                    <c:v>0.36525946295821554</c:v>
                  </c:pt>
                  <c:pt idx="20">
                    <c:v>0.28420997308343832</c:v>
                  </c:pt>
                  <c:pt idx="21">
                    <c:v>0.46445416156109176</c:v>
                  </c:pt>
                  <c:pt idx="22">
                    <c:v>0.18235194764447166</c:v>
                  </c:pt>
                  <c:pt idx="23">
                    <c:v>0.37879067407060035</c:v>
                  </c:pt>
                  <c:pt idx="24">
                    <c:v>0.8272409802927535</c:v>
                  </c:pt>
                  <c:pt idx="25">
                    <c:v>0.54636381023986513</c:v>
                  </c:pt>
                  <c:pt idx="26">
                    <c:v>0.52676331480525107</c:v>
                  </c:pt>
                  <c:pt idx="27">
                    <c:v>0.20046153967816732</c:v>
                  </c:pt>
                  <c:pt idx="28">
                    <c:v>0.21468770749244717</c:v>
                  </c:pt>
                  <c:pt idx="29">
                    <c:v>0.32716449646443574</c:v>
                  </c:pt>
                  <c:pt idx="30">
                    <c:v>0.17176560518022307</c:v>
                  </c:pt>
                  <c:pt idx="31">
                    <c:v>0.32766016354651673</c:v>
                  </c:pt>
                  <c:pt idx="32">
                    <c:v>7.5091939541716168E-2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Working'!$AL$10:$AL$42</c:f>
              <c:numCache>
                <c:formatCode>0.00</c:formatCode>
                <c:ptCount val="33"/>
                <c:pt idx="0">
                  <c:v>0.29684601113172543</c:v>
                </c:pt>
                <c:pt idx="1">
                  <c:v>0.69661786976274609</c:v>
                </c:pt>
                <c:pt idx="2">
                  <c:v>0.58577405857740583</c:v>
                </c:pt>
                <c:pt idx="3">
                  <c:v>0.14367816091954022</c:v>
                </c:pt>
                <c:pt idx="4">
                  <c:v>0.62992125984251968</c:v>
                </c:pt>
                <c:pt idx="5">
                  <c:v>0.55045871559633031</c:v>
                </c:pt>
                <c:pt idx="6">
                  <c:v>0.40072859744990891</c:v>
                </c:pt>
                <c:pt idx="7">
                  <c:v>0.22471910112359553</c:v>
                </c:pt>
                <c:pt idx="8">
                  <c:v>6.3291139240506333E-2</c:v>
                </c:pt>
                <c:pt idx="9">
                  <c:v>0.29216467463479417</c:v>
                </c:pt>
                <c:pt idx="10">
                  <c:v>0.20283975659229209</c:v>
                </c:pt>
                <c:pt idx="11">
                  <c:v>0.79889807162534432</c:v>
                </c:pt>
                <c:pt idx="12">
                  <c:v>0.48245614035087719</c:v>
                </c:pt>
                <c:pt idx="13">
                  <c:v>0.25787965616045844</c:v>
                </c:pt>
                <c:pt idx="14">
                  <c:v>0.57335581787521073</c:v>
                </c:pt>
                <c:pt idx="15">
                  <c:v>0.49731838127742556</c:v>
                </c:pt>
                <c:pt idx="16">
                  <c:v>0.10928961748633879</c:v>
                </c:pt>
                <c:pt idx="17">
                  <c:v>7.1813285457809697E-2</c:v>
                </c:pt>
                <c:pt idx="18">
                  <c:v>0.32876712328767127</c:v>
                </c:pt>
                <c:pt idx="19">
                  <c:v>0.41044776119402993</c:v>
                </c:pt>
                <c:pt idx="20">
                  <c:v>0.30476190476190479</c:v>
                </c:pt>
                <c:pt idx="21">
                  <c:v>0.69212410501193311</c:v>
                </c:pt>
                <c:pt idx="22">
                  <c:v>0.29385574354407834</c:v>
                </c:pt>
                <c:pt idx="23">
                  <c:v>0.63348416289592757</c:v>
                </c:pt>
                <c:pt idx="24">
                  <c:v>0.84507042253521114</c:v>
                </c:pt>
                <c:pt idx="25">
                  <c:v>0.55813953488372092</c:v>
                </c:pt>
                <c:pt idx="26">
                  <c:v>0.53811659192825101</c:v>
                </c:pt>
                <c:pt idx="27">
                  <c:v>0.33524904214559387</c:v>
                </c:pt>
                <c:pt idx="28">
                  <c:v>0.22026431718061676</c:v>
                </c:pt>
                <c:pt idx="29">
                  <c:v>0.40557667934093794</c:v>
                </c:pt>
                <c:pt idx="30">
                  <c:v>0.2431289640591966</c:v>
                </c:pt>
                <c:pt idx="31">
                  <c:v>0.5186880244088482</c:v>
                </c:pt>
                <c:pt idx="32">
                  <c:v>0.41263517359134883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B-4E31-A2AF-D3D5FD8A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27296"/>
        <c:axId val="391928832"/>
      </c:lineChart>
      <c:catAx>
        <c:axId val="3919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2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928832"/>
        <c:scaling>
          <c:orientation val="minMax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27296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7088125682565638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7037037037037035E-2"/>
          <c:w val="0.78263173491703553"/>
          <c:h val="0.7304805582867420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Working'!$M$10:$M$42</c:f>
              <c:numCache>
                <c:formatCode>0.00</c:formatCode>
                <c:ptCount val="33"/>
                <c:pt idx="0">
                  <c:v>6.4186046511627906</c:v>
                </c:pt>
                <c:pt idx="1">
                  <c:v>6.4516129032258061</c:v>
                </c:pt>
                <c:pt idx="2">
                  <c:v>4.6121593291404608</c:v>
                </c:pt>
                <c:pt idx="3">
                  <c:v>2.5899280575539567</c:v>
                </c:pt>
                <c:pt idx="4">
                  <c:v>4.5931758530183728</c:v>
                </c:pt>
                <c:pt idx="5">
                  <c:v>3.6400404448938319</c:v>
                </c:pt>
                <c:pt idx="6">
                  <c:v>3.2667876588021776</c:v>
                </c:pt>
                <c:pt idx="7">
                  <c:v>2.9279279279279278</c:v>
                </c:pt>
                <c:pt idx="8">
                  <c:v>3.1645569620253164</c:v>
                </c:pt>
                <c:pt idx="9">
                  <c:v>3.5856573705179287</c:v>
                </c:pt>
                <c:pt idx="10">
                  <c:v>3.967446592065107</c:v>
                </c:pt>
                <c:pt idx="11">
                  <c:v>4.972375690607735</c:v>
                </c:pt>
                <c:pt idx="12">
                  <c:v>7.3008849557522124</c:v>
                </c:pt>
                <c:pt idx="13">
                  <c:v>3.4732272069464547</c:v>
                </c:pt>
                <c:pt idx="14">
                  <c:v>5.2364864864864868</c:v>
                </c:pt>
                <c:pt idx="15">
                  <c:v>8.043158410985777</c:v>
                </c:pt>
                <c:pt idx="16">
                  <c:v>2.0220588235294117</c:v>
                </c:pt>
                <c:pt idx="17">
                  <c:v>2.5134649910233393</c:v>
                </c:pt>
                <c:pt idx="18">
                  <c:v>3.870967741935484</c:v>
                </c:pt>
                <c:pt idx="19">
                  <c:v>5.8052434456928843</c:v>
                </c:pt>
                <c:pt idx="20">
                  <c:v>4.6511627906976747</c:v>
                </c:pt>
                <c:pt idx="21">
                  <c:v>5.3827751196172251</c:v>
                </c:pt>
                <c:pt idx="22">
                  <c:v>6.2555456965394853</c:v>
                </c:pt>
                <c:pt idx="23">
                  <c:v>2.0814479638009047</c:v>
                </c:pt>
                <c:pt idx="24">
                  <c:v>0.70422535211267612</c:v>
                </c:pt>
                <c:pt idx="25">
                  <c:v>1.3953488372093024</c:v>
                </c:pt>
                <c:pt idx="26">
                  <c:v>1.8264840182648401</c:v>
                </c:pt>
                <c:pt idx="27">
                  <c:v>3.0828516377649327</c:v>
                </c:pt>
                <c:pt idx="28">
                  <c:v>2.8824833702882482</c:v>
                </c:pt>
                <c:pt idx="29">
                  <c:v>4.8346055979643765</c:v>
                </c:pt>
                <c:pt idx="30">
                  <c:v>3.1466666666666665</c:v>
                </c:pt>
                <c:pt idx="31">
                  <c:v>4.4241037376048817</c:v>
                </c:pt>
                <c:pt idx="32">
                  <c:v>4.5448059360730593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6-4744-928B-AD938B03BEF6}"/>
            </c:ext>
          </c:extLst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Working'!$BD$10:$BD$42</c:f>
                <c:numCache>
                  <c:formatCode>General</c:formatCode>
                  <c:ptCount val="33"/>
                  <c:pt idx="0">
                    <c:v>1.610907980328161</c:v>
                  </c:pt>
                  <c:pt idx="1">
                    <c:v>1.1026365739678896</c:v>
                  </c:pt>
                  <c:pt idx="2">
                    <c:v>2.6021378078252164</c:v>
                  </c:pt>
                  <c:pt idx="3">
                    <c:v>1.7350712845036185</c:v>
                  </c:pt>
                  <c:pt idx="4">
                    <c:v>1.720681377323241</c:v>
                  </c:pt>
                  <c:pt idx="5">
                    <c:v>1.5392493721352665</c:v>
                  </c:pt>
                  <c:pt idx="6">
                    <c:v>2.2710010825625124</c:v>
                  </c:pt>
                  <c:pt idx="7">
                    <c:v>2.1984264264181919</c:v>
                  </c:pt>
                  <c:pt idx="8">
                    <c:v>2.5918848234233471</c:v>
                  </c:pt>
                  <c:pt idx="9">
                    <c:v>1.7210729689435285</c:v>
                  </c:pt>
                  <c:pt idx="10">
                    <c:v>1.431468951910027</c:v>
                  </c:pt>
                  <c:pt idx="11">
                    <c:v>1.947159092169632</c:v>
                  </c:pt>
                  <c:pt idx="12">
                    <c:v>2.6903061279096914</c:v>
                  </c:pt>
                  <c:pt idx="13">
                    <c:v>1.7055776070960422</c:v>
                  </c:pt>
                  <c:pt idx="14">
                    <c:v>2.1293196281294557</c:v>
                  </c:pt>
                  <c:pt idx="15">
                    <c:v>1.1735215839569832</c:v>
                  </c:pt>
                  <c:pt idx="16">
                    <c:v>1.6024144777919882</c:v>
                  </c:pt>
                  <c:pt idx="17">
                    <c:v>1.7037021762720967</c:v>
                  </c:pt>
                  <c:pt idx="18">
                    <c:v>1.3352629740397184</c:v>
                  </c:pt>
                  <c:pt idx="19">
                    <c:v>2.2887678998634682</c:v>
                  </c:pt>
                  <c:pt idx="20">
                    <c:v>2.3029014834684896</c:v>
                  </c:pt>
                  <c:pt idx="21">
                    <c:v>1.8831263237372671</c:v>
                  </c:pt>
                  <c:pt idx="22">
                    <c:v>1.0420920487093586</c:v>
                  </c:pt>
                  <c:pt idx="23">
                    <c:v>1.1274844316849908</c:v>
                  </c:pt>
                  <c:pt idx="24">
                    <c:v>4.3954849826786599</c:v>
                  </c:pt>
                  <c:pt idx="25">
                    <c:v>2.7170179885598591</c:v>
                  </c:pt>
                  <c:pt idx="26">
                    <c:v>2.5611586992470032</c:v>
                  </c:pt>
                  <c:pt idx="27">
                    <c:v>0.84710879443469089</c:v>
                  </c:pt>
                  <c:pt idx="28">
                    <c:v>1.9298645480565986</c:v>
                  </c:pt>
                  <c:pt idx="29">
                    <c:v>1.771743466498517</c:v>
                  </c:pt>
                  <c:pt idx="30">
                    <c:v>0.93066186970879849</c:v>
                  </c:pt>
                  <c:pt idx="31">
                    <c:v>1.367507090890463</c:v>
                  </c:pt>
                  <c:pt idx="32">
                    <c:v>0.25438176814960833</c:v>
                  </c:pt>
                </c:numCache>
              </c:numRef>
            </c:plus>
            <c:minus>
              <c:numRef>
                <c:f>'Appendix H Working'!$BC$10:$BC$42</c:f>
                <c:numCache>
                  <c:formatCode>General</c:formatCode>
                  <c:ptCount val="33"/>
                  <c:pt idx="0">
                    <c:v>1.3868977087170782</c:v>
                  </c:pt>
                  <c:pt idx="1">
                    <c:v>1.1026365739678896</c:v>
                  </c:pt>
                  <c:pt idx="2">
                    <c:v>2.0855795657410399</c:v>
                  </c:pt>
                  <c:pt idx="3">
                    <c:v>1.3794460384830964</c:v>
                  </c:pt>
                  <c:pt idx="4">
                    <c:v>1.4244109731532451</c:v>
                  </c:pt>
                  <c:pt idx="5">
                    <c:v>1.3115359666599637</c:v>
                  </c:pt>
                  <c:pt idx="6">
                    <c:v>1.7111481501170251</c:v>
                  </c:pt>
                  <c:pt idx="7">
                    <c:v>1.5853073137884208</c:v>
                  </c:pt>
                  <c:pt idx="8">
                    <c:v>1.710320032869483</c:v>
                  </c:pt>
                  <c:pt idx="9">
                    <c:v>1.3942236042278031</c:v>
                  </c:pt>
                  <c:pt idx="10">
                    <c:v>1.1630007617204385</c:v>
                  </c:pt>
                  <c:pt idx="11">
                    <c:v>1.5548651155951081</c:v>
                  </c:pt>
                  <c:pt idx="12">
                    <c:v>2.103991961434752</c:v>
                  </c:pt>
                  <c:pt idx="13">
                    <c:v>1.2637991622021025</c:v>
                  </c:pt>
                  <c:pt idx="14">
                    <c:v>1.6794478884619024</c:v>
                  </c:pt>
                  <c:pt idx="15">
                    <c:v>1.1735215839569824</c:v>
                  </c:pt>
                  <c:pt idx="16">
                    <c:v>1.1366375204974692</c:v>
                  </c:pt>
                  <c:pt idx="17">
                    <c:v>1.1393302915079713</c:v>
                  </c:pt>
                  <c:pt idx="18">
                    <c:v>1.0573234823328508</c:v>
                  </c:pt>
                  <c:pt idx="19">
                    <c:v>1.7899633104743415</c:v>
                  </c:pt>
                  <c:pt idx="20">
                    <c:v>1.7546353698389887</c:v>
                  </c:pt>
                  <c:pt idx="21">
                    <c:v>1.5214236576576203</c:v>
                  </c:pt>
                  <c:pt idx="22">
                    <c:v>1.0420920487093577</c:v>
                  </c:pt>
                  <c:pt idx="23">
                    <c:v>0.86756828252409779</c:v>
                  </c:pt>
                  <c:pt idx="24">
                    <c:v>2.0493905819532925</c:v>
                  </c:pt>
                  <c:pt idx="25">
                    <c:v>1.5395975006389184</c:v>
                  </c:pt>
                  <c:pt idx="26">
                    <c:v>1.32514143931001</c:v>
                  </c:pt>
                  <c:pt idx="27">
                    <c:v>0.74118392120687204</c:v>
                  </c:pt>
                  <c:pt idx="28">
                    <c:v>1.3214592271536965</c:v>
                  </c:pt>
                  <c:pt idx="29">
                    <c:v>1.4105234619434186</c:v>
                  </c:pt>
                  <c:pt idx="30">
                    <c:v>0.80312391462489918</c:v>
                  </c:pt>
                  <c:pt idx="31">
                    <c:v>1.153003497796397</c:v>
                  </c:pt>
                  <c:pt idx="32">
                    <c:v>0.25438176814960833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Working'!$AX$10:$AX$42</c:f>
              <c:numCache>
                <c:formatCode>0.00</c:formatCode>
                <c:ptCount val="33"/>
                <c:pt idx="0">
                  <c:v>5.9183673469387754</c:v>
                </c:pt>
                <c:pt idx="1">
                  <c:v>6.2695608278647148</c:v>
                </c:pt>
                <c:pt idx="2">
                  <c:v>6.2343096234309625</c:v>
                </c:pt>
                <c:pt idx="3">
                  <c:v>3.9942528735632186</c:v>
                </c:pt>
                <c:pt idx="4">
                  <c:v>4.514435695538058</c:v>
                </c:pt>
                <c:pt idx="5">
                  <c:v>4.8318042813455655</c:v>
                </c:pt>
                <c:pt idx="6">
                  <c:v>5.1001821493624773</c:v>
                </c:pt>
                <c:pt idx="7">
                  <c:v>3.6404494382022472</c:v>
                </c:pt>
                <c:pt idx="8">
                  <c:v>3.2278481012658227</c:v>
                </c:pt>
                <c:pt idx="9">
                  <c:v>4.3559096945551126</c:v>
                </c:pt>
                <c:pt idx="10">
                  <c:v>3.975659229208925</c:v>
                </c:pt>
                <c:pt idx="11">
                  <c:v>5.3168044077134988</c:v>
                </c:pt>
                <c:pt idx="12">
                  <c:v>6.1842105263157894</c:v>
                </c:pt>
                <c:pt idx="13">
                  <c:v>3.5816618911174785</c:v>
                </c:pt>
                <c:pt idx="14">
                  <c:v>5.0927487352445189</c:v>
                </c:pt>
                <c:pt idx="15">
                  <c:v>7.352510970258411</c:v>
                </c:pt>
                <c:pt idx="16">
                  <c:v>2.3315118397085612</c:v>
                </c:pt>
                <c:pt idx="17">
                  <c:v>2.5134649910233393</c:v>
                </c:pt>
                <c:pt idx="18">
                  <c:v>3.7442922374429219</c:v>
                </c:pt>
                <c:pt idx="19">
                  <c:v>5.2611940298507465</c:v>
                </c:pt>
                <c:pt idx="20">
                  <c:v>5.0666666666666673</c:v>
                </c:pt>
                <c:pt idx="21">
                  <c:v>5.8472553699284013</c:v>
                </c:pt>
                <c:pt idx="22">
                  <c:v>6.3490650044523589</c:v>
                </c:pt>
                <c:pt idx="23">
                  <c:v>2.5882352941176472</c:v>
                </c:pt>
                <c:pt idx="24">
                  <c:v>2.8169014084507045</c:v>
                </c:pt>
                <c:pt idx="25">
                  <c:v>2.0465116279069768</c:v>
                </c:pt>
                <c:pt idx="26">
                  <c:v>1.7040358744394617</c:v>
                </c:pt>
                <c:pt idx="27">
                  <c:v>3.2279693486590046</c:v>
                </c:pt>
                <c:pt idx="28">
                  <c:v>2.6872246696035242</c:v>
                </c:pt>
                <c:pt idx="29">
                  <c:v>4.7655259822560208</c:v>
                </c:pt>
                <c:pt idx="30">
                  <c:v>3.477801268498943</c:v>
                </c:pt>
                <c:pt idx="31">
                  <c:v>5.0800915331807781</c:v>
                </c:pt>
                <c:pt idx="32">
                  <c:v>4.7353443369379624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6-4744-928B-AD938B03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84640"/>
        <c:axId val="391986176"/>
      </c:lineChart>
      <c:catAx>
        <c:axId val="391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8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986176"/>
        <c:scaling>
          <c:orientation val="minMax"/>
          <c:max val="12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84640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6960407043372396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3837753510147E-2"/>
          <c:y val="1.7879948914431672E-2"/>
          <c:w val="0.79258918544450441"/>
          <c:h val="0.7231114207410628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Working'!$AK$49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Working'!$Q$10:$Q$42</c:f>
              <c:numCache>
                <c:formatCode>_-* #,##0.0_-;\-* #,##0.0_-;_-* "-"_-;_-@_-</c:formatCode>
                <c:ptCount val="33"/>
                <c:pt idx="0">
                  <c:v>14.883720930232558</c:v>
                </c:pt>
                <c:pt idx="1">
                  <c:v>11.038306451612904</c:v>
                </c:pt>
                <c:pt idx="2">
                  <c:v>10.272536687631026</c:v>
                </c:pt>
                <c:pt idx="3">
                  <c:v>15.971223021582734</c:v>
                </c:pt>
                <c:pt idx="4">
                  <c:v>15.616797900262466</c:v>
                </c:pt>
                <c:pt idx="5">
                  <c:v>12.639029322548028</c:v>
                </c:pt>
                <c:pt idx="6">
                  <c:v>27.223230490018146</c:v>
                </c:pt>
                <c:pt idx="7">
                  <c:v>25.900900900900904</c:v>
                </c:pt>
                <c:pt idx="8">
                  <c:v>21.518987341772153</c:v>
                </c:pt>
                <c:pt idx="9">
                  <c:v>19.52191235059761</c:v>
                </c:pt>
                <c:pt idx="10">
                  <c:v>22.075279755849444</c:v>
                </c:pt>
                <c:pt idx="11">
                  <c:v>28.729281767955801</c:v>
                </c:pt>
                <c:pt idx="12">
                  <c:v>32.522123893805308</c:v>
                </c:pt>
                <c:pt idx="13">
                  <c:v>26.049204052098407</c:v>
                </c:pt>
                <c:pt idx="14">
                  <c:v>24.493243243243242</c:v>
                </c:pt>
                <c:pt idx="15">
                  <c:v>58.705247670426672</c:v>
                </c:pt>
                <c:pt idx="16">
                  <c:v>19.669117647058822</c:v>
                </c:pt>
                <c:pt idx="17">
                  <c:v>16.337522441651707</c:v>
                </c:pt>
                <c:pt idx="18">
                  <c:v>40.737327188940093</c:v>
                </c:pt>
                <c:pt idx="19">
                  <c:v>31.460674157303369</c:v>
                </c:pt>
                <c:pt idx="20">
                  <c:v>28.488372093023255</c:v>
                </c:pt>
                <c:pt idx="21">
                  <c:v>21.411483253588518</c:v>
                </c:pt>
                <c:pt idx="22">
                  <c:v>46.406388642413489</c:v>
                </c:pt>
                <c:pt idx="23">
                  <c:v>21.447963800904976</c:v>
                </c:pt>
                <c:pt idx="24">
                  <c:v>9.8591549295774641</c:v>
                </c:pt>
                <c:pt idx="25">
                  <c:v>12.558139534883722</c:v>
                </c:pt>
                <c:pt idx="26">
                  <c:v>15.068493150684931</c:v>
                </c:pt>
                <c:pt idx="27">
                  <c:v>18.834296724470136</c:v>
                </c:pt>
                <c:pt idx="28">
                  <c:v>20.620842572062084</c:v>
                </c:pt>
                <c:pt idx="29">
                  <c:v>28.244274809160309</c:v>
                </c:pt>
                <c:pt idx="30">
                  <c:v>23.52</c:v>
                </c:pt>
                <c:pt idx="31">
                  <c:v>31.350114416475972</c:v>
                </c:pt>
                <c:pt idx="32">
                  <c:v>26.419805936073061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8-4DC5-88F5-240F4EF74AE9}"/>
            </c:ext>
          </c:extLst>
        </c:ser>
        <c:ser>
          <c:idx val="1"/>
          <c:order val="1"/>
          <c:tx>
            <c:strRef>
              <c:f>'Appendix H Working'!$AE$47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Working'!$BP$10:$BP$42</c:f>
                <c:numCache>
                  <c:formatCode>General</c:formatCode>
                  <c:ptCount val="33"/>
                  <c:pt idx="0">
                    <c:v>2.3706190564373273</c:v>
                  </c:pt>
                  <c:pt idx="1">
                    <c:v>1.5922874710391177</c:v>
                  </c:pt>
                  <c:pt idx="2">
                    <c:v>3.2658983937071451</c:v>
                  </c:pt>
                  <c:pt idx="3">
                    <c:v>3.2256240556346718</c:v>
                  </c:pt>
                  <c:pt idx="4">
                    <c:v>2.8433917760266176</c:v>
                  </c:pt>
                  <c:pt idx="5">
                    <c:v>2.3145327051454547</c:v>
                  </c:pt>
                  <c:pt idx="6">
                    <c:v>3.8583813375254401</c:v>
                  </c:pt>
                  <c:pt idx="7">
                    <c:v>4.6068568908559229</c:v>
                  </c:pt>
                  <c:pt idx="8">
                    <c:v>5.5595514058565882</c:v>
                  </c:pt>
                  <c:pt idx="9">
                    <c:v>3.0555240327251241</c:v>
                  </c:pt>
                  <c:pt idx="10">
                    <c:v>2.9804189075393914</c:v>
                  </c:pt>
                  <c:pt idx="11">
                    <c:v>3.711507587650182</c:v>
                  </c:pt>
                  <c:pt idx="12">
                    <c:v>5.2219704201816413</c:v>
                  </c:pt>
                  <c:pt idx="13">
                    <c:v>3.4687892573865042</c:v>
                  </c:pt>
                  <c:pt idx="14">
                    <c:v>4.020982987988031</c:v>
                  </c:pt>
                  <c:pt idx="15">
                    <c:v>3.252237036734428</c:v>
                  </c:pt>
                  <c:pt idx="16">
                    <c:v>3.7033082492654721</c:v>
                  </c:pt>
                  <c:pt idx="17">
                    <c:v>3.7308125618251573</c:v>
                  </c:pt>
                  <c:pt idx="18">
                    <c:v>3.4865075937846299</c:v>
                  </c:pt>
                  <c:pt idx="19">
                    <c:v>4.4455807036180737</c:v>
                  </c:pt>
                  <c:pt idx="20">
                    <c:v>4.5571140965405803</c:v>
                  </c:pt>
                  <c:pt idx="21">
                    <c:v>3.1099483982477878</c:v>
                  </c:pt>
                  <c:pt idx="22">
                    <c:v>2.8355489458450194</c:v>
                  </c:pt>
                  <c:pt idx="23">
                    <c:v>2.6759618783468859</c:v>
                  </c:pt>
                  <c:pt idx="24">
                    <c:v>7.3575776531887271</c:v>
                  </c:pt>
                  <c:pt idx="25">
                    <c:v>5.7059516015200895</c:v>
                  </c:pt>
                  <c:pt idx="26">
                    <c:v>5.421629053008779</c:v>
                  </c:pt>
                  <c:pt idx="27">
                    <c:v>1.7943611121416652</c:v>
                  </c:pt>
                  <c:pt idx="28">
                    <c:v>4.5772303897282178</c:v>
                  </c:pt>
                  <c:pt idx="29">
                    <c:v>3.7870159128327074</c:v>
                  </c:pt>
                  <c:pt idx="30">
                    <c:v>2.2382075839814384</c:v>
                  </c:pt>
                  <c:pt idx="31">
                    <c:v>3.0631946638463319</c:v>
                  </c:pt>
                  <c:pt idx="32">
                    <c:v>0.59578722815398777</c:v>
                  </c:pt>
                </c:numCache>
              </c:numRef>
            </c:plus>
            <c:minus>
              <c:numRef>
                <c:f>'Appendix H Working'!$BO$10:$BO$42</c:f>
                <c:numCache>
                  <c:formatCode>General</c:formatCode>
                  <c:ptCount val="33"/>
                  <c:pt idx="0">
                    <c:v>2.3706190564373255</c:v>
                  </c:pt>
                  <c:pt idx="1">
                    <c:v>1.5922874710391177</c:v>
                  </c:pt>
                  <c:pt idx="2">
                    <c:v>2.6734815622092469</c:v>
                  </c:pt>
                  <c:pt idx="3">
                    <c:v>3.2256240556346736</c:v>
                  </c:pt>
                  <c:pt idx="4">
                    <c:v>2.8433917760266176</c:v>
                  </c:pt>
                  <c:pt idx="5">
                    <c:v>2.3145327051454583</c:v>
                  </c:pt>
                  <c:pt idx="6">
                    <c:v>3.8583813375254437</c:v>
                  </c:pt>
                  <c:pt idx="7">
                    <c:v>4.6068568908559158</c:v>
                  </c:pt>
                  <c:pt idx="8">
                    <c:v>4.8593686016957953</c:v>
                  </c:pt>
                  <c:pt idx="9">
                    <c:v>3.0555240327251241</c:v>
                  </c:pt>
                  <c:pt idx="10">
                    <c:v>2.9804189075393914</c:v>
                  </c:pt>
                  <c:pt idx="11">
                    <c:v>3.7115075876501855</c:v>
                  </c:pt>
                  <c:pt idx="12">
                    <c:v>5.2219704201816519</c:v>
                  </c:pt>
                  <c:pt idx="13">
                    <c:v>3.4687892573865042</c:v>
                  </c:pt>
                  <c:pt idx="14">
                    <c:v>4.020982987988031</c:v>
                  </c:pt>
                  <c:pt idx="15">
                    <c:v>3.2522370367344138</c:v>
                  </c:pt>
                  <c:pt idx="16">
                    <c:v>3.7033082492654668</c:v>
                  </c:pt>
                  <c:pt idx="17">
                    <c:v>3.2290978949650224</c:v>
                  </c:pt>
                  <c:pt idx="18">
                    <c:v>3.486507593784637</c:v>
                  </c:pt>
                  <c:pt idx="19">
                    <c:v>4.4455807036180737</c:v>
                  </c:pt>
                  <c:pt idx="20">
                    <c:v>4.5571140965405803</c:v>
                  </c:pt>
                  <c:pt idx="21">
                    <c:v>3.1099483982477842</c:v>
                  </c:pt>
                  <c:pt idx="22">
                    <c:v>2.8355489458450336</c:v>
                  </c:pt>
                  <c:pt idx="23">
                    <c:v>2.6759618783468824</c:v>
                  </c:pt>
                  <c:pt idx="24">
                    <c:v>5.1634219856341375</c:v>
                  </c:pt>
                  <c:pt idx="25">
                    <c:v>4.4624201600662641</c:v>
                  </c:pt>
                  <c:pt idx="26">
                    <c:v>4.1308680231635373</c:v>
                  </c:pt>
                  <c:pt idx="27">
                    <c:v>1.7943611121416669</c:v>
                  </c:pt>
                  <c:pt idx="28">
                    <c:v>3.9616905891971754</c:v>
                  </c:pt>
                  <c:pt idx="29">
                    <c:v>3.7870159128327145</c:v>
                  </c:pt>
                  <c:pt idx="30">
                    <c:v>2.2382075839814419</c:v>
                  </c:pt>
                  <c:pt idx="31">
                    <c:v>3.0631946638463354</c:v>
                  </c:pt>
                  <c:pt idx="32">
                    <c:v>0.59578722815398422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Working'!$BJ$10:$BJ$42</c:f>
              <c:numCache>
                <c:formatCode>_-* #,##0.0_-;\-* #,##0.0_-;_-* "-"??_-;_-@_-</c:formatCode>
                <c:ptCount val="33"/>
                <c:pt idx="0">
                  <c:v>15.769944341372913</c:v>
                </c:pt>
                <c:pt idx="1">
                  <c:v>13.074204946996467</c:v>
                </c:pt>
                <c:pt idx="2">
                  <c:v>10.167364016736402</c:v>
                </c:pt>
                <c:pt idx="3">
                  <c:v>18.850574712643677</c:v>
                </c:pt>
                <c:pt idx="4">
                  <c:v>16.036745406824146</c:v>
                </c:pt>
                <c:pt idx="5">
                  <c:v>13.679918450560653</c:v>
                </c:pt>
                <c:pt idx="6">
                  <c:v>21.27504553734062</c:v>
                </c:pt>
                <c:pt idx="7">
                  <c:v>24.584269662921347</c:v>
                </c:pt>
                <c:pt idx="8">
                  <c:v>21.012658227848103</c:v>
                </c:pt>
                <c:pt idx="9">
                  <c:v>18.300132802124836</c:v>
                </c:pt>
                <c:pt idx="10">
                  <c:v>22.799188640973632</c:v>
                </c:pt>
                <c:pt idx="11">
                  <c:v>26.033057851239672</c:v>
                </c:pt>
                <c:pt idx="12">
                  <c:v>32.368421052631582</c:v>
                </c:pt>
                <c:pt idx="13">
                  <c:v>21.862464183381089</c:v>
                </c:pt>
                <c:pt idx="14">
                  <c:v>24.957841483979763</c:v>
                </c:pt>
                <c:pt idx="15">
                  <c:v>56.47001462701121</c:v>
                </c:pt>
                <c:pt idx="16">
                  <c:v>19.599271402550087</c:v>
                </c:pt>
                <c:pt idx="17">
                  <c:v>16.624775583482943</c:v>
                </c:pt>
                <c:pt idx="18">
                  <c:v>34.648401826484019</c:v>
                </c:pt>
                <c:pt idx="19">
                  <c:v>27.574626865671643</c:v>
                </c:pt>
                <c:pt idx="20">
                  <c:v>28.38095238095238</c:v>
                </c:pt>
                <c:pt idx="21">
                  <c:v>21.097852028639618</c:v>
                </c:pt>
                <c:pt idx="22">
                  <c:v>47.008014247551202</c:v>
                </c:pt>
                <c:pt idx="23">
                  <c:v>20.597285067873301</c:v>
                </c:pt>
                <c:pt idx="24">
                  <c:v>12.676056338028168</c:v>
                </c:pt>
                <c:pt idx="25">
                  <c:v>13.116279069767442</c:v>
                </c:pt>
                <c:pt idx="26">
                  <c:v>11.928251121076233</c:v>
                </c:pt>
                <c:pt idx="27">
                  <c:v>17.5</c:v>
                </c:pt>
                <c:pt idx="28">
                  <c:v>20.396475770925111</c:v>
                </c:pt>
                <c:pt idx="29">
                  <c:v>29.455006337135615</c:v>
                </c:pt>
                <c:pt idx="30">
                  <c:v>24.672304439746302</c:v>
                </c:pt>
                <c:pt idx="31">
                  <c:v>32.021357742181543</c:v>
                </c:pt>
                <c:pt idx="32">
                  <c:v>25.975384177575418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8-4DC5-88F5-240F4EF7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464256"/>
        <c:axId val="392465792"/>
      </c:lineChart>
      <c:catAx>
        <c:axId val="3924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6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465792"/>
        <c:scaling>
          <c:orientation val="minMax"/>
          <c:max val="7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64256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241810680109662"/>
          <c:y val="0.61558117424402647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19</xdr:row>
      <xdr:rowOff>219075</xdr:rowOff>
    </xdr:from>
    <xdr:to>
      <xdr:col>13</xdr:col>
      <xdr:colOff>542925</xdr:colOff>
      <xdr:row>46</xdr:row>
      <xdr:rowOff>0</xdr:rowOff>
    </xdr:to>
    <xdr:graphicFrame macro="">
      <xdr:nvGraphicFramePr>
        <xdr:cNvPr id="27423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21</xdr:row>
      <xdr:rowOff>9525</xdr:rowOff>
    </xdr:from>
    <xdr:to>
      <xdr:col>1</xdr:col>
      <xdr:colOff>533400</xdr:colOff>
      <xdr:row>22</xdr:row>
      <xdr:rowOff>19050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28650" y="3924300"/>
          <a:ext cx="4476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24</xdr:row>
      <xdr:rowOff>133350</xdr:rowOff>
    </xdr:from>
    <xdr:to>
      <xdr:col>1</xdr:col>
      <xdr:colOff>542925</xdr:colOff>
      <xdr:row>25</xdr:row>
      <xdr:rowOff>152400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28650" y="4533900"/>
          <a:ext cx="457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28</xdr:row>
      <xdr:rowOff>95250</xdr:rowOff>
    </xdr:from>
    <xdr:to>
      <xdr:col>1</xdr:col>
      <xdr:colOff>542925</xdr:colOff>
      <xdr:row>29</xdr:row>
      <xdr:rowOff>104775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95325" y="5143500"/>
          <a:ext cx="3905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32</xdr:row>
      <xdr:rowOff>38100</xdr:rowOff>
    </xdr:from>
    <xdr:to>
      <xdr:col>1</xdr:col>
      <xdr:colOff>533400</xdr:colOff>
      <xdr:row>33</xdr:row>
      <xdr:rowOff>47625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685800" y="5734050"/>
          <a:ext cx="3905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36</xdr:row>
      <xdr:rowOff>0</xdr:rowOff>
    </xdr:from>
    <xdr:to>
      <xdr:col>1</xdr:col>
      <xdr:colOff>542925</xdr:colOff>
      <xdr:row>37</xdr:row>
      <xdr:rowOff>9525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685800" y="6343650"/>
          <a:ext cx="4000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133350</xdr:colOff>
      <xdr:row>39</xdr:row>
      <xdr:rowOff>104775</xdr:rowOff>
    </xdr:from>
    <xdr:to>
      <xdr:col>1</xdr:col>
      <xdr:colOff>514350</xdr:colOff>
      <xdr:row>40</xdr:row>
      <xdr:rowOff>114300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676275" y="6934200"/>
          <a:ext cx="3810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21</xdr:row>
      <xdr:rowOff>9525</xdr:rowOff>
    </xdr:from>
    <xdr:to>
      <xdr:col>0</xdr:col>
      <xdr:colOff>466725</xdr:colOff>
      <xdr:row>22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04775" y="3924300"/>
          <a:ext cx="3619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24</xdr:row>
      <xdr:rowOff>142875</xdr:rowOff>
    </xdr:from>
    <xdr:to>
      <xdr:col>0</xdr:col>
      <xdr:colOff>523875</xdr:colOff>
      <xdr:row>25</xdr:row>
      <xdr:rowOff>152400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33350" y="4543425"/>
          <a:ext cx="3905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190500</xdr:colOff>
      <xdr:row>28</xdr:row>
      <xdr:rowOff>114300</xdr:rowOff>
    </xdr:from>
    <xdr:to>
      <xdr:col>0</xdr:col>
      <xdr:colOff>476250</xdr:colOff>
      <xdr:row>29</xdr:row>
      <xdr:rowOff>123825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190500" y="5162550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190500</xdr:colOff>
      <xdr:row>32</xdr:row>
      <xdr:rowOff>57150</xdr:rowOff>
    </xdr:from>
    <xdr:to>
      <xdr:col>0</xdr:col>
      <xdr:colOff>523875</xdr:colOff>
      <xdr:row>33</xdr:row>
      <xdr:rowOff>47625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190500" y="5753100"/>
          <a:ext cx="3333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171450</xdr:colOff>
      <xdr:row>36</xdr:row>
      <xdr:rowOff>9525</xdr:rowOff>
    </xdr:from>
    <xdr:to>
      <xdr:col>0</xdr:col>
      <xdr:colOff>495300</xdr:colOff>
      <xdr:row>37</xdr:row>
      <xdr:rowOff>19050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171450" y="6353175"/>
          <a:ext cx="3238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190500</xdr:colOff>
      <xdr:row>39</xdr:row>
      <xdr:rowOff>104775</xdr:rowOff>
    </xdr:from>
    <xdr:to>
      <xdr:col>0</xdr:col>
      <xdr:colOff>514350</xdr:colOff>
      <xdr:row>40</xdr:row>
      <xdr:rowOff>123825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190500" y="6934200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19</xdr:row>
      <xdr:rowOff>171450</xdr:rowOff>
    </xdr:from>
    <xdr:to>
      <xdr:col>0</xdr:col>
      <xdr:colOff>409575</xdr:colOff>
      <xdr:row>20</xdr:row>
      <xdr:rowOff>104775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38100" y="3695700"/>
          <a:ext cx="3714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19</xdr:row>
      <xdr:rowOff>190500</xdr:rowOff>
    </xdr:from>
    <xdr:to>
      <xdr:col>2</xdr:col>
      <xdr:colOff>47625</xdr:colOff>
      <xdr:row>20</xdr:row>
      <xdr:rowOff>104775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619125" y="3714750"/>
          <a:ext cx="5238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85725</xdr:colOff>
      <xdr:row>19</xdr:row>
      <xdr:rowOff>95250</xdr:rowOff>
    </xdr:from>
    <xdr:to>
      <xdr:col>3</xdr:col>
      <xdr:colOff>142875</xdr:colOff>
      <xdr:row>21</xdr:row>
      <xdr:rowOff>19050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1181100" y="3619500"/>
          <a:ext cx="6667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2</xdr:col>
      <xdr:colOff>76200</xdr:colOff>
      <xdr:row>51</xdr:row>
      <xdr:rowOff>219075</xdr:rowOff>
    </xdr:from>
    <xdr:to>
      <xdr:col>13</xdr:col>
      <xdr:colOff>542925</xdr:colOff>
      <xdr:row>92</xdr:row>
      <xdr:rowOff>123825</xdr:rowOff>
    </xdr:to>
    <xdr:graphicFrame macro="">
      <xdr:nvGraphicFramePr>
        <xdr:cNvPr id="2742318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65</xdr:row>
      <xdr:rowOff>104775</xdr:rowOff>
    </xdr:from>
    <xdr:to>
      <xdr:col>1</xdr:col>
      <xdr:colOff>485775</xdr:colOff>
      <xdr:row>66</xdr:row>
      <xdr:rowOff>114300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609600" y="11468100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69</xdr:row>
      <xdr:rowOff>114300</xdr:rowOff>
    </xdr:from>
    <xdr:to>
      <xdr:col>1</xdr:col>
      <xdr:colOff>533400</xdr:colOff>
      <xdr:row>70</xdr:row>
      <xdr:rowOff>142875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638175" y="12125325"/>
          <a:ext cx="4381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73</xdr:row>
      <xdr:rowOff>114300</xdr:rowOff>
    </xdr:from>
    <xdr:to>
      <xdr:col>1</xdr:col>
      <xdr:colOff>533400</xdr:colOff>
      <xdr:row>74</xdr:row>
      <xdr:rowOff>123825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685800" y="12773025"/>
          <a:ext cx="3905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77</xdr:row>
      <xdr:rowOff>133350</xdr:rowOff>
    </xdr:from>
    <xdr:to>
      <xdr:col>1</xdr:col>
      <xdr:colOff>533400</xdr:colOff>
      <xdr:row>78</xdr:row>
      <xdr:rowOff>152400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695325" y="13439775"/>
          <a:ext cx="3810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81</xdr:row>
      <xdr:rowOff>152400</xdr:rowOff>
    </xdr:from>
    <xdr:to>
      <xdr:col>1</xdr:col>
      <xdr:colOff>542925</xdr:colOff>
      <xdr:row>82</xdr:row>
      <xdr:rowOff>152400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685800" y="14106525"/>
          <a:ext cx="4000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86</xdr:row>
      <xdr:rowOff>9525</xdr:rowOff>
    </xdr:from>
    <xdr:to>
      <xdr:col>1</xdr:col>
      <xdr:colOff>533400</xdr:colOff>
      <xdr:row>87</xdr:row>
      <xdr:rowOff>19050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657225" y="14773275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65</xdr:row>
      <xdr:rowOff>123825</xdr:rowOff>
    </xdr:from>
    <xdr:to>
      <xdr:col>0</xdr:col>
      <xdr:colOff>514350</xdr:colOff>
      <xdr:row>66</xdr:row>
      <xdr:rowOff>133350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04775" y="11487150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69</xdr:row>
      <xdr:rowOff>123825</xdr:rowOff>
    </xdr:from>
    <xdr:to>
      <xdr:col>0</xdr:col>
      <xdr:colOff>514350</xdr:colOff>
      <xdr:row>70</xdr:row>
      <xdr:rowOff>133350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123825" y="12134850"/>
          <a:ext cx="3905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73</xdr:row>
      <xdr:rowOff>133350</xdr:rowOff>
    </xdr:from>
    <xdr:to>
      <xdr:col>0</xdr:col>
      <xdr:colOff>457200</xdr:colOff>
      <xdr:row>74</xdr:row>
      <xdr:rowOff>152400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152400" y="12792075"/>
          <a:ext cx="30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81</xdr:row>
      <xdr:rowOff>152400</xdr:rowOff>
    </xdr:from>
    <xdr:to>
      <xdr:col>0</xdr:col>
      <xdr:colOff>466725</xdr:colOff>
      <xdr:row>83</xdr:row>
      <xdr:rowOff>9525</xdr:rowOff>
    </xdr:to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161925" y="14106525"/>
          <a:ext cx="30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86</xdr:row>
      <xdr:rowOff>19050</xdr:rowOff>
    </xdr:from>
    <xdr:to>
      <xdr:col>0</xdr:col>
      <xdr:colOff>485775</xdr:colOff>
      <xdr:row>87</xdr:row>
      <xdr:rowOff>19050</xdr:rowOff>
    </xdr:to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133350" y="14782800"/>
          <a:ext cx="3524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51</xdr:row>
      <xdr:rowOff>171450</xdr:rowOff>
    </xdr:from>
    <xdr:to>
      <xdr:col>0</xdr:col>
      <xdr:colOff>419100</xdr:colOff>
      <xdr:row>52</xdr:row>
      <xdr:rowOff>104775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38100" y="9201150"/>
          <a:ext cx="381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51</xdr:row>
      <xdr:rowOff>190500</xdr:rowOff>
    </xdr:from>
    <xdr:to>
      <xdr:col>2</xdr:col>
      <xdr:colOff>47625</xdr:colOff>
      <xdr:row>52</xdr:row>
      <xdr:rowOff>104775</xdr:rowOff>
    </xdr:to>
    <xdr:sp macro="" textlink="">
      <xdr:nvSpPr>
        <xdr:cNvPr id="1054" name="Text Box 30"/>
        <xdr:cNvSpPr txBox="1">
          <a:spLocks noChangeArrowheads="1"/>
        </xdr:cNvSpPr>
      </xdr:nvSpPr>
      <xdr:spPr bwMode="auto">
        <a:xfrm>
          <a:off x="619125" y="9220200"/>
          <a:ext cx="5238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51</xdr:row>
      <xdr:rowOff>123825</xdr:rowOff>
    </xdr:from>
    <xdr:to>
      <xdr:col>3</xdr:col>
      <xdr:colOff>190500</xdr:colOff>
      <xdr:row>53</xdr:row>
      <xdr:rowOff>47625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1228725" y="9153525"/>
          <a:ext cx="6667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61</xdr:row>
      <xdr:rowOff>95250</xdr:rowOff>
    </xdr:from>
    <xdr:to>
      <xdr:col>0</xdr:col>
      <xdr:colOff>504825</xdr:colOff>
      <xdr:row>62</xdr:row>
      <xdr:rowOff>104775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95250" y="10810875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57</xdr:row>
      <xdr:rowOff>66675</xdr:rowOff>
    </xdr:from>
    <xdr:to>
      <xdr:col>0</xdr:col>
      <xdr:colOff>504825</xdr:colOff>
      <xdr:row>58</xdr:row>
      <xdr:rowOff>66675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95250" y="10134600"/>
          <a:ext cx="4095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53</xdr:row>
      <xdr:rowOff>57150</xdr:rowOff>
    </xdr:from>
    <xdr:to>
      <xdr:col>0</xdr:col>
      <xdr:colOff>504825</xdr:colOff>
      <xdr:row>54</xdr:row>
      <xdr:rowOff>66675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95250" y="9477375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61</xdr:row>
      <xdr:rowOff>76200</xdr:rowOff>
    </xdr:from>
    <xdr:to>
      <xdr:col>1</xdr:col>
      <xdr:colOff>495300</xdr:colOff>
      <xdr:row>62</xdr:row>
      <xdr:rowOff>85725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619125" y="10791825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57</xdr:row>
      <xdr:rowOff>66675</xdr:rowOff>
    </xdr:from>
    <xdr:to>
      <xdr:col>1</xdr:col>
      <xdr:colOff>485775</xdr:colOff>
      <xdr:row>58</xdr:row>
      <xdr:rowOff>76200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609600" y="10134600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53</xdr:row>
      <xdr:rowOff>47625</xdr:rowOff>
    </xdr:from>
    <xdr:to>
      <xdr:col>1</xdr:col>
      <xdr:colOff>504825</xdr:colOff>
      <xdr:row>54</xdr:row>
      <xdr:rowOff>57150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628650" y="9467850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11</xdr:col>
      <xdr:colOff>238125</xdr:colOff>
      <xdr:row>24</xdr:row>
      <xdr:rowOff>114300</xdr:rowOff>
    </xdr:from>
    <xdr:to>
      <xdr:col>12</xdr:col>
      <xdr:colOff>495300</xdr:colOff>
      <xdr:row>25</xdr:row>
      <xdr:rowOff>123825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6819900" y="4514850"/>
          <a:ext cx="8667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11</xdr:col>
      <xdr:colOff>304800</xdr:colOff>
      <xdr:row>35</xdr:row>
      <xdr:rowOff>19050</xdr:rowOff>
    </xdr:from>
    <xdr:to>
      <xdr:col>12</xdr:col>
      <xdr:colOff>228600</xdr:colOff>
      <xdr:row>36</xdr:row>
      <xdr:rowOff>9525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6886575" y="6200775"/>
          <a:ext cx="533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190500</xdr:colOff>
      <xdr:row>35</xdr:row>
      <xdr:rowOff>9525</xdr:rowOff>
    </xdr:from>
    <xdr:to>
      <xdr:col>10</xdr:col>
      <xdr:colOff>0</xdr:colOff>
      <xdr:row>36</xdr:row>
      <xdr:rowOff>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5553075" y="6191250"/>
          <a:ext cx="419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11</xdr:col>
      <xdr:colOff>314325</xdr:colOff>
      <xdr:row>30</xdr:row>
      <xdr:rowOff>66675</xdr:rowOff>
    </xdr:from>
    <xdr:to>
      <xdr:col>12</xdr:col>
      <xdr:colOff>123825</xdr:colOff>
      <xdr:row>31</xdr:row>
      <xdr:rowOff>57150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6896100" y="5438775"/>
          <a:ext cx="419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10</xdr:col>
      <xdr:colOff>152400</xdr:colOff>
      <xdr:row>60</xdr:row>
      <xdr:rowOff>95250</xdr:rowOff>
    </xdr:from>
    <xdr:to>
      <xdr:col>11</xdr:col>
      <xdr:colOff>504825</xdr:colOff>
      <xdr:row>61</xdr:row>
      <xdr:rowOff>152400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6124575" y="10648950"/>
          <a:ext cx="9620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8</xdr:col>
      <xdr:colOff>447675</xdr:colOff>
      <xdr:row>79</xdr:row>
      <xdr:rowOff>9525</xdr:rowOff>
    </xdr:from>
    <xdr:to>
      <xdr:col>9</xdr:col>
      <xdr:colOff>257175</xdr:colOff>
      <xdr:row>80</xdr:row>
      <xdr:rowOff>0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5200650" y="13639800"/>
          <a:ext cx="419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79</xdr:row>
      <xdr:rowOff>104775</xdr:rowOff>
    </xdr:from>
    <xdr:to>
      <xdr:col>12</xdr:col>
      <xdr:colOff>180975</xdr:colOff>
      <xdr:row>80</xdr:row>
      <xdr:rowOff>95250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6838950" y="13735050"/>
          <a:ext cx="533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68</xdr:row>
      <xdr:rowOff>57150</xdr:rowOff>
    </xdr:from>
    <xdr:to>
      <xdr:col>10</xdr:col>
      <xdr:colOff>276225</xdr:colOff>
      <xdr:row>69</xdr:row>
      <xdr:rowOff>47625</xdr:rowOff>
    </xdr:to>
    <xdr:sp macro="" textlink="">
      <xdr:nvSpPr>
        <xdr:cNvPr id="1069" name="Text Box 45"/>
        <xdr:cNvSpPr txBox="1">
          <a:spLocks noChangeArrowheads="1"/>
        </xdr:cNvSpPr>
      </xdr:nvSpPr>
      <xdr:spPr bwMode="auto">
        <a:xfrm>
          <a:off x="5829300" y="11906250"/>
          <a:ext cx="4191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1</xdr:col>
      <xdr:colOff>133350</xdr:colOff>
      <xdr:row>43</xdr:row>
      <xdr:rowOff>57150</xdr:rowOff>
    </xdr:from>
    <xdr:to>
      <xdr:col>2</xdr:col>
      <xdr:colOff>0</xdr:colOff>
      <xdr:row>44</xdr:row>
      <xdr:rowOff>66675</xdr:rowOff>
    </xdr:to>
    <xdr:sp macro="" textlink="">
      <xdr:nvSpPr>
        <xdr:cNvPr id="1070" name="Text Box 46"/>
        <xdr:cNvSpPr txBox="1">
          <a:spLocks noChangeArrowheads="1"/>
        </xdr:cNvSpPr>
      </xdr:nvSpPr>
      <xdr:spPr bwMode="auto">
        <a:xfrm>
          <a:off x="676275" y="7534275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43</xdr:row>
      <xdr:rowOff>57150</xdr:rowOff>
    </xdr:from>
    <xdr:to>
      <xdr:col>1</xdr:col>
      <xdr:colOff>0</xdr:colOff>
      <xdr:row>44</xdr:row>
      <xdr:rowOff>66675</xdr:rowOff>
    </xdr:to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133350" y="7534275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90</xdr:row>
      <xdr:rowOff>28575</xdr:rowOff>
    </xdr:from>
    <xdr:to>
      <xdr:col>0</xdr:col>
      <xdr:colOff>485775</xdr:colOff>
      <xdr:row>91</xdr:row>
      <xdr:rowOff>38100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76200" y="15440025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90</xdr:row>
      <xdr:rowOff>28575</xdr:rowOff>
    </xdr:from>
    <xdr:to>
      <xdr:col>1</xdr:col>
      <xdr:colOff>514350</xdr:colOff>
      <xdr:row>91</xdr:row>
      <xdr:rowOff>38100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638175" y="15440025"/>
          <a:ext cx="419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77</xdr:row>
      <xdr:rowOff>142875</xdr:rowOff>
    </xdr:from>
    <xdr:to>
      <xdr:col>0</xdr:col>
      <xdr:colOff>466725</xdr:colOff>
      <xdr:row>79</xdr:row>
      <xdr:rowOff>0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161925" y="13449300"/>
          <a:ext cx="304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0.03475</cdr:x>
      <cdr:y>0.02025</cdr:y>
    </cdr:from>
    <cdr:to>
      <cdr:x>0.1075</cdr:x>
      <cdr:y>0.9385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23" y="124923"/>
          <a:ext cx="863932" cy="6975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Child KSI Casualty Rate on Local Authority Roads (per 100 million veh-kms)  by LA: 2015 and likely range of values (see text) around the 2013-2017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0.93625</cdr:x>
      <cdr:y>0.242</cdr:y>
    </cdr:from>
    <cdr:to>
      <cdr:x>0.99525</cdr:x>
      <cdr:y>0.5665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4019" y="1355913"/>
          <a:ext cx="543463" cy="1818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2013-2017 average</a:t>
          </a:r>
          <a:endParaRPr lang="en-GB"/>
        </a:p>
      </cdr:txBody>
    </cdr:sp>
  </cdr:relSizeAnchor>
  <cdr:relSizeAnchor xmlns:cdr="http://schemas.openxmlformats.org/drawingml/2006/chartDrawing">
    <cdr:from>
      <cdr:x>0.00375</cdr:x>
      <cdr:y>0.7135</cdr:y>
    </cdr:from>
    <cdr:to>
      <cdr:x>0.04575</cdr:x>
      <cdr:y>0.98975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1" y="5694240"/>
          <a:ext cx="497601" cy="1706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286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Fatal Casualty Rate on Local Authority roads (per 100 million veh-kms)by LA: 2015 and likely range of values (see text) around the 2013-2017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0.2315</cdr:y>
    </cdr:from>
    <cdr:to>
      <cdr:x>1</cdr:x>
      <cdr:y>0.52725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80615"/>
          <a:ext cx="601394" cy="2429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2013-2017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193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Serious Casualty Rate on Local Authority roads (per 100 million veh-kms)by LA: 2015 and likely range of values (see text) around the 2013-2017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0.229</cdr:y>
    </cdr:from>
    <cdr:to>
      <cdr:x>1</cdr:x>
      <cdr:y>0.52625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65699"/>
          <a:ext cx="601394" cy="243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2013-2017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0.0275</cdr:x>
      <cdr:y>0.00525</cdr:y>
    </cdr:from>
    <cdr:to>
      <cdr:x>0.09825</cdr:x>
      <cdr:y>0.94775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698" y="29832"/>
          <a:ext cx="842563" cy="713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Slight Casualty Rate on Local Authority roads (per 100 million veh-kms)  by LA: 2015 and likely range of values (see text) around the 2013-2017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0.94414</cdr:x>
      <cdr:y>0.2575</cdr:y>
    </cdr:from>
    <cdr:to>
      <cdr:x>0.99489</cdr:x>
      <cdr:y>0.56025</cdr:y>
    </cdr:to>
    <cdr:sp macro="" textlink="">
      <cdr:nvSpPr>
        <cdr:cNvPr id="194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7274" y="1451414"/>
          <a:ext cx="468038" cy="170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</a:p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2013-2017 average</a:t>
          </a:r>
        </a:p>
      </cdr:txBody>
    </cdr:sp>
  </cdr:relSizeAnchor>
  <cdr:relSizeAnchor xmlns:cdr="http://schemas.openxmlformats.org/drawingml/2006/chartDrawing">
    <cdr:from>
      <cdr:x>0</cdr:x>
      <cdr:y>0.772</cdr:y>
    </cdr:from>
    <cdr:to>
      <cdr:x>0.0355</cdr:x>
      <cdr:y>0.999</cdr:y>
    </cdr:to>
    <cdr:sp macro="" textlink="">
      <cdr:nvSpPr>
        <cdr:cNvPr id="1945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80880"/>
          <a:ext cx="424334" cy="1271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-2%20Long%20term%20time%20series%20RRCS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3-11%20Injury%20accidents%20and%20costs%20RRCS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Vehicles%20drivers%20and%20riders%20%20RRC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5_Home/U016789/Tables%2023-30%20Casualties%20by%20mode%20of%20transport%20child%20and%20adult%20casualties%20etc%20RRCS%2020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31-35%20Casualties%20relative%20to%20population%20etc%20RRCS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S5_Home/U016789/Tables%2042-45%20Casualties%20by%20police%20force%20and%20quarter%20and%20in%20journeys%20to%20and%20from%20School%20RRC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2"/>
      <sheetName val="Table2Chart"/>
    </sheetNames>
    <sheetDataSet>
      <sheetData sheetId="0"/>
      <sheetData sheetId="1">
        <row r="13">
          <cell r="I13">
            <v>529</v>
          </cell>
          <cell r="J13">
            <v>4553</v>
          </cell>
          <cell r="K13">
            <v>10774</v>
          </cell>
          <cell r="M13">
            <v>15856</v>
          </cell>
        </row>
        <row r="14">
          <cell r="I14">
            <v>544</v>
          </cell>
          <cell r="J14">
            <v>4545</v>
          </cell>
          <cell r="K14">
            <v>11806</v>
          </cell>
          <cell r="M14">
            <v>16895</v>
          </cell>
        </row>
        <row r="15">
          <cell r="I15">
            <v>485</v>
          </cell>
          <cell r="J15">
            <v>4424</v>
          </cell>
          <cell r="K15">
            <v>11638</v>
          </cell>
          <cell r="M15">
            <v>16547</v>
          </cell>
        </row>
        <row r="16">
          <cell r="I16">
            <v>579</v>
          </cell>
          <cell r="J16">
            <v>5170</v>
          </cell>
          <cell r="K16">
            <v>12594</v>
          </cell>
          <cell r="M16">
            <v>18343</v>
          </cell>
        </row>
        <row r="17">
          <cell r="I17">
            <v>545</v>
          </cell>
          <cell r="J17">
            <v>4875</v>
          </cell>
          <cell r="K17">
            <v>13481</v>
          </cell>
          <cell r="M17">
            <v>18901</v>
          </cell>
        </row>
        <row r="18">
          <cell r="I18">
            <v>610</v>
          </cell>
          <cell r="J18">
            <v>5096</v>
          </cell>
          <cell r="K18">
            <v>15193</v>
          </cell>
          <cell r="M18">
            <v>20899</v>
          </cell>
        </row>
        <row r="19">
          <cell r="I19">
            <v>540</v>
          </cell>
          <cell r="J19">
            <v>5049</v>
          </cell>
          <cell r="K19">
            <v>15870</v>
          </cell>
          <cell r="M19">
            <v>21459</v>
          </cell>
        </row>
        <row r="20">
          <cell r="I20">
            <v>550</v>
          </cell>
          <cell r="J20">
            <v>5006</v>
          </cell>
          <cell r="K20">
            <v>15861</v>
          </cell>
          <cell r="M20">
            <v>21417</v>
          </cell>
        </row>
        <row r="21">
          <cell r="I21">
            <v>605</v>
          </cell>
          <cell r="J21">
            <v>5302</v>
          </cell>
          <cell r="K21">
            <v>16923</v>
          </cell>
          <cell r="M21">
            <v>22830</v>
          </cell>
        </row>
        <row r="22">
          <cell r="I22">
            <v>604</v>
          </cell>
          <cell r="J22">
            <v>6336</v>
          </cell>
          <cell r="K22">
            <v>18071</v>
          </cell>
          <cell r="M22">
            <v>25011</v>
          </cell>
        </row>
        <row r="23">
          <cell r="I23">
            <v>648</v>
          </cell>
          <cell r="J23">
            <v>6632</v>
          </cell>
          <cell r="K23">
            <v>19035</v>
          </cell>
          <cell r="M23">
            <v>26315</v>
          </cell>
        </row>
        <row r="24">
          <cell r="I24">
            <v>671</v>
          </cell>
          <cell r="J24">
            <v>7228</v>
          </cell>
          <cell r="K24">
            <v>19463</v>
          </cell>
          <cell r="M24">
            <v>27362</v>
          </cell>
        </row>
        <row r="25">
          <cell r="I25">
            <v>664</v>
          </cell>
          <cell r="J25">
            <v>7052</v>
          </cell>
          <cell r="K25">
            <v>18987</v>
          </cell>
          <cell r="M25">
            <v>26703</v>
          </cell>
        </row>
        <row r="26">
          <cell r="I26">
            <v>712</v>
          </cell>
          <cell r="J26">
            <v>7227</v>
          </cell>
          <cell r="K26">
            <v>19789</v>
          </cell>
          <cell r="M26">
            <v>27728</v>
          </cell>
        </row>
        <row r="27">
          <cell r="I27">
            <v>754</v>
          </cell>
          <cell r="J27">
            <v>8136</v>
          </cell>
          <cell r="K27">
            <v>21637</v>
          </cell>
          <cell r="M27">
            <v>30527</v>
          </cell>
        </row>
        <row r="28">
          <cell r="I28">
            <v>743</v>
          </cell>
          <cell r="J28">
            <v>8744</v>
          </cell>
          <cell r="K28">
            <v>22340</v>
          </cell>
          <cell r="M28">
            <v>31827</v>
          </cell>
        </row>
        <row r="29">
          <cell r="G29">
            <v>23225</v>
          </cell>
          <cell r="I29">
            <v>790</v>
          </cell>
          <cell r="J29">
            <v>9253</v>
          </cell>
          <cell r="K29">
            <v>22237</v>
          </cell>
          <cell r="M29">
            <v>32280</v>
          </cell>
        </row>
        <row r="30">
          <cell r="G30">
            <v>22838</v>
          </cell>
          <cell r="I30">
            <v>778</v>
          </cell>
          <cell r="J30">
            <v>9258</v>
          </cell>
          <cell r="K30">
            <v>21724</v>
          </cell>
          <cell r="M30">
            <v>31760</v>
          </cell>
        </row>
        <row r="31">
          <cell r="G31">
            <v>22120</v>
          </cell>
          <cell r="I31">
            <v>769</v>
          </cell>
          <cell r="J31">
            <v>9493</v>
          </cell>
          <cell r="K31">
            <v>20387</v>
          </cell>
          <cell r="M31">
            <v>30649</v>
          </cell>
        </row>
        <row r="32">
          <cell r="G32">
            <v>21863</v>
          </cell>
          <cell r="I32">
            <v>892</v>
          </cell>
          <cell r="J32">
            <v>9831</v>
          </cell>
          <cell r="K32">
            <v>20333</v>
          </cell>
          <cell r="M32">
            <v>31056</v>
          </cell>
        </row>
        <row r="33">
          <cell r="C33">
            <v>758</v>
          </cell>
          <cell r="D33">
            <v>7860</v>
          </cell>
          <cell r="E33">
            <v>13515</v>
          </cell>
          <cell r="G33">
            <v>22133</v>
          </cell>
          <cell r="I33">
            <v>815</v>
          </cell>
          <cell r="J33">
            <v>10027</v>
          </cell>
          <cell r="K33">
            <v>20398</v>
          </cell>
          <cell r="M33">
            <v>31240</v>
          </cell>
        </row>
        <row r="34">
          <cell r="C34">
            <v>785</v>
          </cell>
          <cell r="D34">
            <v>7867</v>
          </cell>
          <cell r="E34">
            <v>13680</v>
          </cell>
          <cell r="G34">
            <v>22332</v>
          </cell>
          <cell r="I34">
            <v>866</v>
          </cell>
          <cell r="J34">
            <v>9947</v>
          </cell>
          <cell r="K34">
            <v>20381</v>
          </cell>
          <cell r="M34">
            <v>31194</v>
          </cell>
        </row>
        <row r="35">
          <cell r="C35">
            <v>770</v>
          </cell>
          <cell r="D35">
            <v>7965</v>
          </cell>
          <cell r="E35">
            <v>13968</v>
          </cell>
          <cell r="G35">
            <v>22703</v>
          </cell>
          <cell r="I35">
            <v>855</v>
          </cell>
          <cell r="J35">
            <v>10000</v>
          </cell>
          <cell r="K35">
            <v>20907</v>
          </cell>
          <cell r="M35">
            <v>31762</v>
          </cell>
        </row>
        <row r="36">
          <cell r="C36">
            <v>783</v>
          </cell>
          <cell r="D36">
            <v>8056</v>
          </cell>
          <cell r="E36">
            <v>13741</v>
          </cell>
          <cell r="G36">
            <v>22580</v>
          </cell>
          <cell r="I36">
            <v>855</v>
          </cell>
          <cell r="J36">
            <v>10094</v>
          </cell>
          <cell r="K36">
            <v>20455</v>
          </cell>
          <cell r="M36">
            <v>31404</v>
          </cell>
        </row>
        <row r="37">
          <cell r="C37">
            <v>763</v>
          </cell>
          <cell r="D37">
            <v>7548</v>
          </cell>
          <cell r="E37">
            <v>12270</v>
          </cell>
          <cell r="G37">
            <v>20581</v>
          </cell>
          <cell r="I37">
            <v>825</v>
          </cell>
          <cell r="J37">
            <v>9522</v>
          </cell>
          <cell r="K37">
            <v>18436</v>
          </cell>
          <cell r="M37">
            <v>28783</v>
          </cell>
        </row>
        <row r="38">
          <cell r="C38">
            <v>699</v>
          </cell>
          <cell r="D38">
            <v>6912</v>
          </cell>
          <cell r="E38">
            <v>13041</v>
          </cell>
          <cell r="G38">
            <v>20652</v>
          </cell>
          <cell r="I38">
            <v>769</v>
          </cell>
          <cell r="J38">
            <v>8779</v>
          </cell>
          <cell r="K38">
            <v>19073</v>
          </cell>
          <cell r="M38">
            <v>28621</v>
          </cell>
        </row>
        <row r="39">
          <cell r="C39">
            <v>687</v>
          </cell>
          <cell r="D39">
            <v>6923</v>
          </cell>
          <cell r="E39">
            <v>14141</v>
          </cell>
          <cell r="G39">
            <v>21751</v>
          </cell>
          <cell r="I39">
            <v>783</v>
          </cell>
          <cell r="J39">
            <v>8720</v>
          </cell>
          <cell r="K39">
            <v>20430</v>
          </cell>
          <cell r="M39">
            <v>29933</v>
          </cell>
        </row>
        <row r="40">
          <cell r="C40">
            <v>727</v>
          </cell>
          <cell r="D40">
            <v>7063</v>
          </cell>
          <cell r="E40">
            <v>13888</v>
          </cell>
          <cell r="G40">
            <v>21678</v>
          </cell>
          <cell r="I40">
            <v>811</v>
          </cell>
          <cell r="J40">
            <v>8850</v>
          </cell>
          <cell r="K40">
            <v>20122</v>
          </cell>
          <cell r="M40">
            <v>29783</v>
          </cell>
        </row>
        <row r="41">
          <cell r="C41">
            <v>739</v>
          </cell>
          <cell r="D41">
            <v>7442</v>
          </cell>
          <cell r="E41">
            <v>13926</v>
          </cell>
          <cell r="G41">
            <v>22107</v>
          </cell>
          <cell r="I41">
            <v>820</v>
          </cell>
          <cell r="J41">
            <v>9349</v>
          </cell>
          <cell r="K41">
            <v>20337</v>
          </cell>
          <cell r="M41">
            <v>30506</v>
          </cell>
        </row>
        <row r="42">
          <cell r="C42">
            <v>728</v>
          </cell>
          <cell r="D42">
            <v>7536</v>
          </cell>
          <cell r="E42">
            <v>14800</v>
          </cell>
          <cell r="G42">
            <v>23064</v>
          </cell>
          <cell r="I42">
            <v>810</v>
          </cell>
          <cell r="J42">
            <v>9241</v>
          </cell>
          <cell r="K42">
            <v>21336</v>
          </cell>
          <cell r="M42">
            <v>31387</v>
          </cell>
        </row>
        <row r="43">
          <cell r="C43">
            <v>644</v>
          </cell>
          <cell r="D43">
            <v>7218</v>
          </cell>
          <cell r="E43">
            <v>13926</v>
          </cell>
          <cell r="G43">
            <v>21788</v>
          </cell>
          <cell r="I43">
            <v>700</v>
          </cell>
          <cell r="J43">
            <v>8839</v>
          </cell>
          <cell r="K43">
            <v>19747</v>
          </cell>
          <cell r="M43">
            <v>29286</v>
          </cell>
        </row>
        <row r="44">
          <cell r="C44">
            <v>610</v>
          </cell>
          <cell r="D44">
            <v>7265</v>
          </cell>
          <cell r="E44">
            <v>13610</v>
          </cell>
          <cell r="G44">
            <v>21485</v>
          </cell>
          <cell r="I44">
            <v>677</v>
          </cell>
          <cell r="J44">
            <v>8840</v>
          </cell>
          <cell r="K44">
            <v>19249</v>
          </cell>
          <cell r="M44">
            <v>28766</v>
          </cell>
        </row>
        <row r="45">
          <cell r="C45">
            <v>640</v>
          </cell>
          <cell r="D45">
            <v>7421</v>
          </cell>
          <cell r="E45">
            <v>12789</v>
          </cell>
          <cell r="G45">
            <v>20850</v>
          </cell>
          <cell r="I45">
            <v>701</v>
          </cell>
          <cell r="J45">
            <v>9260</v>
          </cell>
          <cell r="K45">
            <v>18312</v>
          </cell>
          <cell r="M45">
            <v>28273</v>
          </cell>
        </row>
        <row r="46">
          <cell r="C46">
            <v>568</v>
          </cell>
          <cell r="D46">
            <v>6429</v>
          </cell>
          <cell r="E46">
            <v>12437</v>
          </cell>
          <cell r="G46">
            <v>19434</v>
          </cell>
          <cell r="I46">
            <v>624</v>
          </cell>
          <cell r="J46">
            <v>7633</v>
          </cell>
          <cell r="K46">
            <v>16967</v>
          </cell>
          <cell r="M46">
            <v>25224</v>
          </cell>
        </row>
        <row r="47">
          <cell r="C47">
            <v>537</v>
          </cell>
          <cell r="D47">
            <v>6547</v>
          </cell>
          <cell r="E47">
            <v>12890</v>
          </cell>
          <cell r="G47">
            <v>19974</v>
          </cell>
          <cell r="I47">
            <v>599</v>
          </cell>
          <cell r="J47">
            <v>7727</v>
          </cell>
          <cell r="K47">
            <v>17832</v>
          </cell>
          <cell r="M47">
            <v>26158</v>
          </cell>
        </row>
        <row r="48">
          <cell r="C48">
            <v>550</v>
          </cell>
          <cell r="D48">
            <v>6507</v>
          </cell>
          <cell r="E48">
            <v>13587</v>
          </cell>
          <cell r="G48">
            <v>20644</v>
          </cell>
          <cell r="I48">
            <v>602</v>
          </cell>
          <cell r="J48">
            <v>7786</v>
          </cell>
          <cell r="K48">
            <v>18899</v>
          </cell>
          <cell r="M48">
            <v>27287</v>
          </cell>
        </row>
        <row r="49">
          <cell r="C49">
            <v>537</v>
          </cell>
          <cell r="D49">
            <v>6182</v>
          </cell>
          <cell r="E49">
            <v>13100</v>
          </cell>
          <cell r="G49">
            <v>19819</v>
          </cell>
          <cell r="I49">
            <v>601</v>
          </cell>
          <cell r="J49">
            <v>7422</v>
          </cell>
          <cell r="K49">
            <v>18094</v>
          </cell>
          <cell r="M49">
            <v>26117</v>
          </cell>
        </row>
        <row r="50">
          <cell r="C50">
            <v>517</v>
          </cell>
          <cell r="D50">
            <v>5568</v>
          </cell>
          <cell r="E50">
            <v>12572</v>
          </cell>
          <cell r="G50">
            <v>18657</v>
          </cell>
          <cell r="I50">
            <v>556</v>
          </cell>
          <cell r="J50">
            <v>6707</v>
          </cell>
          <cell r="K50">
            <v>17485</v>
          </cell>
          <cell r="M50">
            <v>24748</v>
          </cell>
        </row>
        <row r="51">
          <cell r="C51">
            <v>499</v>
          </cell>
          <cell r="D51">
            <v>5602</v>
          </cell>
          <cell r="E51">
            <v>12996</v>
          </cell>
          <cell r="G51">
            <v>19097</v>
          </cell>
          <cell r="I51">
            <v>554</v>
          </cell>
          <cell r="J51">
            <v>6732</v>
          </cell>
          <cell r="K51">
            <v>18139</v>
          </cell>
          <cell r="M51">
            <v>25425</v>
          </cell>
        </row>
        <row r="52">
          <cell r="C52">
            <v>496</v>
          </cell>
          <cell r="D52">
            <v>5814</v>
          </cell>
          <cell r="E52">
            <v>14295</v>
          </cell>
          <cell r="G52">
            <v>20605</v>
          </cell>
          <cell r="I52">
            <v>553</v>
          </cell>
          <cell r="J52">
            <v>6998</v>
          </cell>
          <cell r="K52">
            <v>19981</v>
          </cell>
          <cell r="M52">
            <v>27532</v>
          </cell>
        </row>
        <row r="53">
          <cell r="C53">
            <v>491</v>
          </cell>
          <cell r="D53">
            <v>5237</v>
          </cell>
          <cell r="E53">
            <v>14443</v>
          </cell>
          <cell r="G53">
            <v>20171</v>
          </cell>
          <cell r="I53">
            <v>546</v>
          </cell>
          <cell r="J53">
            <v>6252</v>
          </cell>
          <cell r="K53">
            <v>20430</v>
          </cell>
          <cell r="M53">
            <v>27228</v>
          </cell>
        </row>
        <row r="54">
          <cell r="C54">
            <v>443</v>
          </cell>
          <cell r="D54">
            <v>4724</v>
          </cell>
          <cell r="E54">
            <v>13837</v>
          </cell>
          <cell r="G54">
            <v>19004</v>
          </cell>
          <cell r="I54">
            <v>491</v>
          </cell>
          <cell r="J54">
            <v>5638</v>
          </cell>
          <cell r="K54">
            <v>19217</v>
          </cell>
          <cell r="M54">
            <v>25346</v>
          </cell>
        </row>
        <row r="55">
          <cell r="C55">
            <v>426</v>
          </cell>
          <cell r="D55">
            <v>4268</v>
          </cell>
          <cell r="E55">
            <v>13314</v>
          </cell>
          <cell r="G55">
            <v>18008</v>
          </cell>
          <cell r="I55">
            <v>463</v>
          </cell>
          <cell r="J55">
            <v>5176</v>
          </cell>
          <cell r="K55">
            <v>18534</v>
          </cell>
          <cell r="M55">
            <v>24173</v>
          </cell>
        </row>
        <row r="56">
          <cell r="C56">
            <v>359</v>
          </cell>
          <cell r="D56">
            <v>3651</v>
          </cell>
          <cell r="E56">
            <v>12675</v>
          </cell>
          <cell r="G56">
            <v>16685</v>
          </cell>
          <cell r="I56">
            <v>399</v>
          </cell>
          <cell r="J56">
            <v>4454</v>
          </cell>
          <cell r="K56">
            <v>17561</v>
          </cell>
          <cell r="M56">
            <v>22414</v>
          </cell>
        </row>
        <row r="57">
          <cell r="C57">
            <v>319</v>
          </cell>
          <cell r="D57">
            <v>4324</v>
          </cell>
          <cell r="E57">
            <v>12125</v>
          </cell>
          <cell r="G57">
            <v>16768</v>
          </cell>
          <cell r="I57">
            <v>363</v>
          </cell>
          <cell r="J57">
            <v>5208</v>
          </cell>
          <cell r="K57">
            <v>17002</v>
          </cell>
          <cell r="M57">
            <v>22573</v>
          </cell>
        </row>
        <row r="58">
          <cell r="C58">
            <v>361</v>
          </cell>
          <cell r="D58">
            <v>4071</v>
          </cell>
          <cell r="E58">
            <v>12102</v>
          </cell>
          <cell r="G58">
            <v>16534</v>
          </cell>
          <cell r="I58">
            <v>409</v>
          </cell>
          <cell r="J58">
            <v>4930</v>
          </cell>
          <cell r="K58">
            <v>16855</v>
          </cell>
          <cell r="M58">
            <v>22194</v>
          </cell>
        </row>
        <row r="59">
          <cell r="C59">
            <v>316</v>
          </cell>
          <cell r="D59">
            <v>3315</v>
          </cell>
          <cell r="E59">
            <v>12442</v>
          </cell>
          <cell r="G59">
            <v>16073</v>
          </cell>
          <cell r="I59">
            <v>357</v>
          </cell>
          <cell r="J59">
            <v>4041</v>
          </cell>
          <cell r="K59">
            <v>17318</v>
          </cell>
          <cell r="M59">
            <v>21716</v>
          </cell>
        </row>
        <row r="60">
          <cell r="C60">
            <v>340</v>
          </cell>
          <cell r="D60">
            <v>3312</v>
          </cell>
          <cell r="E60">
            <v>12994</v>
          </cell>
          <cell r="G60">
            <v>16646</v>
          </cell>
          <cell r="I60">
            <v>377</v>
          </cell>
          <cell r="J60">
            <v>4047</v>
          </cell>
          <cell r="K60">
            <v>18205</v>
          </cell>
          <cell r="M60">
            <v>22629</v>
          </cell>
        </row>
        <row r="61">
          <cell r="C61">
            <v>339</v>
          </cell>
          <cell r="D61">
            <v>3318</v>
          </cell>
          <cell r="E61">
            <v>12862</v>
          </cell>
          <cell r="G61">
            <v>16519</v>
          </cell>
          <cell r="I61">
            <v>385</v>
          </cell>
          <cell r="J61">
            <v>4072</v>
          </cell>
          <cell r="K61">
            <v>18010</v>
          </cell>
          <cell r="M61">
            <v>22467</v>
          </cell>
        </row>
        <row r="62">
          <cell r="C62">
            <v>285</v>
          </cell>
          <cell r="D62">
            <v>3209</v>
          </cell>
          <cell r="E62">
            <v>11921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M65">
            <v>19275</v>
          </cell>
        </row>
        <row r="66">
          <cell r="C66">
            <v>301</v>
          </cell>
          <cell r="D66">
            <v>2495</v>
          </cell>
          <cell r="E66">
            <v>11121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M66">
            <v>18756</v>
          </cell>
        </row>
        <row r="67">
          <cell r="C67">
            <v>283</v>
          </cell>
          <cell r="D67">
            <v>2331</v>
          </cell>
          <cell r="E67">
            <v>11305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M67">
            <v>18502</v>
          </cell>
        </row>
        <row r="68">
          <cell r="C68">
            <v>264</v>
          </cell>
          <cell r="D68">
            <v>2252</v>
          </cell>
          <cell r="E68">
            <v>10922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M68">
            <v>17885</v>
          </cell>
        </row>
        <row r="69">
          <cell r="C69">
            <v>293</v>
          </cell>
          <cell r="D69">
            <v>2257</v>
          </cell>
          <cell r="E69">
            <v>10560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M69">
            <v>17269</v>
          </cell>
        </row>
        <row r="70">
          <cell r="C70">
            <v>255</v>
          </cell>
          <cell r="D70">
            <v>2049</v>
          </cell>
          <cell r="E70">
            <v>10203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M70">
            <v>16239</v>
          </cell>
        </row>
      </sheetData>
      <sheetData sheetId="2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  <cell r="BO2">
            <v>2013</v>
          </cell>
          <cell r="BP2">
            <v>2014</v>
          </cell>
          <cell r="BQ2">
            <v>2015</v>
          </cell>
          <cell r="BR2">
            <v>2016</v>
          </cell>
          <cell r="BS2">
            <v>2017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162</v>
          </cell>
          <cell r="BO3">
            <v>159</v>
          </cell>
          <cell r="BP3">
            <v>181</v>
          </cell>
          <cell r="BQ3">
            <v>157</v>
          </cell>
          <cell r="BR3">
            <v>175</v>
          </cell>
          <cell r="BS3">
            <v>141</v>
          </cell>
        </row>
        <row r="4">
          <cell r="C4" t="str">
            <v>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2331</v>
          </cell>
          <cell r="BG4">
            <v>2252</v>
          </cell>
          <cell r="BH4">
            <v>2257</v>
          </cell>
          <cell r="BI4">
            <v>2049</v>
          </cell>
          <cell r="BJ4">
            <v>2242</v>
          </cell>
          <cell r="BK4">
            <v>1998</v>
          </cell>
          <cell r="BL4">
            <v>1713</v>
          </cell>
          <cell r="BM4">
            <v>1675</v>
          </cell>
          <cell r="BN4">
            <v>1736</v>
          </cell>
          <cell r="BO4">
            <v>1427</v>
          </cell>
          <cell r="BP4">
            <v>1489</v>
          </cell>
          <cell r="BQ4">
            <v>1422</v>
          </cell>
          <cell r="BR4">
            <v>1434</v>
          </cell>
          <cell r="BS4">
            <v>1373</v>
          </cell>
        </row>
        <row r="5">
          <cell r="C5" t="str">
            <v>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11305</v>
          </cell>
          <cell r="BG5">
            <v>10922</v>
          </cell>
          <cell r="BH5">
            <v>10560</v>
          </cell>
          <cell r="BI5">
            <v>10203</v>
          </cell>
          <cell r="BJ5">
            <v>9672</v>
          </cell>
          <cell r="BK5">
            <v>9362</v>
          </cell>
          <cell r="BL5">
            <v>8393</v>
          </cell>
          <cell r="BM5">
            <v>8134</v>
          </cell>
          <cell r="BN5">
            <v>7879</v>
          </cell>
          <cell r="BO5">
            <v>7391</v>
          </cell>
          <cell r="BP5">
            <v>7167</v>
          </cell>
          <cell r="BQ5">
            <v>6901</v>
          </cell>
          <cell r="BR5">
            <v>6753</v>
          </cell>
          <cell r="BS5">
            <v>5600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11556</v>
          </cell>
          <cell r="BL6">
            <v>10295</v>
          </cell>
          <cell r="BM6">
            <v>9984</v>
          </cell>
          <cell r="BN6">
            <v>9777</v>
          </cell>
          <cell r="BO6">
            <v>8977</v>
          </cell>
          <cell r="BP6">
            <v>8837</v>
          </cell>
          <cell r="BQ6">
            <v>8480</v>
          </cell>
          <cell r="BR6">
            <v>8362</v>
          </cell>
          <cell r="BS6">
            <v>7114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  <cell r="BO9">
            <v>2013</v>
          </cell>
          <cell r="BP9">
            <v>2014</v>
          </cell>
          <cell r="BQ9">
            <v>2015</v>
          </cell>
          <cell r="BR9">
            <v>2016</v>
          </cell>
          <cell r="BS9">
            <v>2017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176</v>
          </cell>
          <cell r="BO10">
            <v>172</v>
          </cell>
          <cell r="BP10">
            <v>203</v>
          </cell>
          <cell r="BQ10">
            <v>168</v>
          </cell>
          <cell r="BR10">
            <v>191</v>
          </cell>
          <cell r="BS10">
            <v>146</v>
          </cell>
        </row>
        <row r="11">
          <cell r="C11" t="str">
            <v>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2766</v>
          </cell>
          <cell r="BG11">
            <v>2666</v>
          </cell>
          <cell r="BH11">
            <v>2635</v>
          </cell>
          <cell r="BI11">
            <v>2385</v>
          </cell>
          <cell r="BJ11">
            <v>2575</v>
          </cell>
          <cell r="BK11">
            <v>2287</v>
          </cell>
          <cell r="BL11">
            <v>1969</v>
          </cell>
          <cell r="BM11">
            <v>1878</v>
          </cell>
          <cell r="BN11">
            <v>1981</v>
          </cell>
          <cell r="BO11">
            <v>1669</v>
          </cell>
          <cell r="BP11">
            <v>1702</v>
          </cell>
          <cell r="BQ11">
            <v>1603</v>
          </cell>
          <cell r="BR11">
            <v>1699</v>
          </cell>
          <cell r="BS11">
            <v>1589</v>
          </cell>
        </row>
        <row r="12">
          <cell r="C12" t="str">
            <v>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15428</v>
          </cell>
          <cell r="BG12">
            <v>14933</v>
          </cell>
          <cell r="BH12">
            <v>14320</v>
          </cell>
          <cell r="BI12">
            <v>13573</v>
          </cell>
          <cell r="BJ12">
            <v>12747</v>
          </cell>
          <cell r="BK12">
            <v>12540</v>
          </cell>
          <cell r="BL12">
            <v>11161</v>
          </cell>
          <cell r="BM12">
            <v>10721</v>
          </cell>
          <cell r="BN12">
            <v>10555</v>
          </cell>
          <cell r="BO12">
            <v>9654</v>
          </cell>
          <cell r="BP12">
            <v>9401</v>
          </cell>
          <cell r="BQ12">
            <v>9209</v>
          </cell>
          <cell r="BR12">
            <v>9015</v>
          </cell>
          <cell r="BS12">
            <v>7693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17885</v>
          </cell>
          <cell r="BH13">
            <v>17269</v>
          </cell>
          <cell r="BI13">
            <v>16239</v>
          </cell>
          <cell r="BJ13">
            <v>15592</v>
          </cell>
          <cell r="BK13">
            <v>15043</v>
          </cell>
          <cell r="BL13">
            <v>13338</v>
          </cell>
          <cell r="BM13">
            <v>12784</v>
          </cell>
          <cell r="BN13">
            <v>12712</v>
          </cell>
          <cell r="BO13">
            <v>11495</v>
          </cell>
          <cell r="BP13">
            <v>11306</v>
          </cell>
          <cell r="BQ13">
            <v>10980</v>
          </cell>
          <cell r="BR13">
            <v>10905</v>
          </cell>
          <cell r="BS13">
            <v>9428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354</v>
          </cell>
        </row>
        <row r="14">
          <cell r="I14">
            <v>168</v>
          </cell>
        </row>
        <row r="15">
          <cell r="I15">
            <v>92</v>
          </cell>
        </row>
        <row r="16">
          <cell r="I16">
            <v>46</v>
          </cell>
        </row>
        <row r="17">
          <cell r="I17">
            <v>27</v>
          </cell>
        </row>
        <row r="18">
          <cell r="I18">
            <v>9</v>
          </cell>
        </row>
        <row r="27">
          <cell r="I27">
            <v>124</v>
          </cell>
        </row>
        <row r="28">
          <cell r="I28">
            <v>109</v>
          </cell>
        </row>
        <row r="29">
          <cell r="I29">
            <v>93</v>
          </cell>
        </row>
        <row r="30">
          <cell r="I30">
            <v>60</v>
          </cell>
        </row>
        <row r="31">
          <cell r="I31">
            <v>80</v>
          </cell>
        </row>
        <row r="32">
          <cell r="I32">
            <v>55</v>
          </cell>
        </row>
        <row r="41">
          <cell r="I41">
            <v>2394</v>
          </cell>
        </row>
        <row r="42">
          <cell r="I42">
            <v>1705</v>
          </cell>
        </row>
        <row r="43">
          <cell r="I43">
            <v>1537</v>
          </cell>
        </row>
        <row r="44">
          <cell r="I44">
            <v>1155</v>
          </cell>
        </row>
        <row r="45">
          <cell r="I45">
            <v>887</v>
          </cell>
        </row>
        <row r="46">
          <cell r="I46">
            <v>455</v>
          </cell>
        </row>
        <row r="55">
          <cell r="I55">
            <v>230</v>
          </cell>
        </row>
        <row r="56">
          <cell r="I56">
            <v>249</v>
          </cell>
        </row>
        <row r="57">
          <cell r="I57">
            <v>277</v>
          </cell>
        </row>
        <row r="58">
          <cell r="I58">
            <v>276</v>
          </cell>
        </row>
        <row r="59">
          <cell r="I59">
            <v>299</v>
          </cell>
        </row>
        <row r="60">
          <cell r="I60">
            <v>177</v>
          </cell>
        </row>
        <row r="69">
          <cell r="I69">
            <v>3102</v>
          </cell>
        </row>
        <row r="70">
          <cell r="I70">
            <v>2231</v>
          </cell>
        </row>
        <row r="71">
          <cell r="I71">
            <v>1999</v>
          </cell>
        </row>
        <row r="72">
          <cell r="I72">
            <v>1537</v>
          </cell>
        </row>
        <row r="73">
          <cell r="I73">
            <v>1293</v>
          </cell>
        </row>
        <row r="74">
          <cell r="I74">
            <v>696</v>
          </cell>
        </row>
      </sheetData>
      <sheetData sheetId="8">
        <row r="14">
          <cell r="N14" t="str">
            <v>0-2</v>
          </cell>
        </row>
        <row r="15">
          <cell r="N15" t="str">
            <v>&gt;2-5</v>
          </cell>
        </row>
        <row r="16">
          <cell r="N16" t="str">
            <v>&gt;5-10</v>
          </cell>
        </row>
        <row r="17">
          <cell r="N17" t="str">
            <v>&gt;10-20</v>
          </cell>
        </row>
        <row r="18">
          <cell r="N18" t="str">
            <v>&gt;20-50</v>
          </cell>
        </row>
        <row r="19">
          <cell r="N19" t="str">
            <v>&gt;50</v>
          </cell>
        </row>
      </sheetData>
      <sheetData sheetId="9"/>
      <sheetData sheetId="10" refreshError="1"/>
      <sheetData sheetId="11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A8" t="str">
            <v>Male</v>
          </cell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2007</v>
          </cell>
          <cell r="C9">
            <v>2592</v>
          </cell>
          <cell r="D9">
            <v>1584</v>
          </cell>
          <cell r="E9">
            <v>3824</v>
          </cell>
          <cell r="F9">
            <v>1292</v>
          </cell>
          <cell r="G9">
            <v>9336</v>
          </cell>
          <cell r="I9">
            <v>8.5</v>
          </cell>
          <cell r="J9">
            <v>5.6</v>
          </cell>
          <cell r="K9">
            <v>4.2</v>
          </cell>
          <cell r="L9">
            <v>2.6</v>
          </cell>
          <cell r="M9">
            <v>4.7</v>
          </cell>
        </row>
        <row r="10">
          <cell r="B10">
            <v>2008</v>
          </cell>
          <cell r="C10">
            <v>2364</v>
          </cell>
          <cell r="D10">
            <v>1549</v>
          </cell>
          <cell r="E10">
            <v>3709</v>
          </cell>
          <cell r="F10">
            <v>1229</v>
          </cell>
          <cell r="G10">
            <v>8889</v>
          </cell>
          <cell r="I10">
            <v>7.7</v>
          </cell>
          <cell r="J10">
            <v>5.5</v>
          </cell>
          <cell r="K10">
            <v>4.0999999999999996</v>
          </cell>
          <cell r="L10">
            <v>2.4</v>
          </cell>
          <cell r="M10">
            <v>4.4000000000000004</v>
          </cell>
        </row>
        <row r="11">
          <cell r="B11">
            <v>2009</v>
          </cell>
          <cell r="C11">
            <v>2257</v>
          </cell>
          <cell r="D11">
            <v>1536</v>
          </cell>
          <cell r="E11">
            <v>3429</v>
          </cell>
          <cell r="F11">
            <v>1284</v>
          </cell>
          <cell r="G11">
            <v>8532</v>
          </cell>
          <cell r="I11">
            <v>7.3</v>
          </cell>
          <cell r="J11">
            <v>5.4</v>
          </cell>
          <cell r="K11">
            <v>3.8</v>
          </cell>
          <cell r="L11">
            <v>2.4</v>
          </cell>
          <cell r="M11">
            <v>4.2</v>
          </cell>
        </row>
        <row r="12">
          <cell r="B12">
            <v>2010</v>
          </cell>
          <cell r="C12">
            <v>1765</v>
          </cell>
          <cell r="D12">
            <v>1379</v>
          </cell>
          <cell r="E12">
            <v>3116</v>
          </cell>
          <cell r="F12">
            <v>1125</v>
          </cell>
          <cell r="G12">
            <v>7414</v>
          </cell>
          <cell r="I12">
            <v>5.6</v>
          </cell>
          <cell r="J12">
            <v>4.8</v>
          </cell>
          <cell r="K12">
            <v>3.5</v>
          </cell>
          <cell r="L12">
            <v>2.1</v>
          </cell>
          <cell r="M12">
            <v>3.6</v>
          </cell>
        </row>
        <row r="13">
          <cell r="B13">
            <v>2011</v>
          </cell>
          <cell r="C13">
            <v>1605</v>
          </cell>
          <cell r="D13">
            <v>1303</v>
          </cell>
          <cell r="E13">
            <v>3186</v>
          </cell>
          <cell r="F13">
            <v>1233</v>
          </cell>
          <cell r="G13">
            <v>7354</v>
          </cell>
          <cell r="I13">
            <v>5</v>
          </cell>
          <cell r="J13">
            <v>4.4000000000000004</v>
          </cell>
          <cell r="K13">
            <v>3.5</v>
          </cell>
          <cell r="L13">
            <v>2.2000000000000002</v>
          </cell>
          <cell r="M13">
            <v>3.5</v>
          </cell>
        </row>
        <row r="14">
          <cell r="B14">
            <v>2012</v>
          </cell>
          <cell r="C14">
            <v>1485</v>
          </cell>
          <cell r="D14">
            <v>1230</v>
          </cell>
          <cell r="E14">
            <v>2959</v>
          </cell>
          <cell r="F14">
            <v>1186</v>
          </cell>
          <cell r="G14">
            <v>6887</v>
          </cell>
          <cell r="I14">
            <v>4.7</v>
          </cell>
          <cell r="J14">
            <v>4.0999999999999996</v>
          </cell>
          <cell r="K14">
            <v>3.3</v>
          </cell>
          <cell r="L14">
            <v>2.1</v>
          </cell>
          <cell r="M14">
            <v>3.3</v>
          </cell>
        </row>
        <row r="15">
          <cell r="B15">
            <v>2013</v>
          </cell>
          <cell r="C15">
            <v>1315</v>
          </cell>
          <cell r="D15">
            <v>1125</v>
          </cell>
          <cell r="E15">
            <v>2758</v>
          </cell>
          <cell r="F15">
            <v>1106</v>
          </cell>
          <cell r="G15">
            <v>6343</v>
          </cell>
          <cell r="I15">
            <v>4.0999999999999996</v>
          </cell>
          <cell r="J15">
            <v>3.7</v>
          </cell>
          <cell r="K15">
            <v>3.1</v>
          </cell>
          <cell r="L15">
            <v>1.9</v>
          </cell>
          <cell r="M15">
            <v>3</v>
          </cell>
        </row>
        <row r="16">
          <cell r="B16">
            <v>2014</v>
          </cell>
          <cell r="C16">
            <v>1356</v>
          </cell>
          <cell r="D16">
            <v>1161</v>
          </cell>
          <cell r="E16">
            <v>2654</v>
          </cell>
          <cell r="F16">
            <v>1110</v>
          </cell>
          <cell r="G16">
            <v>6334</v>
          </cell>
          <cell r="I16">
            <v>4.3</v>
          </cell>
          <cell r="J16">
            <v>3.8</v>
          </cell>
          <cell r="K16">
            <v>3</v>
          </cell>
          <cell r="L16">
            <v>1.9</v>
          </cell>
          <cell r="M16">
            <v>3</v>
          </cell>
        </row>
        <row r="17">
          <cell r="B17">
            <v>2015</v>
          </cell>
          <cell r="C17">
            <v>1307</v>
          </cell>
          <cell r="D17">
            <v>1231</v>
          </cell>
          <cell r="E17">
            <v>2554</v>
          </cell>
          <cell r="F17">
            <v>1059</v>
          </cell>
          <cell r="G17">
            <v>6197</v>
          </cell>
          <cell r="I17">
            <v>4.0999999999999996</v>
          </cell>
          <cell r="J17">
            <v>3.9</v>
          </cell>
          <cell r="K17">
            <v>2.9</v>
          </cell>
          <cell r="L17">
            <v>1.8</v>
          </cell>
          <cell r="M17">
            <v>2.9</v>
          </cell>
        </row>
        <row r="18">
          <cell r="B18">
            <v>2016</v>
          </cell>
          <cell r="C18">
            <v>1227</v>
          </cell>
          <cell r="D18">
            <v>1198</v>
          </cell>
          <cell r="E18">
            <v>2501</v>
          </cell>
          <cell r="F18">
            <v>1110</v>
          </cell>
          <cell r="G18">
            <v>6131</v>
          </cell>
          <cell r="I18">
            <v>3.9</v>
          </cell>
          <cell r="J18">
            <v>3.8</v>
          </cell>
          <cell r="K18">
            <v>2.8</v>
          </cell>
          <cell r="L18">
            <v>1.8</v>
          </cell>
          <cell r="M18">
            <v>2.8</v>
          </cell>
        </row>
        <row r="19">
          <cell r="B19">
            <v>2017</v>
          </cell>
          <cell r="C19">
            <v>1081</v>
          </cell>
          <cell r="D19">
            <v>1026</v>
          </cell>
          <cell r="E19">
            <v>2104</v>
          </cell>
          <cell r="F19">
            <v>945</v>
          </cell>
          <cell r="G19">
            <v>5249</v>
          </cell>
          <cell r="I19">
            <v>3.5</v>
          </cell>
          <cell r="J19">
            <v>3.1</v>
          </cell>
          <cell r="K19">
            <v>2.4</v>
          </cell>
          <cell r="L19">
            <v>1.5</v>
          </cell>
          <cell r="M19">
            <v>2.4</v>
          </cell>
        </row>
        <row r="20">
          <cell r="B20" t="str">
            <v>2013 to 2017 average</v>
          </cell>
          <cell r="C20">
            <v>1257</v>
          </cell>
          <cell r="D20">
            <v>1148</v>
          </cell>
          <cell r="E20">
            <v>2514</v>
          </cell>
          <cell r="F20">
            <v>1066</v>
          </cell>
          <cell r="G20">
            <v>6051</v>
          </cell>
          <cell r="I20">
            <v>4</v>
          </cell>
          <cell r="J20">
            <v>3.7</v>
          </cell>
          <cell r="K20">
            <v>2.8</v>
          </cell>
          <cell r="L20">
            <v>1.8</v>
          </cell>
          <cell r="M20">
            <v>2.8</v>
          </cell>
        </row>
        <row r="22">
          <cell r="A22" t="str">
            <v>Female</v>
          </cell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2007</v>
          </cell>
          <cell r="C23">
            <v>1422</v>
          </cell>
          <cell r="D23">
            <v>1075</v>
          </cell>
          <cell r="E23">
            <v>2538</v>
          </cell>
          <cell r="F23">
            <v>524</v>
          </cell>
          <cell r="G23">
            <v>5569</v>
          </cell>
          <cell r="I23">
            <v>4.7</v>
          </cell>
          <cell r="J23">
            <v>3.7</v>
          </cell>
          <cell r="K23">
            <v>2.7</v>
          </cell>
          <cell r="L23">
            <v>0.8</v>
          </cell>
          <cell r="M23">
            <v>2.5</v>
          </cell>
        </row>
        <row r="24">
          <cell r="B24">
            <v>2008</v>
          </cell>
          <cell r="C24">
            <v>1350</v>
          </cell>
          <cell r="D24">
            <v>1047</v>
          </cell>
          <cell r="E24">
            <v>2636</v>
          </cell>
          <cell r="F24">
            <v>520</v>
          </cell>
          <cell r="G24">
            <v>5563</v>
          </cell>
          <cell r="I24">
            <v>4.4000000000000004</v>
          </cell>
          <cell r="J24">
            <v>3.6</v>
          </cell>
          <cell r="K24">
            <v>2.8</v>
          </cell>
          <cell r="L24">
            <v>0.8</v>
          </cell>
          <cell r="M24">
            <v>2.5</v>
          </cell>
        </row>
        <row r="25">
          <cell r="B25">
            <v>2009</v>
          </cell>
          <cell r="C25">
            <v>1301</v>
          </cell>
          <cell r="D25">
            <v>1078</v>
          </cell>
          <cell r="E25">
            <v>2496</v>
          </cell>
          <cell r="F25">
            <v>557</v>
          </cell>
          <cell r="G25">
            <v>5447</v>
          </cell>
          <cell r="I25">
            <v>4.2</v>
          </cell>
          <cell r="J25">
            <v>3.6</v>
          </cell>
          <cell r="K25">
            <v>2.6</v>
          </cell>
          <cell r="L25">
            <v>0.8</v>
          </cell>
          <cell r="M25">
            <v>2.4</v>
          </cell>
        </row>
        <row r="26">
          <cell r="B26">
            <v>2010</v>
          </cell>
          <cell r="C26">
            <v>1142</v>
          </cell>
          <cell r="D26">
            <v>976</v>
          </cell>
          <cell r="E26">
            <v>2258</v>
          </cell>
          <cell r="F26">
            <v>503</v>
          </cell>
          <cell r="G26">
            <v>4887</v>
          </cell>
          <cell r="I26">
            <v>3.6</v>
          </cell>
          <cell r="J26">
            <v>3.3</v>
          </cell>
          <cell r="K26">
            <v>2.4</v>
          </cell>
          <cell r="L26">
            <v>0.7</v>
          </cell>
          <cell r="M26">
            <v>2.2000000000000002</v>
          </cell>
        </row>
        <row r="27">
          <cell r="B27">
            <v>2011</v>
          </cell>
          <cell r="C27">
            <v>974</v>
          </cell>
          <cell r="D27">
            <v>958</v>
          </cell>
          <cell r="E27">
            <v>2119</v>
          </cell>
          <cell r="F27">
            <v>555</v>
          </cell>
          <cell r="G27">
            <v>4615</v>
          </cell>
          <cell r="I27">
            <v>3</v>
          </cell>
          <cell r="J27">
            <v>3.1</v>
          </cell>
          <cell r="K27">
            <v>2.2000000000000002</v>
          </cell>
          <cell r="L27">
            <v>0.8</v>
          </cell>
          <cell r="M27">
            <v>2</v>
          </cell>
        </row>
        <row r="28">
          <cell r="B28">
            <v>2012</v>
          </cell>
          <cell r="C28">
            <v>1088</v>
          </cell>
          <cell r="D28">
            <v>918</v>
          </cell>
          <cell r="E28">
            <v>2156</v>
          </cell>
          <cell r="F28">
            <v>589</v>
          </cell>
          <cell r="G28">
            <v>4760</v>
          </cell>
          <cell r="I28">
            <v>3.4</v>
          </cell>
          <cell r="J28">
            <v>3</v>
          </cell>
          <cell r="K28">
            <v>2.2999999999999998</v>
          </cell>
          <cell r="L28">
            <v>0.9</v>
          </cell>
          <cell r="M28">
            <v>2.1</v>
          </cell>
        </row>
        <row r="29">
          <cell r="B29">
            <v>2013</v>
          </cell>
          <cell r="C29">
            <v>882</v>
          </cell>
          <cell r="D29">
            <v>892</v>
          </cell>
          <cell r="E29">
            <v>1987</v>
          </cell>
          <cell r="F29">
            <v>599</v>
          </cell>
          <cell r="G29">
            <v>4377</v>
          </cell>
          <cell r="I29">
            <v>2.8</v>
          </cell>
          <cell r="J29">
            <v>2.8</v>
          </cell>
          <cell r="K29">
            <v>2.1</v>
          </cell>
          <cell r="L29">
            <v>0.9</v>
          </cell>
          <cell r="M29">
            <v>1.9</v>
          </cell>
        </row>
        <row r="30">
          <cell r="B30">
            <v>2014</v>
          </cell>
          <cell r="C30">
            <v>870</v>
          </cell>
          <cell r="D30">
            <v>857</v>
          </cell>
          <cell r="E30">
            <v>1989</v>
          </cell>
          <cell r="F30">
            <v>616</v>
          </cell>
          <cell r="G30">
            <v>4350</v>
          </cell>
          <cell r="I30">
            <v>2.8</v>
          </cell>
          <cell r="J30">
            <v>2.7</v>
          </cell>
          <cell r="K30">
            <v>2.1</v>
          </cell>
          <cell r="L30">
            <v>0.9</v>
          </cell>
          <cell r="M30">
            <v>1.9</v>
          </cell>
        </row>
        <row r="31">
          <cell r="B31">
            <v>2015</v>
          </cell>
          <cell r="C31">
            <v>845</v>
          </cell>
          <cell r="D31">
            <v>851</v>
          </cell>
          <cell r="E31">
            <v>1899</v>
          </cell>
          <cell r="F31">
            <v>582</v>
          </cell>
          <cell r="G31">
            <v>4199</v>
          </cell>
          <cell r="I31">
            <v>2.7</v>
          </cell>
          <cell r="J31">
            <v>2.6</v>
          </cell>
          <cell r="K31">
            <v>2</v>
          </cell>
          <cell r="L31">
            <v>0.8</v>
          </cell>
          <cell r="M31">
            <v>1.8</v>
          </cell>
        </row>
        <row r="32">
          <cell r="B32">
            <v>2016</v>
          </cell>
          <cell r="C32">
            <v>903</v>
          </cell>
          <cell r="D32">
            <v>818</v>
          </cell>
          <cell r="E32">
            <v>1969</v>
          </cell>
          <cell r="F32">
            <v>619</v>
          </cell>
          <cell r="G32">
            <v>4348</v>
          </cell>
          <cell r="I32">
            <v>2.9</v>
          </cell>
          <cell r="J32">
            <v>2.5</v>
          </cell>
          <cell r="K32">
            <v>2.1</v>
          </cell>
          <cell r="L32">
            <v>0.9</v>
          </cell>
          <cell r="M32">
            <v>1.9</v>
          </cell>
        </row>
        <row r="33">
          <cell r="B33">
            <v>2017</v>
          </cell>
          <cell r="C33">
            <v>732</v>
          </cell>
          <cell r="D33">
            <v>707</v>
          </cell>
          <cell r="E33">
            <v>1601</v>
          </cell>
          <cell r="F33">
            <v>547</v>
          </cell>
          <cell r="G33">
            <v>3628</v>
          </cell>
          <cell r="I33">
            <v>2.4</v>
          </cell>
          <cell r="J33">
            <v>2.1</v>
          </cell>
          <cell r="K33">
            <v>1.7</v>
          </cell>
          <cell r="L33">
            <v>0.7</v>
          </cell>
          <cell r="M33">
            <v>1.6</v>
          </cell>
        </row>
        <row r="34">
          <cell r="B34" t="str">
            <v>2013 to 2017 average</v>
          </cell>
          <cell r="C34">
            <v>846</v>
          </cell>
          <cell r="D34">
            <v>825</v>
          </cell>
          <cell r="E34">
            <v>1889</v>
          </cell>
          <cell r="F34">
            <v>593</v>
          </cell>
          <cell r="G34">
            <v>4180</v>
          </cell>
          <cell r="I34">
            <v>2.7</v>
          </cell>
          <cell r="J34">
            <v>2.5</v>
          </cell>
          <cell r="K34">
            <v>2</v>
          </cell>
          <cell r="L34">
            <v>0.8</v>
          </cell>
          <cell r="M34">
            <v>1.8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2007</v>
          </cell>
          <cell r="C37">
            <v>4120</v>
          </cell>
          <cell r="D37">
            <v>2710</v>
          </cell>
          <cell r="E37">
            <v>6545</v>
          </cell>
          <cell r="F37">
            <v>1823</v>
          </cell>
          <cell r="G37">
            <v>15585</v>
          </cell>
          <cell r="I37">
            <v>6.8</v>
          </cell>
          <cell r="J37">
            <v>4.8</v>
          </cell>
          <cell r="K37">
            <v>3.5</v>
          </cell>
          <cell r="L37">
            <v>1.6</v>
          </cell>
          <cell r="M37">
            <v>3.6</v>
          </cell>
        </row>
        <row r="38">
          <cell r="B38">
            <v>2008</v>
          </cell>
          <cell r="C38">
            <v>3793</v>
          </cell>
          <cell r="D38">
            <v>2658</v>
          </cell>
          <cell r="E38">
            <v>6514</v>
          </cell>
          <cell r="F38">
            <v>1752</v>
          </cell>
          <cell r="G38">
            <v>15061</v>
          </cell>
          <cell r="I38">
            <v>6.2</v>
          </cell>
          <cell r="J38">
            <v>4.5999999999999996</v>
          </cell>
          <cell r="K38">
            <v>3.5</v>
          </cell>
          <cell r="L38">
            <v>1.5</v>
          </cell>
          <cell r="M38">
            <v>3.5</v>
          </cell>
        </row>
        <row r="39">
          <cell r="B39">
            <v>2009</v>
          </cell>
          <cell r="C39">
            <v>3636</v>
          </cell>
          <cell r="D39">
            <v>2727</v>
          </cell>
          <cell r="E39">
            <v>6057</v>
          </cell>
          <cell r="F39">
            <v>1848</v>
          </cell>
          <cell r="G39">
            <v>14578</v>
          </cell>
          <cell r="I39">
            <v>5.9</v>
          </cell>
          <cell r="J39">
            <v>4.7</v>
          </cell>
          <cell r="K39">
            <v>3.3</v>
          </cell>
          <cell r="L39">
            <v>1.5</v>
          </cell>
          <cell r="M39">
            <v>3.4</v>
          </cell>
        </row>
        <row r="40">
          <cell r="B40">
            <v>2010</v>
          </cell>
          <cell r="C40">
            <v>2947</v>
          </cell>
          <cell r="D40">
            <v>2414</v>
          </cell>
          <cell r="E40">
            <v>5537</v>
          </cell>
          <cell r="F40">
            <v>1638</v>
          </cell>
          <cell r="G40">
            <v>12805</v>
          </cell>
          <cell r="I40">
            <v>4.7</v>
          </cell>
          <cell r="J40">
            <v>4.0999999999999996</v>
          </cell>
          <cell r="K40">
            <v>3</v>
          </cell>
          <cell r="L40">
            <v>1.3</v>
          </cell>
          <cell r="M40">
            <v>2.9</v>
          </cell>
        </row>
        <row r="41">
          <cell r="B41">
            <v>2011</v>
          </cell>
          <cell r="C41">
            <v>2613</v>
          </cell>
          <cell r="D41">
            <v>2329</v>
          </cell>
          <cell r="E41">
            <v>5426</v>
          </cell>
          <cell r="F41">
            <v>1792</v>
          </cell>
          <cell r="G41">
            <v>12400</v>
          </cell>
          <cell r="I41">
            <v>4.0999999999999996</v>
          </cell>
          <cell r="J41">
            <v>3.9</v>
          </cell>
          <cell r="K41">
            <v>2.9</v>
          </cell>
          <cell r="L41">
            <v>1.5</v>
          </cell>
          <cell r="M41">
            <v>2.8</v>
          </cell>
        </row>
        <row r="42">
          <cell r="B42">
            <v>2012</v>
          </cell>
          <cell r="C42">
            <v>2604</v>
          </cell>
          <cell r="D42">
            <v>2231</v>
          </cell>
          <cell r="E42">
            <v>5278</v>
          </cell>
          <cell r="F42">
            <v>1780</v>
          </cell>
          <cell r="G42">
            <v>12214</v>
          </cell>
          <cell r="I42">
            <v>4.0999999999999996</v>
          </cell>
          <cell r="J42">
            <v>3.7</v>
          </cell>
          <cell r="K42">
            <v>2.9</v>
          </cell>
          <cell r="L42">
            <v>1.4</v>
          </cell>
          <cell r="M42">
            <v>2.7</v>
          </cell>
        </row>
        <row r="43">
          <cell r="B43">
            <v>2013</v>
          </cell>
          <cell r="C43">
            <v>2221</v>
          </cell>
          <cell r="D43">
            <v>2131</v>
          </cell>
          <cell r="E43">
            <v>4865</v>
          </cell>
          <cell r="F43">
            <v>1706</v>
          </cell>
          <cell r="G43">
            <v>11223</v>
          </cell>
          <cell r="I43">
            <v>3.5</v>
          </cell>
          <cell r="J43">
            <v>3.4</v>
          </cell>
          <cell r="K43">
            <v>2.7</v>
          </cell>
          <cell r="L43">
            <v>1.3</v>
          </cell>
          <cell r="M43">
            <v>2.5</v>
          </cell>
        </row>
        <row r="44">
          <cell r="B44">
            <v>2014</v>
          </cell>
          <cell r="C44">
            <v>2248</v>
          </cell>
          <cell r="D44">
            <v>2116</v>
          </cell>
          <cell r="E44">
            <v>4750</v>
          </cell>
          <cell r="F44">
            <v>1727</v>
          </cell>
          <cell r="G44">
            <v>11194</v>
          </cell>
          <cell r="I44">
            <v>3.6</v>
          </cell>
          <cell r="J44">
            <v>3.4</v>
          </cell>
          <cell r="K44">
            <v>2.6</v>
          </cell>
          <cell r="L44">
            <v>1.3</v>
          </cell>
          <cell r="M44">
            <v>2.5</v>
          </cell>
        </row>
        <row r="45">
          <cell r="B45">
            <v>2015</v>
          </cell>
          <cell r="C45">
            <v>2184</v>
          </cell>
          <cell r="D45">
            <v>2190</v>
          </cell>
          <cell r="E45">
            <v>4527</v>
          </cell>
          <cell r="F45">
            <v>1645</v>
          </cell>
          <cell r="G45">
            <v>10936</v>
          </cell>
          <cell r="I45">
            <v>3.5</v>
          </cell>
          <cell r="J45">
            <v>3.4</v>
          </cell>
          <cell r="K45">
            <v>2.5</v>
          </cell>
          <cell r="L45">
            <v>1.3</v>
          </cell>
          <cell r="M45">
            <v>2.4</v>
          </cell>
        </row>
        <row r="46">
          <cell r="B46">
            <v>2016</v>
          </cell>
          <cell r="C46">
            <v>2163</v>
          </cell>
          <cell r="D46">
            <v>2039</v>
          </cell>
          <cell r="E46">
            <v>4521</v>
          </cell>
          <cell r="F46">
            <v>1735</v>
          </cell>
          <cell r="G46">
            <v>11084</v>
          </cell>
          <cell r="I46">
            <v>3.4</v>
          </cell>
          <cell r="J46">
            <v>3.1</v>
          </cell>
          <cell r="K46">
            <v>2.5</v>
          </cell>
          <cell r="L46">
            <v>1.3</v>
          </cell>
          <cell r="M46">
            <v>2.4</v>
          </cell>
        </row>
        <row r="47">
          <cell r="B47">
            <v>2017</v>
          </cell>
          <cell r="C47">
            <v>1819</v>
          </cell>
          <cell r="D47">
            <v>1743</v>
          </cell>
          <cell r="E47">
            <v>3727</v>
          </cell>
          <cell r="F47">
            <v>1495</v>
          </cell>
          <cell r="G47">
            <v>9400</v>
          </cell>
          <cell r="I47">
            <v>3</v>
          </cell>
          <cell r="J47">
            <v>2.6</v>
          </cell>
          <cell r="K47">
            <v>2</v>
          </cell>
          <cell r="L47">
            <v>1.1000000000000001</v>
          </cell>
          <cell r="M47">
            <v>2</v>
          </cell>
        </row>
        <row r="48">
          <cell r="B48" t="str">
            <v>2013 to 2017 average</v>
          </cell>
          <cell r="C48">
            <v>2127</v>
          </cell>
          <cell r="D48">
            <v>2044</v>
          </cell>
          <cell r="E48">
            <v>4478</v>
          </cell>
          <cell r="F48">
            <v>1662</v>
          </cell>
          <cell r="G48">
            <v>10767</v>
          </cell>
          <cell r="I48">
            <v>3.4</v>
          </cell>
          <cell r="J48">
            <v>3.2</v>
          </cell>
          <cell r="K48">
            <v>2.4</v>
          </cell>
          <cell r="L48">
            <v>1.3</v>
          </cell>
          <cell r="M48">
            <v>2.2999999999999998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2007</v>
          </cell>
          <cell r="C51">
            <v>1.8227848101265822</v>
          </cell>
          <cell r="D51">
            <v>1.4734883720930232</v>
          </cell>
          <cell r="E51">
            <v>1.5066981875492513</v>
          </cell>
          <cell r="F51">
            <v>2.4656488549618323</v>
          </cell>
          <cell r="G51">
            <v>1.6764230562039864</v>
          </cell>
          <cell r="I51">
            <v>1.8085106382978722</v>
          </cell>
          <cell r="J51">
            <v>1.5135135135135134</v>
          </cell>
          <cell r="K51">
            <v>1.5555555555555556</v>
          </cell>
          <cell r="L51">
            <v>3.25</v>
          </cell>
          <cell r="M51">
            <v>1.8800000000000001</v>
          </cell>
        </row>
        <row r="52">
          <cell r="B52">
            <v>2008</v>
          </cell>
          <cell r="C52">
            <v>1.7511111111111111</v>
          </cell>
          <cell r="D52">
            <v>1.4794651384909265</v>
          </cell>
          <cell r="E52">
            <v>1.4070561456752655</v>
          </cell>
          <cell r="F52">
            <v>2.3634615384615385</v>
          </cell>
          <cell r="G52">
            <v>1.5978788423512493</v>
          </cell>
          <cell r="I52">
            <v>1.75</v>
          </cell>
          <cell r="J52">
            <v>1.5277777777777777</v>
          </cell>
          <cell r="K52">
            <v>1.4642857142857142</v>
          </cell>
          <cell r="L52">
            <v>2.9999999999999996</v>
          </cell>
          <cell r="M52">
            <v>1.7600000000000002</v>
          </cell>
        </row>
        <row r="53">
          <cell r="B53">
            <v>2009</v>
          </cell>
          <cell r="C53">
            <v>1.7348193697156034</v>
          </cell>
          <cell r="D53">
            <v>1.424860853432282</v>
          </cell>
          <cell r="E53">
            <v>1.3737980769230769</v>
          </cell>
          <cell r="F53">
            <v>2.3052064631956912</v>
          </cell>
          <cell r="G53">
            <v>1.5663668074169268</v>
          </cell>
          <cell r="I53">
            <v>1.7380952380952379</v>
          </cell>
          <cell r="J53">
            <v>1.5</v>
          </cell>
          <cell r="K53">
            <v>1.4615384615384615</v>
          </cell>
          <cell r="L53">
            <v>2.9999999999999996</v>
          </cell>
          <cell r="M53">
            <v>1.7500000000000002</v>
          </cell>
        </row>
        <row r="54">
          <cell r="B54">
            <v>2010</v>
          </cell>
          <cell r="C54">
            <v>1.5455341506129596</v>
          </cell>
          <cell r="D54">
            <v>1.4129098360655739</v>
          </cell>
          <cell r="E54">
            <v>1.3799822852081487</v>
          </cell>
          <cell r="F54">
            <v>2.2365805168986084</v>
          </cell>
          <cell r="G54">
            <v>1.5170861469204011</v>
          </cell>
          <cell r="I54">
            <v>1.5555555555555554</v>
          </cell>
          <cell r="J54">
            <v>1.4545454545454546</v>
          </cell>
          <cell r="K54">
            <v>1.4583333333333335</v>
          </cell>
          <cell r="L54">
            <v>3.0000000000000004</v>
          </cell>
          <cell r="M54">
            <v>1.6363636363636362</v>
          </cell>
        </row>
        <row r="55">
          <cell r="B55">
            <v>2011</v>
          </cell>
          <cell r="C55">
            <v>1.6478439425051334</v>
          </cell>
          <cell r="D55">
            <v>1.360125260960334</v>
          </cell>
          <cell r="E55">
            <v>1.5035394053798963</v>
          </cell>
          <cell r="F55">
            <v>2.2216216216216216</v>
          </cell>
          <cell r="G55">
            <v>1.5934994582881907</v>
          </cell>
          <cell r="I55">
            <v>1.6666666666666667</v>
          </cell>
          <cell r="J55">
            <v>1.4193548387096775</v>
          </cell>
          <cell r="K55">
            <v>1.5909090909090908</v>
          </cell>
          <cell r="L55">
            <v>2.75</v>
          </cell>
          <cell r="M55">
            <v>1.75</v>
          </cell>
        </row>
        <row r="56">
          <cell r="B56">
            <v>2012</v>
          </cell>
          <cell r="C56">
            <v>1.364889705882353</v>
          </cell>
          <cell r="D56">
            <v>1.3398692810457515</v>
          </cell>
          <cell r="E56">
            <v>1.3724489795918366</v>
          </cell>
          <cell r="F56">
            <v>2.0135823429541597</v>
          </cell>
          <cell r="G56">
            <v>1.4468487394957983</v>
          </cell>
          <cell r="I56">
            <v>1.3823529411764708</v>
          </cell>
          <cell r="J56">
            <v>1.3666666666666665</v>
          </cell>
          <cell r="K56">
            <v>1.4347826086956521</v>
          </cell>
          <cell r="L56">
            <v>2.3333333333333335</v>
          </cell>
          <cell r="M56">
            <v>1.5714285714285712</v>
          </cell>
        </row>
        <row r="57">
          <cell r="B57">
            <v>2013</v>
          </cell>
          <cell r="C57">
            <v>1.4909297052154196</v>
          </cell>
          <cell r="D57">
            <v>1.2612107623318385</v>
          </cell>
          <cell r="E57">
            <v>1.3880221439355813</v>
          </cell>
          <cell r="F57">
            <v>1.8464106844741235</v>
          </cell>
          <cell r="G57">
            <v>1.4491660954992003</v>
          </cell>
          <cell r="I57">
            <v>1.4642857142857142</v>
          </cell>
          <cell r="J57">
            <v>1.3214285714285716</v>
          </cell>
          <cell r="K57">
            <v>1.4761904761904763</v>
          </cell>
          <cell r="L57">
            <v>2.1111111111111112</v>
          </cell>
          <cell r="M57">
            <v>1.5789473684210527</v>
          </cell>
        </row>
        <row r="58">
          <cell r="B58">
            <v>2014</v>
          </cell>
          <cell r="C58">
            <v>1.5586206896551724</v>
          </cell>
          <cell r="D58">
            <v>1.3547257876312719</v>
          </cell>
          <cell r="E58">
            <v>1.3343388637506284</v>
          </cell>
          <cell r="F58">
            <v>1.801948051948052</v>
          </cell>
          <cell r="G58">
            <v>1.4560919540229884</v>
          </cell>
          <cell r="I58">
            <v>1.5357142857142858</v>
          </cell>
          <cell r="J58">
            <v>1.4074074074074072</v>
          </cell>
          <cell r="K58">
            <v>1.4285714285714286</v>
          </cell>
          <cell r="L58">
            <v>2.1111111111111112</v>
          </cell>
          <cell r="M58">
            <v>1.5789473684210527</v>
          </cell>
        </row>
        <row r="59">
          <cell r="B59">
            <v>2015</v>
          </cell>
          <cell r="C59">
            <v>1.5467455621301776</v>
          </cell>
          <cell r="D59">
            <v>1.4465334900117508</v>
          </cell>
          <cell r="E59">
            <v>1.3449183780937335</v>
          </cell>
          <cell r="F59">
            <v>1.8195876288659794</v>
          </cell>
          <cell r="G59">
            <v>1.4758275779947607</v>
          </cell>
          <cell r="I59">
            <v>1.5185185185185184</v>
          </cell>
          <cell r="J59">
            <v>1.5</v>
          </cell>
          <cell r="K59">
            <v>1.45</v>
          </cell>
          <cell r="L59">
            <v>2.25</v>
          </cell>
          <cell r="M59">
            <v>1.6111111111111109</v>
          </cell>
        </row>
        <row r="60">
          <cell r="B60">
            <v>2016</v>
          </cell>
          <cell r="C60">
            <v>1.3588039867109634</v>
          </cell>
          <cell r="D60">
            <v>1.4645476772616137</v>
          </cell>
          <cell r="E60">
            <v>1.2701879126460132</v>
          </cell>
          <cell r="F60">
            <v>1.7932148626817448</v>
          </cell>
          <cell r="G60">
            <v>1.4100735970561178</v>
          </cell>
          <cell r="I60">
            <v>1.3448275862068966</v>
          </cell>
          <cell r="J60">
            <v>1.52</v>
          </cell>
          <cell r="K60">
            <v>1.3333333333333333</v>
          </cell>
          <cell r="L60">
            <v>2</v>
          </cell>
          <cell r="M60">
            <v>1.4736842105263157</v>
          </cell>
        </row>
        <row r="61">
          <cell r="B61">
            <v>2017</v>
          </cell>
          <cell r="C61">
            <v>1.4767759562841529</v>
          </cell>
          <cell r="D61">
            <v>1.4512022630834511</v>
          </cell>
          <cell r="E61">
            <v>1.3141786383510305</v>
          </cell>
          <cell r="F61">
            <v>1.7276051188299817</v>
          </cell>
          <cell r="G61">
            <v>1.4468026460859977</v>
          </cell>
          <cell r="I61">
            <v>1.4583333333333335</v>
          </cell>
          <cell r="J61">
            <v>1.4761904761904763</v>
          </cell>
          <cell r="K61">
            <v>1.411764705882353</v>
          </cell>
          <cell r="L61">
            <v>2.1428571428571428</v>
          </cell>
          <cell r="M61">
            <v>1.4999999999999998</v>
          </cell>
        </row>
        <row r="62">
          <cell r="B62" t="str">
            <v>2013 to 2017 average</v>
          </cell>
          <cell r="C62">
            <v>1.4858156028368794</v>
          </cell>
          <cell r="D62">
            <v>1.3915151515151516</v>
          </cell>
          <cell r="E62">
            <v>1.3308628904182107</v>
          </cell>
          <cell r="F62">
            <v>1.7976391231028668</v>
          </cell>
          <cell r="G62">
            <v>1.4476076555023925</v>
          </cell>
          <cell r="I62">
            <v>1.4814814814814814</v>
          </cell>
          <cell r="J62">
            <v>1.48</v>
          </cell>
          <cell r="K62">
            <v>1.4</v>
          </cell>
          <cell r="L62">
            <v>2.25</v>
          </cell>
          <cell r="M62">
            <v>1.5555555555555554</v>
          </cell>
        </row>
      </sheetData>
      <sheetData sheetId="12"/>
      <sheetData sheetId="13"/>
      <sheetData sheetId="14"/>
      <sheetData sheetId="15">
        <row r="24">
          <cell r="B24">
            <v>2006</v>
          </cell>
          <cell r="C24">
            <v>144</v>
          </cell>
          <cell r="D24">
            <v>72</v>
          </cell>
          <cell r="E24">
            <v>30</v>
          </cell>
          <cell r="F24">
            <v>20</v>
          </cell>
          <cell r="G24">
            <v>24</v>
          </cell>
          <cell r="H24">
            <v>59</v>
          </cell>
          <cell r="I24">
            <v>83</v>
          </cell>
          <cell r="J24">
            <v>76</v>
          </cell>
        </row>
        <row r="25">
          <cell r="B25">
            <v>2007</v>
          </cell>
          <cell r="C25">
            <v>115</v>
          </cell>
          <cell r="D25">
            <v>54</v>
          </cell>
          <cell r="E25">
            <v>28</v>
          </cell>
          <cell r="F25">
            <v>27</v>
          </cell>
          <cell r="G25">
            <v>43</v>
          </cell>
          <cell r="H25">
            <v>55</v>
          </cell>
          <cell r="I25">
            <v>57</v>
          </cell>
          <cell r="J25">
            <v>90</v>
          </cell>
        </row>
        <row r="26">
          <cell r="B26">
            <v>2008</v>
          </cell>
          <cell r="C26">
            <v>108</v>
          </cell>
          <cell r="D26">
            <v>57</v>
          </cell>
          <cell r="E26">
            <v>38</v>
          </cell>
          <cell r="F26">
            <v>36</v>
          </cell>
          <cell r="G26">
            <v>29</v>
          </cell>
          <cell r="H26">
            <v>32</v>
          </cell>
          <cell r="I26">
            <v>54</v>
          </cell>
          <cell r="J26">
            <v>80</v>
          </cell>
        </row>
        <row r="27">
          <cell r="B27">
            <v>2009</v>
          </cell>
          <cell r="C27">
            <v>97</v>
          </cell>
          <cell r="D27">
            <v>55</v>
          </cell>
          <cell r="E27">
            <v>27</v>
          </cell>
          <cell r="F27">
            <v>23</v>
          </cell>
          <cell r="G27">
            <v>27</v>
          </cell>
          <cell r="H27">
            <v>41</v>
          </cell>
          <cell r="I27">
            <v>70</v>
          </cell>
          <cell r="J27">
            <v>91</v>
          </cell>
        </row>
        <row r="28">
          <cell r="B28">
            <v>2010</v>
          </cell>
          <cell r="C28">
            <v>89</v>
          </cell>
          <cell r="D28">
            <v>54</v>
          </cell>
          <cell r="E28">
            <v>24</v>
          </cell>
          <cell r="F28">
            <v>18</v>
          </cell>
          <cell r="G28">
            <v>15</v>
          </cell>
          <cell r="H28">
            <v>43</v>
          </cell>
          <cell r="I28">
            <v>38</v>
          </cell>
          <cell r="J28">
            <v>66</v>
          </cell>
        </row>
        <row r="29">
          <cell r="B29">
            <v>2011</v>
          </cell>
          <cell r="C29">
            <v>76</v>
          </cell>
          <cell r="D29">
            <v>44</v>
          </cell>
          <cell r="E29">
            <v>26</v>
          </cell>
          <cell r="F29">
            <v>19</v>
          </cell>
          <cell r="G29">
            <v>18</v>
          </cell>
          <cell r="H29">
            <v>36</v>
          </cell>
          <cell r="I29">
            <v>44</v>
          </cell>
          <cell r="J29">
            <v>58</v>
          </cell>
        </row>
        <row r="30">
          <cell r="B30">
            <v>2012</v>
          </cell>
          <cell r="C30">
            <v>79</v>
          </cell>
          <cell r="D30">
            <v>30</v>
          </cell>
          <cell r="E30">
            <v>16</v>
          </cell>
          <cell r="F30">
            <v>13</v>
          </cell>
          <cell r="G30">
            <v>17</v>
          </cell>
          <cell r="H30">
            <v>30</v>
          </cell>
          <cell r="I30">
            <v>47</v>
          </cell>
          <cell r="J30">
            <v>55</v>
          </cell>
        </row>
        <row r="31">
          <cell r="B31">
            <v>2013</v>
          </cell>
          <cell r="C31">
            <v>53</v>
          </cell>
          <cell r="D31">
            <v>27</v>
          </cell>
          <cell r="E31">
            <v>17</v>
          </cell>
          <cell r="F31">
            <v>11</v>
          </cell>
          <cell r="G31">
            <v>16</v>
          </cell>
          <cell r="H31">
            <v>20</v>
          </cell>
          <cell r="I31">
            <v>34</v>
          </cell>
          <cell r="J31">
            <v>34</v>
          </cell>
        </row>
        <row r="32">
          <cell r="B32">
            <v>2014</v>
          </cell>
          <cell r="C32">
            <v>55</v>
          </cell>
          <cell r="D32">
            <v>33</v>
          </cell>
          <cell r="E32">
            <v>16</v>
          </cell>
          <cell r="F32">
            <v>11</v>
          </cell>
          <cell r="G32">
            <v>14</v>
          </cell>
          <cell r="H32">
            <v>27</v>
          </cell>
          <cell r="I32">
            <v>26</v>
          </cell>
          <cell r="J32">
            <v>41</v>
          </cell>
        </row>
        <row r="33">
          <cell r="B33">
            <v>2015</v>
          </cell>
          <cell r="C33">
            <v>61</v>
          </cell>
          <cell r="D33">
            <v>19</v>
          </cell>
          <cell r="E33">
            <v>18</v>
          </cell>
          <cell r="F33">
            <v>15</v>
          </cell>
          <cell r="G33">
            <v>10</v>
          </cell>
          <cell r="H33">
            <v>25</v>
          </cell>
          <cell r="I33">
            <v>34</v>
          </cell>
          <cell r="J33">
            <v>44</v>
          </cell>
        </row>
        <row r="34">
          <cell r="B34">
            <v>2016</v>
          </cell>
          <cell r="C34">
            <v>53</v>
          </cell>
          <cell r="D34">
            <v>25</v>
          </cell>
          <cell r="E34">
            <v>19</v>
          </cell>
          <cell r="F34">
            <v>11</v>
          </cell>
          <cell r="G34">
            <v>19</v>
          </cell>
          <cell r="H34">
            <v>40</v>
          </cell>
          <cell r="I34">
            <v>45</v>
          </cell>
          <cell r="J34">
            <v>40</v>
          </cell>
        </row>
        <row r="35">
          <cell r="B35">
            <v>2017</v>
          </cell>
          <cell r="C35">
            <v>28</v>
          </cell>
          <cell r="D35">
            <v>20</v>
          </cell>
          <cell r="E35">
            <v>13</v>
          </cell>
          <cell r="F35">
            <v>10</v>
          </cell>
          <cell r="G35">
            <v>9</v>
          </cell>
          <cell r="H35">
            <v>27</v>
          </cell>
          <cell r="I35">
            <v>36</v>
          </cell>
          <cell r="J35">
            <v>47</v>
          </cell>
        </row>
      </sheetData>
      <sheetData sheetId="16"/>
      <sheetData sheetId="17">
        <row r="92">
          <cell r="B92" t="str">
            <v>Fatal</v>
          </cell>
          <cell r="C92" t="str">
            <v>Serious</v>
          </cell>
          <cell r="D92" t="str">
            <v>Slight</v>
          </cell>
          <cell r="E92" t="str">
            <v>All severities</v>
          </cell>
          <cell r="G92" t="str">
            <v>Fatal</v>
          </cell>
          <cell r="H92" t="str">
            <v>Serious</v>
          </cell>
          <cell r="I92" t="str">
            <v>Slight</v>
          </cell>
          <cell r="J92" t="str">
            <v>All severities</v>
          </cell>
        </row>
        <row r="105">
          <cell r="A105">
            <v>2006</v>
          </cell>
          <cell r="B105">
            <v>30</v>
          </cell>
          <cell r="C105">
            <v>130</v>
          </cell>
          <cell r="D105">
            <v>550</v>
          </cell>
          <cell r="E105">
            <v>720</v>
          </cell>
          <cell r="G105">
            <v>30</v>
          </cell>
          <cell r="H105">
            <v>160</v>
          </cell>
          <cell r="I105">
            <v>780</v>
          </cell>
          <cell r="J105">
            <v>980</v>
          </cell>
        </row>
        <row r="106">
          <cell r="A106">
            <v>2007</v>
          </cell>
          <cell r="B106">
            <v>20</v>
          </cell>
          <cell r="C106">
            <v>120</v>
          </cell>
          <cell r="D106">
            <v>530</v>
          </cell>
          <cell r="E106">
            <v>670</v>
          </cell>
          <cell r="G106">
            <v>30</v>
          </cell>
          <cell r="H106">
            <v>150</v>
          </cell>
          <cell r="I106">
            <v>760</v>
          </cell>
          <cell r="J106">
            <v>940</v>
          </cell>
        </row>
        <row r="107">
          <cell r="A107">
            <v>2008</v>
          </cell>
          <cell r="B107">
            <v>30</v>
          </cell>
          <cell r="C107">
            <v>140</v>
          </cell>
          <cell r="D107">
            <v>490</v>
          </cell>
          <cell r="E107">
            <v>660</v>
          </cell>
          <cell r="G107">
            <v>40</v>
          </cell>
          <cell r="H107">
            <v>170</v>
          </cell>
          <cell r="I107">
            <v>760</v>
          </cell>
          <cell r="J107">
            <v>960</v>
          </cell>
        </row>
        <row r="108">
          <cell r="A108">
            <v>2009</v>
          </cell>
          <cell r="B108">
            <v>20</v>
          </cell>
          <cell r="C108">
            <v>120</v>
          </cell>
          <cell r="D108">
            <v>520</v>
          </cell>
          <cell r="E108">
            <v>660</v>
          </cell>
          <cell r="G108">
            <v>30</v>
          </cell>
          <cell r="H108">
            <v>160</v>
          </cell>
          <cell r="I108">
            <v>730</v>
          </cell>
          <cell r="J108">
            <v>920</v>
          </cell>
        </row>
        <row r="109">
          <cell r="A109">
            <v>2010</v>
          </cell>
          <cell r="B109">
            <v>20</v>
          </cell>
          <cell r="C109">
            <v>80</v>
          </cell>
          <cell r="D109">
            <v>440</v>
          </cell>
          <cell r="E109">
            <v>530</v>
          </cell>
          <cell r="G109">
            <v>20</v>
          </cell>
          <cell r="H109">
            <v>120</v>
          </cell>
          <cell r="I109">
            <v>610</v>
          </cell>
          <cell r="J109">
            <v>750</v>
          </cell>
        </row>
        <row r="110">
          <cell r="A110">
            <v>2011</v>
          </cell>
          <cell r="B110">
            <v>20</v>
          </cell>
          <cell r="C110">
            <v>70</v>
          </cell>
          <cell r="D110">
            <v>400</v>
          </cell>
          <cell r="E110">
            <v>490</v>
          </cell>
          <cell r="G110">
            <v>20</v>
          </cell>
          <cell r="H110">
            <v>90</v>
          </cell>
          <cell r="I110">
            <v>570</v>
          </cell>
          <cell r="J110">
            <v>680</v>
          </cell>
        </row>
        <row r="111">
          <cell r="A111">
            <v>2012</v>
          </cell>
          <cell r="B111">
            <v>10</v>
          </cell>
          <cell r="C111">
            <v>90</v>
          </cell>
          <cell r="D111">
            <v>340</v>
          </cell>
          <cell r="E111">
            <v>440</v>
          </cell>
          <cell r="G111">
            <v>10</v>
          </cell>
          <cell r="H111">
            <v>100</v>
          </cell>
          <cell r="I111">
            <v>470</v>
          </cell>
          <cell r="J111">
            <v>580</v>
          </cell>
        </row>
        <row r="112">
          <cell r="A112">
            <v>2013</v>
          </cell>
          <cell r="B112">
            <v>10</v>
          </cell>
          <cell r="C112">
            <v>50</v>
          </cell>
          <cell r="D112">
            <v>260</v>
          </cell>
          <cell r="E112">
            <v>330</v>
          </cell>
          <cell r="G112">
            <v>20</v>
          </cell>
          <cell r="H112">
            <v>70</v>
          </cell>
          <cell r="I112">
            <v>360</v>
          </cell>
          <cell r="J112">
            <v>450</v>
          </cell>
        </row>
        <row r="113">
          <cell r="A113">
            <v>2014</v>
          </cell>
          <cell r="B113">
            <v>20</v>
          </cell>
          <cell r="C113">
            <v>50</v>
          </cell>
          <cell r="D113">
            <v>270</v>
          </cell>
          <cell r="E113">
            <v>340</v>
          </cell>
          <cell r="G113">
            <v>20</v>
          </cell>
          <cell r="H113">
            <v>70</v>
          </cell>
          <cell r="I113">
            <v>380</v>
          </cell>
          <cell r="J113">
            <v>460</v>
          </cell>
        </row>
        <row r="114">
          <cell r="A114">
            <v>2015</v>
          </cell>
          <cell r="B114">
            <v>20</v>
          </cell>
          <cell r="C114">
            <v>70</v>
          </cell>
          <cell r="D114">
            <v>250</v>
          </cell>
          <cell r="E114">
            <v>340</v>
          </cell>
          <cell r="G114">
            <v>20</v>
          </cell>
          <cell r="H114">
            <v>90</v>
          </cell>
          <cell r="I114">
            <v>370</v>
          </cell>
          <cell r="J114">
            <v>470</v>
          </cell>
        </row>
        <row r="115">
          <cell r="A115">
            <v>2016</v>
          </cell>
          <cell r="B115">
            <v>30</v>
          </cell>
          <cell r="C115">
            <v>60</v>
          </cell>
          <cell r="D115">
            <v>320</v>
          </cell>
          <cell r="E115">
            <v>410</v>
          </cell>
          <cell r="G115">
            <v>30</v>
          </cell>
          <cell r="H115">
            <v>80</v>
          </cell>
          <cell r="I115">
            <v>460</v>
          </cell>
          <cell r="J115">
            <v>580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</sheetNames>
    <sheetDataSet>
      <sheetData sheetId="0">
        <row r="12">
          <cell r="B12">
            <v>2007</v>
          </cell>
          <cell r="C12">
            <v>44</v>
          </cell>
          <cell r="D12">
            <v>560</v>
          </cell>
          <cell r="E12">
            <v>2589</v>
          </cell>
          <cell r="G12">
            <v>16</v>
          </cell>
          <cell r="H12">
            <v>34</v>
          </cell>
          <cell r="I12">
            <v>115</v>
          </cell>
          <cell r="K12">
            <v>60</v>
          </cell>
          <cell r="L12">
            <v>594</v>
          </cell>
          <cell r="M12">
            <v>2704</v>
          </cell>
        </row>
        <row r="13">
          <cell r="B13">
            <v>2008</v>
          </cell>
          <cell r="C13">
            <v>43</v>
          </cell>
          <cell r="D13">
            <v>603</v>
          </cell>
          <cell r="E13">
            <v>2469</v>
          </cell>
          <cell r="G13">
            <v>17</v>
          </cell>
          <cell r="H13">
            <v>42</v>
          </cell>
          <cell r="I13">
            <v>124</v>
          </cell>
          <cell r="K13">
            <v>60</v>
          </cell>
          <cell r="L13">
            <v>645</v>
          </cell>
          <cell r="M13">
            <v>2593</v>
          </cell>
        </row>
        <row r="14">
          <cell r="B14">
            <v>2009</v>
          </cell>
          <cell r="C14">
            <v>33</v>
          </cell>
          <cell r="D14">
            <v>481</v>
          </cell>
          <cell r="E14">
            <v>2107</v>
          </cell>
          <cell r="G14">
            <v>14</v>
          </cell>
          <cell r="H14">
            <v>28</v>
          </cell>
          <cell r="I14">
            <v>92</v>
          </cell>
          <cell r="K14">
            <v>47</v>
          </cell>
          <cell r="L14">
            <v>509</v>
          </cell>
          <cell r="M14">
            <v>2199</v>
          </cell>
        </row>
        <row r="15">
          <cell r="B15">
            <v>2010</v>
          </cell>
          <cell r="C15">
            <v>33</v>
          </cell>
          <cell r="D15">
            <v>432</v>
          </cell>
          <cell r="E15">
            <v>1911</v>
          </cell>
          <cell r="G15">
            <v>14</v>
          </cell>
          <cell r="H15">
            <v>25</v>
          </cell>
          <cell r="I15">
            <v>102</v>
          </cell>
          <cell r="K15">
            <v>47</v>
          </cell>
          <cell r="L15">
            <v>457</v>
          </cell>
          <cell r="M15">
            <v>2013</v>
          </cell>
        </row>
        <row r="16">
          <cell r="B16">
            <v>2011</v>
          </cell>
          <cell r="C16">
            <v>35</v>
          </cell>
          <cell r="D16">
            <v>478</v>
          </cell>
          <cell r="E16">
            <v>1961</v>
          </cell>
          <cell r="G16">
            <v>8</v>
          </cell>
          <cell r="H16">
            <v>37</v>
          </cell>
          <cell r="I16">
            <v>103</v>
          </cell>
          <cell r="K16">
            <v>43</v>
          </cell>
          <cell r="L16">
            <v>515</v>
          </cell>
          <cell r="M16">
            <v>2064</v>
          </cell>
        </row>
        <row r="17">
          <cell r="B17">
            <v>2012</v>
          </cell>
          <cell r="C17">
            <v>44</v>
          </cell>
          <cell r="D17">
            <v>435</v>
          </cell>
          <cell r="E17">
            <v>1893</v>
          </cell>
          <cell r="G17">
            <v>15</v>
          </cell>
          <cell r="H17">
            <v>26</v>
          </cell>
          <cell r="I17">
            <v>86</v>
          </cell>
          <cell r="K17">
            <v>59</v>
          </cell>
          <cell r="L17">
            <v>461</v>
          </cell>
          <cell r="M17">
            <v>1979</v>
          </cell>
        </row>
        <row r="18">
          <cell r="B18">
            <v>2013</v>
          </cell>
          <cell r="C18">
            <v>24</v>
          </cell>
          <cell r="D18">
            <v>370</v>
          </cell>
          <cell r="E18">
            <v>1655</v>
          </cell>
          <cell r="G18">
            <v>14</v>
          </cell>
          <cell r="H18">
            <v>32</v>
          </cell>
          <cell r="I18">
            <v>81</v>
          </cell>
          <cell r="K18">
            <v>38</v>
          </cell>
          <cell r="L18">
            <v>402</v>
          </cell>
          <cell r="M18">
            <v>1736</v>
          </cell>
        </row>
        <row r="19">
          <cell r="B19">
            <v>2014</v>
          </cell>
          <cell r="C19">
            <v>41</v>
          </cell>
          <cell r="D19">
            <v>398</v>
          </cell>
          <cell r="E19">
            <v>1663</v>
          </cell>
          <cell r="G19">
            <v>18</v>
          </cell>
          <cell r="H19">
            <v>22</v>
          </cell>
          <cell r="I19">
            <v>83</v>
          </cell>
          <cell r="K19">
            <v>59</v>
          </cell>
          <cell r="L19">
            <v>420</v>
          </cell>
          <cell r="M19">
            <v>1746</v>
          </cell>
        </row>
        <row r="20">
          <cell r="B20">
            <v>2015</v>
          </cell>
          <cell r="C20">
            <v>30</v>
          </cell>
          <cell r="D20">
            <v>407</v>
          </cell>
          <cell r="E20">
            <v>1621</v>
          </cell>
          <cell r="G20">
            <v>14</v>
          </cell>
          <cell r="H20">
            <v>17</v>
          </cell>
          <cell r="I20">
            <v>71</v>
          </cell>
          <cell r="K20">
            <v>44</v>
          </cell>
          <cell r="L20">
            <v>424</v>
          </cell>
          <cell r="M20">
            <v>1692</v>
          </cell>
        </row>
        <row r="21">
          <cell r="B21">
            <v>2016</v>
          </cell>
          <cell r="C21">
            <v>23</v>
          </cell>
          <cell r="D21">
            <v>380</v>
          </cell>
          <cell r="E21">
            <v>1604</v>
          </cell>
          <cell r="G21">
            <v>9</v>
          </cell>
          <cell r="H21">
            <v>19</v>
          </cell>
          <cell r="I21">
            <v>63</v>
          </cell>
          <cell r="K21">
            <v>32</v>
          </cell>
          <cell r="L21">
            <v>399</v>
          </cell>
          <cell r="M21">
            <v>1667</v>
          </cell>
        </row>
        <row r="22">
          <cell r="B22">
            <v>2017</v>
          </cell>
          <cell r="C22">
            <v>26</v>
          </cell>
          <cell r="D22">
            <v>353</v>
          </cell>
          <cell r="E22">
            <v>1295</v>
          </cell>
          <cell r="G22">
            <v>12</v>
          </cell>
          <cell r="H22">
            <v>23</v>
          </cell>
          <cell r="I22">
            <v>65</v>
          </cell>
          <cell r="K22">
            <v>38</v>
          </cell>
          <cell r="L22">
            <v>376</v>
          </cell>
          <cell r="M22">
            <v>1360</v>
          </cell>
        </row>
        <row r="54">
          <cell r="C54">
            <v>17</v>
          </cell>
          <cell r="D54">
            <v>312</v>
          </cell>
          <cell r="E54">
            <v>4614</v>
          </cell>
          <cell r="G54">
            <v>143</v>
          </cell>
          <cell r="H54">
            <v>798</v>
          </cell>
          <cell r="I54">
            <v>5449</v>
          </cell>
          <cell r="K54">
            <v>160</v>
          </cell>
          <cell r="L54">
            <v>1110</v>
          </cell>
          <cell r="M54">
            <v>10063</v>
          </cell>
        </row>
        <row r="55">
          <cell r="C55">
            <v>22</v>
          </cell>
          <cell r="D55">
            <v>347</v>
          </cell>
          <cell r="E55">
            <v>4325</v>
          </cell>
          <cell r="G55">
            <v>131</v>
          </cell>
          <cell r="H55">
            <v>856</v>
          </cell>
          <cell r="I55">
            <v>5345</v>
          </cell>
          <cell r="K55">
            <v>153</v>
          </cell>
          <cell r="L55">
            <v>1203</v>
          </cell>
          <cell r="M55">
            <v>9670</v>
          </cell>
        </row>
        <row r="56">
          <cell r="C56">
            <v>18</v>
          </cell>
          <cell r="D56">
            <v>293</v>
          </cell>
          <cell r="E56">
            <v>4249</v>
          </cell>
          <cell r="G56">
            <v>98</v>
          </cell>
          <cell r="H56">
            <v>842</v>
          </cell>
          <cell r="I56">
            <v>5330</v>
          </cell>
          <cell r="K56">
            <v>116</v>
          </cell>
          <cell r="L56">
            <v>1135</v>
          </cell>
          <cell r="M56">
            <v>9579</v>
          </cell>
        </row>
        <row r="57">
          <cell r="C57">
            <v>15</v>
          </cell>
          <cell r="D57">
            <v>233</v>
          </cell>
          <cell r="E57">
            <v>3865</v>
          </cell>
          <cell r="G57">
            <v>90</v>
          </cell>
          <cell r="H57">
            <v>670</v>
          </cell>
          <cell r="I57">
            <v>4436</v>
          </cell>
          <cell r="K57">
            <v>105</v>
          </cell>
          <cell r="L57">
            <v>903</v>
          </cell>
          <cell r="M57">
            <v>8301</v>
          </cell>
        </row>
        <row r="58">
          <cell r="C58">
            <v>12</v>
          </cell>
          <cell r="D58">
            <v>209</v>
          </cell>
          <cell r="E58">
            <v>3759</v>
          </cell>
          <cell r="G58">
            <v>77</v>
          </cell>
          <cell r="H58">
            <v>549</v>
          </cell>
          <cell r="I58">
            <v>4018</v>
          </cell>
          <cell r="K58">
            <v>89</v>
          </cell>
          <cell r="L58">
            <v>758</v>
          </cell>
          <cell r="M58">
            <v>7777</v>
          </cell>
        </row>
        <row r="59">
          <cell r="C59">
            <v>12</v>
          </cell>
          <cell r="D59">
            <v>271</v>
          </cell>
          <cell r="E59">
            <v>3660</v>
          </cell>
          <cell r="G59">
            <v>61</v>
          </cell>
          <cell r="H59">
            <v>576</v>
          </cell>
          <cell r="I59">
            <v>4005</v>
          </cell>
          <cell r="K59">
            <v>73</v>
          </cell>
          <cell r="L59">
            <v>847</v>
          </cell>
          <cell r="M59">
            <v>7665</v>
          </cell>
        </row>
        <row r="60">
          <cell r="C60">
            <v>14</v>
          </cell>
          <cell r="D60">
            <v>178</v>
          </cell>
          <cell r="E60">
            <v>3369</v>
          </cell>
          <cell r="G60">
            <v>75</v>
          </cell>
          <cell r="H60">
            <v>541</v>
          </cell>
          <cell r="I60">
            <v>3596</v>
          </cell>
          <cell r="K60">
            <v>89</v>
          </cell>
          <cell r="L60">
            <v>719</v>
          </cell>
          <cell r="M60">
            <v>6965</v>
          </cell>
        </row>
        <row r="61">
          <cell r="C61">
            <v>18</v>
          </cell>
          <cell r="D61">
            <v>186</v>
          </cell>
          <cell r="E61">
            <v>3343</v>
          </cell>
          <cell r="G61">
            <v>76</v>
          </cell>
          <cell r="H61">
            <v>500</v>
          </cell>
          <cell r="I61">
            <v>3444</v>
          </cell>
          <cell r="K61">
            <v>94</v>
          </cell>
          <cell r="L61">
            <v>686</v>
          </cell>
          <cell r="M61">
            <v>6787</v>
          </cell>
        </row>
        <row r="62">
          <cell r="C62">
            <v>9</v>
          </cell>
          <cell r="D62">
            <v>190</v>
          </cell>
          <cell r="E62">
            <v>3325</v>
          </cell>
          <cell r="G62">
            <v>66</v>
          </cell>
          <cell r="H62">
            <v>449</v>
          </cell>
          <cell r="I62">
            <v>3389</v>
          </cell>
          <cell r="K62">
            <v>75</v>
          </cell>
          <cell r="L62">
            <v>639</v>
          </cell>
          <cell r="M62">
            <v>6714</v>
          </cell>
        </row>
        <row r="63">
          <cell r="C63">
            <v>8</v>
          </cell>
          <cell r="D63">
            <v>204</v>
          </cell>
          <cell r="E63">
            <v>3334</v>
          </cell>
          <cell r="G63">
            <v>98</v>
          </cell>
          <cell r="H63">
            <v>558</v>
          </cell>
          <cell r="I63">
            <v>3365</v>
          </cell>
          <cell r="K63">
            <v>106</v>
          </cell>
          <cell r="L63">
            <v>762</v>
          </cell>
          <cell r="M63">
            <v>6699</v>
          </cell>
        </row>
        <row r="64">
          <cell r="C64">
            <v>7</v>
          </cell>
          <cell r="D64">
            <v>190</v>
          </cell>
          <cell r="E64">
            <v>2832</v>
          </cell>
          <cell r="G64">
            <v>58</v>
          </cell>
          <cell r="H64">
            <v>471</v>
          </cell>
          <cell r="I64">
            <v>2872</v>
          </cell>
          <cell r="K64">
            <v>65</v>
          </cell>
          <cell r="L64">
            <v>661</v>
          </cell>
          <cell r="M64">
            <v>5704</v>
          </cell>
        </row>
      </sheetData>
      <sheetData sheetId="1">
        <row r="11">
          <cell r="B11">
            <v>2007</v>
          </cell>
        </row>
        <row r="12">
          <cell r="B12">
            <v>2008</v>
          </cell>
        </row>
        <row r="13">
          <cell r="B13">
            <v>2009</v>
          </cell>
        </row>
        <row r="14">
          <cell r="B14">
            <v>2010</v>
          </cell>
        </row>
        <row r="15">
          <cell r="B15">
            <v>2011</v>
          </cell>
        </row>
        <row r="16">
          <cell r="B16">
            <v>2012</v>
          </cell>
        </row>
        <row r="17">
          <cell r="B17">
            <v>2013</v>
          </cell>
        </row>
        <row r="18">
          <cell r="B18">
            <v>2014</v>
          </cell>
        </row>
        <row r="19">
          <cell r="B19">
            <v>2015</v>
          </cell>
        </row>
        <row r="20">
          <cell r="B20">
            <v>2016</v>
          </cell>
        </row>
        <row r="21">
          <cell r="B21">
            <v>2017</v>
          </cell>
        </row>
      </sheetData>
      <sheetData sheetId="2"/>
      <sheetData sheetId="3"/>
      <sheetData sheetId="4">
        <row r="4">
          <cell r="B4">
            <v>10</v>
          </cell>
          <cell r="C4">
            <v>348</v>
          </cell>
          <cell r="D4">
            <v>2246</v>
          </cell>
          <cell r="F4">
            <v>51</v>
          </cell>
          <cell r="G4">
            <v>333</v>
          </cell>
          <cell r="H4">
            <v>1226</v>
          </cell>
          <cell r="J4">
            <v>61</v>
          </cell>
          <cell r="K4">
            <v>681</v>
          </cell>
          <cell r="L4">
            <v>3472</v>
          </cell>
        </row>
        <row r="5">
          <cell r="B5">
            <v>17</v>
          </cell>
          <cell r="C5">
            <v>404</v>
          </cell>
          <cell r="D5">
            <v>2167</v>
          </cell>
          <cell r="F5">
            <v>40</v>
          </cell>
          <cell r="G5">
            <v>323</v>
          </cell>
          <cell r="H5">
            <v>1162</v>
          </cell>
          <cell r="J5">
            <v>57</v>
          </cell>
          <cell r="K5">
            <v>727</v>
          </cell>
          <cell r="L5">
            <v>3329</v>
          </cell>
        </row>
        <row r="6">
          <cell r="B6">
            <v>12</v>
          </cell>
          <cell r="C6">
            <v>308</v>
          </cell>
          <cell r="D6">
            <v>2068</v>
          </cell>
          <cell r="F6">
            <v>41</v>
          </cell>
          <cell r="G6">
            <v>335</v>
          </cell>
          <cell r="H6">
            <v>1197</v>
          </cell>
          <cell r="J6">
            <v>53</v>
          </cell>
          <cell r="K6">
            <v>643</v>
          </cell>
          <cell r="L6">
            <v>3265</v>
          </cell>
        </row>
        <row r="7">
          <cell r="B7">
            <v>11</v>
          </cell>
          <cell r="C7">
            <v>307</v>
          </cell>
          <cell r="D7">
            <v>1905</v>
          </cell>
          <cell r="F7">
            <v>45</v>
          </cell>
          <cell r="G7">
            <v>302</v>
          </cell>
          <cell r="H7">
            <v>1119</v>
          </cell>
          <cell r="J7">
            <v>56</v>
          </cell>
          <cell r="K7">
            <v>609</v>
          </cell>
          <cell r="L7">
            <v>3024</v>
          </cell>
        </row>
        <row r="8">
          <cell r="B8">
            <v>16</v>
          </cell>
          <cell r="C8">
            <v>314</v>
          </cell>
          <cell r="D8">
            <v>1958</v>
          </cell>
          <cell r="F8">
            <v>37</v>
          </cell>
          <cell r="G8">
            <v>291</v>
          </cell>
          <cell r="H8">
            <v>985</v>
          </cell>
          <cell r="J8">
            <v>53</v>
          </cell>
          <cell r="K8">
            <v>605</v>
          </cell>
          <cell r="L8">
            <v>2943</v>
          </cell>
        </row>
        <row r="9">
          <cell r="B9">
            <v>10</v>
          </cell>
          <cell r="C9">
            <v>340</v>
          </cell>
          <cell r="D9">
            <v>1959</v>
          </cell>
          <cell r="F9">
            <v>34</v>
          </cell>
          <cell r="G9">
            <v>333</v>
          </cell>
          <cell r="H9">
            <v>1109</v>
          </cell>
          <cell r="J9">
            <v>44</v>
          </cell>
          <cell r="K9">
            <v>673</v>
          </cell>
          <cell r="L9">
            <v>3068</v>
          </cell>
        </row>
        <row r="10">
          <cell r="B10">
            <v>9</v>
          </cell>
          <cell r="C10">
            <v>298</v>
          </cell>
          <cell r="D10">
            <v>1883</v>
          </cell>
          <cell r="F10">
            <v>36</v>
          </cell>
          <cell r="G10">
            <v>250</v>
          </cell>
          <cell r="H10">
            <v>911</v>
          </cell>
          <cell r="J10">
            <v>45</v>
          </cell>
          <cell r="K10">
            <v>548</v>
          </cell>
          <cell r="L10">
            <v>2794</v>
          </cell>
        </row>
        <row r="11">
          <cell r="B11">
            <v>14</v>
          </cell>
          <cell r="C11">
            <v>320</v>
          </cell>
          <cell r="D11">
            <v>1867</v>
          </cell>
          <cell r="F11">
            <v>36</v>
          </cell>
          <cell r="G11">
            <v>276</v>
          </cell>
          <cell r="H11">
            <v>906</v>
          </cell>
          <cell r="J11">
            <v>50</v>
          </cell>
          <cell r="K11">
            <v>596</v>
          </cell>
          <cell r="L11">
            <v>2773</v>
          </cell>
        </row>
        <row r="12">
          <cell r="B12">
            <v>9</v>
          </cell>
          <cell r="C12">
            <v>279</v>
          </cell>
          <cell r="D12">
            <v>1676</v>
          </cell>
          <cell r="F12">
            <v>40</v>
          </cell>
          <cell r="G12">
            <v>261</v>
          </cell>
          <cell r="H12">
            <v>898</v>
          </cell>
          <cell r="J12">
            <v>49</v>
          </cell>
          <cell r="K12">
            <v>540</v>
          </cell>
          <cell r="L12">
            <v>2574</v>
          </cell>
        </row>
        <row r="13">
          <cell r="B13">
            <v>13</v>
          </cell>
          <cell r="C13">
            <v>271</v>
          </cell>
          <cell r="D13">
            <v>1641</v>
          </cell>
          <cell r="F13">
            <v>40</v>
          </cell>
          <cell r="G13">
            <v>267</v>
          </cell>
          <cell r="H13">
            <v>898</v>
          </cell>
          <cell r="J13">
            <v>53</v>
          </cell>
          <cell r="K13">
            <v>538</v>
          </cell>
          <cell r="L13">
            <v>2539</v>
          </cell>
        </row>
        <row r="14">
          <cell r="B14">
            <v>11</v>
          </cell>
          <cell r="C14">
            <v>292</v>
          </cell>
          <cell r="D14">
            <v>1547</v>
          </cell>
          <cell r="F14">
            <v>32</v>
          </cell>
          <cell r="G14">
            <v>260</v>
          </cell>
          <cell r="H14">
            <v>817</v>
          </cell>
          <cell r="J14">
            <v>43</v>
          </cell>
          <cell r="K14">
            <v>552</v>
          </cell>
          <cell r="L14">
            <v>2364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0.2</v>
          </cell>
          <cell r="C3">
            <v>1</v>
          </cell>
          <cell r="F3" t="str">
            <v>00</v>
          </cell>
          <cell r="G3">
            <v>0.8</v>
          </cell>
          <cell r="H3">
            <v>2.2000000000000002</v>
          </cell>
        </row>
        <row r="4">
          <cell r="A4" t="str">
            <v>01</v>
          </cell>
          <cell r="B4">
            <v>0</v>
          </cell>
          <cell r="C4">
            <v>1</v>
          </cell>
          <cell r="F4" t="str">
            <v>01</v>
          </cell>
          <cell r="G4">
            <v>0.4</v>
          </cell>
          <cell r="H4">
            <v>1.6</v>
          </cell>
        </row>
        <row r="5">
          <cell r="A5" t="str">
            <v>02</v>
          </cell>
          <cell r="B5">
            <v>0</v>
          </cell>
          <cell r="C5">
            <v>0.6</v>
          </cell>
          <cell r="F5" t="str">
            <v>02</v>
          </cell>
          <cell r="G5">
            <v>0.6</v>
          </cell>
          <cell r="H5">
            <v>1.2</v>
          </cell>
        </row>
        <row r="6">
          <cell r="A6" t="str">
            <v>03</v>
          </cell>
          <cell r="B6">
            <v>0.8</v>
          </cell>
          <cell r="C6">
            <v>1.6</v>
          </cell>
          <cell r="F6" t="str">
            <v>03</v>
          </cell>
          <cell r="G6">
            <v>0</v>
          </cell>
          <cell r="H6">
            <v>0.2</v>
          </cell>
        </row>
        <row r="7">
          <cell r="A7" t="str">
            <v>04</v>
          </cell>
          <cell r="B7">
            <v>0.2</v>
          </cell>
          <cell r="C7">
            <v>0.4</v>
          </cell>
          <cell r="F7" t="str">
            <v>04</v>
          </cell>
          <cell r="G7">
            <v>0</v>
          </cell>
          <cell r="H7">
            <v>0.6</v>
          </cell>
        </row>
        <row r="8">
          <cell r="A8" t="str">
            <v>05</v>
          </cell>
          <cell r="B8">
            <v>0</v>
          </cell>
          <cell r="C8">
            <v>0.2</v>
          </cell>
          <cell r="F8" t="str">
            <v>05</v>
          </cell>
          <cell r="G8">
            <v>0</v>
          </cell>
          <cell r="H8">
            <v>0.2</v>
          </cell>
        </row>
        <row r="9">
          <cell r="A9" t="str">
            <v>06</v>
          </cell>
          <cell r="B9">
            <v>0.6</v>
          </cell>
          <cell r="C9">
            <v>2.2000000000000002</v>
          </cell>
          <cell r="F9" t="str">
            <v>06</v>
          </cell>
          <cell r="G9">
            <v>0</v>
          </cell>
          <cell r="H9">
            <v>0.4</v>
          </cell>
        </row>
        <row r="10">
          <cell r="A10" t="str">
            <v>07</v>
          </cell>
          <cell r="B10">
            <v>1.6</v>
          </cell>
          <cell r="C10">
            <v>10</v>
          </cell>
          <cell r="F10" t="str">
            <v>07</v>
          </cell>
          <cell r="G10">
            <v>0</v>
          </cell>
          <cell r="H10">
            <v>0.6</v>
          </cell>
        </row>
        <row r="11">
          <cell r="A11" t="str">
            <v>08</v>
          </cell>
          <cell r="B11">
            <v>12</v>
          </cell>
          <cell r="C11">
            <v>92.4</v>
          </cell>
          <cell r="F11" t="str">
            <v>08</v>
          </cell>
          <cell r="G11">
            <v>1.4</v>
          </cell>
          <cell r="H11">
            <v>3.2</v>
          </cell>
        </row>
        <row r="12">
          <cell r="A12" t="str">
            <v>09</v>
          </cell>
          <cell r="B12">
            <v>2</v>
          </cell>
          <cell r="C12">
            <v>24.4</v>
          </cell>
          <cell r="F12" t="str">
            <v>09</v>
          </cell>
          <cell r="G12">
            <v>0.2</v>
          </cell>
          <cell r="H12">
            <v>5.6</v>
          </cell>
        </row>
        <row r="13">
          <cell r="A13" t="str">
            <v>10</v>
          </cell>
          <cell r="B13">
            <v>1</v>
          </cell>
          <cell r="C13">
            <v>13</v>
          </cell>
          <cell r="F13" t="str">
            <v>10</v>
          </cell>
          <cell r="G13">
            <v>1.4</v>
          </cell>
          <cell r="H13">
            <v>10.6</v>
          </cell>
        </row>
        <row r="14">
          <cell r="A14" t="str">
            <v>11</v>
          </cell>
          <cell r="B14">
            <v>1.6</v>
          </cell>
          <cell r="C14">
            <v>18.2</v>
          </cell>
          <cell r="F14" t="str">
            <v>11</v>
          </cell>
          <cell r="G14">
            <v>2</v>
          </cell>
          <cell r="H14">
            <v>16.2</v>
          </cell>
        </row>
        <row r="15">
          <cell r="A15" t="str">
            <v>12</v>
          </cell>
          <cell r="B15">
            <v>3.4</v>
          </cell>
          <cell r="C15">
            <v>28</v>
          </cell>
          <cell r="F15" t="str">
            <v>12</v>
          </cell>
          <cell r="G15">
            <v>2.2000000000000002</v>
          </cell>
          <cell r="H15">
            <v>19.399999999999999</v>
          </cell>
        </row>
        <row r="16">
          <cell r="A16">
            <v>13</v>
          </cell>
          <cell r="B16">
            <v>3.8</v>
          </cell>
          <cell r="C16">
            <v>41.8</v>
          </cell>
          <cell r="F16">
            <v>13</v>
          </cell>
          <cell r="G16">
            <v>3.4</v>
          </cell>
          <cell r="H16">
            <v>27.6</v>
          </cell>
        </row>
        <row r="17">
          <cell r="A17">
            <v>14</v>
          </cell>
          <cell r="B17">
            <v>7.6</v>
          </cell>
          <cell r="C17">
            <v>38.799999999999997</v>
          </cell>
          <cell r="F17">
            <v>14</v>
          </cell>
          <cell r="G17">
            <v>3.4</v>
          </cell>
          <cell r="H17">
            <v>25.4</v>
          </cell>
        </row>
        <row r="18">
          <cell r="A18">
            <v>15</v>
          </cell>
          <cell r="B18">
            <v>22.6</v>
          </cell>
          <cell r="C18">
            <v>117</v>
          </cell>
          <cell r="F18">
            <v>15</v>
          </cell>
          <cell r="G18">
            <v>4</v>
          </cell>
          <cell r="H18">
            <v>25.4</v>
          </cell>
        </row>
        <row r="19">
          <cell r="A19">
            <v>16</v>
          </cell>
          <cell r="B19">
            <v>16.600000000000001</v>
          </cell>
          <cell r="C19">
            <v>99.6</v>
          </cell>
          <cell r="F19">
            <v>16</v>
          </cell>
          <cell r="G19">
            <v>3.2</v>
          </cell>
          <cell r="H19">
            <v>22.2</v>
          </cell>
        </row>
        <row r="20">
          <cell r="A20">
            <v>17</v>
          </cell>
          <cell r="B20">
            <v>17.399999999999999</v>
          </cell>
          <cell r="C20">
            <v>81.400000000000006</v>
          </cell>
          <cell r="F20">
            <v>17</v>
          </cell>
          <cell r="G20">
            <v>3.6</v>
          </cell>
          <cell r="H20">
            <v>19.600000000000001</v>
          </cell>
        </row>
        <row r="21">
          <cell r="A21">
            <v>18</v>
          </cell>
          <cell r="B21">
            <v>12.4</v>
          </cell>
          <cell r="C21">
            <v>63.6</v>
          </cell>
          <cell r="F21">
            <v>18</v>
          </cell>
          <cell r="G21">
            <v>4</v>
          </cell>
          <cell r="H21">
            <v>24.2</v>
          </cell>
        </row>
        <row r="22">
          <cell r="A22">
            <v>19</v>
          </cell>
          <cell r="B22">
            <v>8.6</v>
          </cell>
          <cell r="C22">
            <v>48.4</v>
          </cell>
          <cell r="F22">
            <v>19</v>
          </cell>
          <cell r="G22">
            <v>1.6</v>
          </cell>
          <cell r="H22">
            <v>17.600000000000001</v>
          </cell>
        </row>
        <row r="23">
          <cell r="A23">
            <v>20</v>
          </cell>
          <cell r="B23">
            <v>4.2</v>
          </cell>
          <cell r="C23">
            <v>27.4</v>
          </cell>
          <cell r="F23">
            <v>20</v>
          </cell>
          <cell r="G23">
            <v>1.8</v>
          </cell>
          <cell r="H23">
            <v>11.8</v>
          </cell>
        </row>
        <row r="24">
          <cell r="A24">
            <v>21</v>
          </cell>
          <cell r="B24">
            <v>4.5999999999999996</v>
          </cell>
          <cell r="C24">
            <v>19.8</v>
          </cell>
          <cell r="F24">
            <v>21</v>
          </cell>
          <cell r="G24">
            <v>2.2000000000000002</v>
          </cell>
          <cell r="H24">
            <v>7.6</v>
          </cell>
        </row>
        <row r="25">
          <cell r="A25">
            <v>22</v>
          </cell>
          <cell r="B25">
            <v>1.8</v>
          </cell>
          <cell r="C25">
            <v>8.1999999999999993</v>
          </cell>
          <cell r="F25">
            <v>22</v>
          </cell>
          <cell r="G25">
            <v>1</v>
          </cell>
          <cell r="H25">
            <v>4.2</v>
          </cell>
        </row>
        <row r="26">
          <cell r="A26">
            <v>23</v>
          </cell>
          <cell r="B26">
            <v>1</v>
          </cell>
          <cell r="C26">
            <v>3</v>
          </cell>
          <cell r="F26">
            <v>23</v>
          </cell>
          <cell r="G26">
            <v>0</v>
          </cell>
          <cell r="H26">
            <v>0.8</v>
          </cell>
        </row>
      </sheetData>
      <sheetData sheetId="14"/>
      <sheetData sheetId="15">
        <row r="2">
          <cell r="B2" t="str">
            <v>Killed and Seriously injured</v>
          </cell>
          <cell r="C2" t="str">
            <v>All Severities</v>
          </cell>
        </row>
        <row r="3">
          <cell r="A3" t="str">
            <v>00</v>
          </cell>
          <cell r="B3">
            <v>18</v>
          </cell>
          <cell r="C3">
            <v>80</v>
          </cell>
          <cell r="F3" t="str">
            <v>00</v>
          </cell>
          <cell r="G3">
            <v>17</v>
          </cell>
          <cell r="H3">
            <v>85</v>
          </cell>
        </row>
        <row r="4">
          <cell r="A4" t="str">
            <v>01</v>
          </cell>
          <cell r="B4">
            <v>7</v>
          </cell>
          <cell r="C4">
            <v>43</v>
          </cell>
          <cell r="F4" t="str">
            <v>01</v>
          </cell>
          <cell r="G4">
            <v>16</v>
          </cell>
          <cell r="H4">
            <v>74</v>
          </cell>
        </row>
        <row r="5">
          <cell r="A5" t="str">
            <v>02</v>
          </cell>
          <cell r="B5">
            <v>5</v>
          </cell>
          <cell r="C5">
            <v>32</v>
          </cell>
          <cell r="F5" t="str">
            <v>02</v>
          </cell>
          <cell r="G5">
            <v>15</v>
          </cell>
          <cell r="H5">
            <v>54</v>
          </cell>
        </row>
        <row r="6">
          <cell r="A6" t="str">
            <v>03</v>
          </cell>
          <cell r="B6">
            <v>8</v>
          </cell>
          <cell r="C6">
            <v>34</v>
          </cell>
          <cell r="F6" t="str">
            <v>03</v>
          </cell>
          <cell r="G6">
            <v>10</v>
          </cell>
          <cell r="H6">
            <v>43</v>
          </cell>
        </row>
        <row r="7">
          <cell r="A7" t="str">
            <v>04</v>
          </cell>
          <cell r="B7">
            <v>6</v>
          </cell>
          <cell r="C7">
            <v>26</v>
          </cell>
          <cell r="F7" t="str">
            <v>04</v>
          </cell>
          <cell r="G7">
            <v>6</v>
          </cell>
          <cell r="H7">
            <v>27</v>
          </cell>
        </row>
        <row r="8">
          <cell r="A8" t="str">
            <v>05</v>
          </cell>
          <cell r="B8">
            <v>10</v>
          </cell>
          <cell r="C8">
            <v>48</v>
          </cell>
          <cell r="F8" t="str">
            <v>05</v>
          </cell>
          <cell r="G8">
            <v>6</v>
          </cell>
          <cell r="H8">
            <v>22</v>
          </cell>
        </row>
        <row r="9">
          <cell r="A9" t="str">
            <v>06</v>
          </cell>
          <cell r="B9">
            <v>31</v>
          </cell>
          <cell r="C9">
            <v>149</v>
          </cell>
          <cell r="F9" t="str">
            <v>06</v>
          </cell>
          <cell r="G9">
            <v>7</v>
          </cell>
          <cell r="H9">
            <v>33</v>
          </cell>
        </row>
        <row r="10">
          <cell r="A10" t="str">
            <v>07</v>
          </cell>
          <cell r="B10">
            <v>54</v>
          </cell>
          <cell r="C10">
            <v>362</v>
          </cell>
          <cell r="F10" t="str">
            <v>07</v>
          </cell>
          <cell r="G10">
            <v>7</v>
          </cell>
          <cell r="H10">
            <v>47</v>
          </cell>
        </row>
        <row r="11">
          <cell r="A11" t="str">
            <v>08</v>
          </cell>
          <cell r="B11">
            <v>67</v>
          </cell>
          <cell r="C11">
            <v>517</v>
          </cell>
          <cell r="F11" t="str">
            <v>08</v>
          </cell>
          <cell r="G11">
            <v>11</v>
          </cell>
          <cell r="H11">
            <v>59</v>
          </cell>
        </row>
        <row r="12">
          <cell r="A12" t="str">
            <v>09</v>
          </cell>
          <cell r="B12">
            <v>54</v>
          </cell>
          <cell r="C12">
            <v>400</v>
          </cell>
          <cell r="F12" t="str">
            <v>09</v>
          </cell>
          <cell r="G12">
            <v>15</v>
          </cell>
          <cell r="H12">
            <v>92</v>
          </cell>
        </row>
        <row r="13">
          <cell r="A13" t="str">
            <v>10</v>
          </cell>
          <cell r="B13">
            <v>56</v>
          </cell>
          <cell r="C13">
            <v>322</v>
          </cell>
          <cell r="F13" t="str">
            <v>10</v>
          </cell>
          <cell r="G13">
            <v>24</v>
          </cell>
          <cell r="H13">
            <v>117</v>
          </cell>
        </row>
        <row r="14">
          <cell r="A14" t="str">
            <v>11</v>
          </cell>
          <cell r="B14">
            <v>58</v>
          </cell>
          <cell r="C14">
            <v>379</v>
          </cell>
          <cell r="F14" t="str">
            <v>11</v>
          </cell>
          <cell r="G14">
            <v>34</v>
          </cell>
          <cell r="H14">
            <v>155</v>
          </cell>
        </row>
        <row r="15">
          <cell r="A15" t="str">
            <v>12</v>
          </cell>
          <cell r="B15">
            <v>60</v>
          </cell>
          <cell r="C15">
            <v>437</v>
          </cell>
          <cell r="F15" t="str">
            <v>12</v>
          </cell>
          <cell r="G15">
            <v>32</v>
          </cell>
          <cell r="H15">
            <v>175</v>
          </cell>
        </row>
        <row r="16">
          <cell r="A16">
            <v>13</v>
          </cell>
          <cell r="B16">
            <v>70</v>
          </cell>
          <cell r="C16">
            <v>454</v>
          </cell>
          <cell r="F16">
            <v>13</v>
          </cell>
          <cell r="G16">
            <v>42</v>
          </cell>
          <cell r="H16">
            <v>209</v>
          </cell>
        </row>
        <row r="17">
          <cell r="A17">
            <v>14</v>
          </cell>
          <cell r="B17">
            <v>74</v>
          </cell>
          <cell r="C17">
            <v>471</v>
          </cell>
          <cell r="F17">
            <v>14</v>
          </cell>
          <cell r="G17">
            <v>35</v>
          </cell>
          <cell r="H17">
            <v>194</v>
          </cell>
        </row>
        <row r="18">
          <cell r="A18">
            <v>15</v>
          </cell>
          <cell r="B18">
            <v>91</v>
          </cell>
          <cell r="C18">
            <v>549</v>
          </cell>
          <cell r="F18">
            <v>15</v>
          </cell>
          <cell r="G18">
            <v>39</v>
          </cell>
          <cell r="H18">
            <v>188</v>
          </cell>
        </row>
        <row r="19">
          <cell r="A19">
            <v>16</v>
          </cell>
          <cell r="B19">
            <v>101</v>
          </cell>
          <cell r="C19">
            <v>664</v>
          </cell>
          <cell r="F19">
            <v>16</v>
          </cell>
          <cell r="G19">
            <v>42</v>
          </cell>
          <cell r="H19">
            <v>180</v>
          </cell>
        </row>
        <row r="20">
          <cell r="A20">
            <v>17</v>
          </cell>
          <cell r="B20">
            <v>105</v>
          </cell>
          <cell r="C20">
            <v>704</v>
          </cell>
          <cell r="F20">
            <v>17</v>
          </cell>
          <cell r="G20">
            <v>33</v>
          </cell>
          <cell r="H20">
            <v>168</v>
          </cell>
        </row>
        <row r="21">
          <cell r="A21">
            <v>18</v>
          </cell>
          <cell r="B21">
            <v>79</v>
          </cell>
          <cell r="C21">
            <v>519</v>
          </cell>
          <cell r="F21">
            <v>18</v>
          </cell>
          <cell r="G21">
            <v>32</v>
          </cell>
          <cell r="H21">
            <v>167</v>
          </cell>
        </row>
        <row r="22">
          <cell r="A22">
            <v>19</v>
          </cell>
          <cell r="B22">
            <v>63</v>
          </cell>
          <cell r="C22">
            <v>354</v>
          </cell>
          <cell r="F22">
            <v>19</v>
          </cell>
          <cell r="G22">
            <v>26</v>
          </cell>
          <cell r="H22">
            <v>126</v>
          </cell>
        </row>
        <row r="23">
          <cell r="A23">
            <v>20</v>
          </cell>
          <cell r="B23">
            <v>43</v>
          </cell>
          <cell r="C23">
            <v>251</v>
          </cell>
          <cell r="F23">
            <v>20</v>
          </cell>
          <cell r="G23">
            <v>20</v>
          </cell>
          <cell r="H23">
            <v>94</v>
          </cell>
        </row>
        <row r="24">
          <cell r="A24">
            <v>21</v>
          </cell>
          <cell r="B24">
            <v>37</v>
          </cell>
          <cell r="C24">
            <v>208</v>
          </cell>
          <cell r="F24">
            <v>21</v>
          </cell>
          <cell r="G24">
            <v>15</v>
          </cell>
          <cell r="H24">
            <v>74</v>
          </cell>
        </row>
        <row r="25">
          <cell r="A25">
            <v>22</v>
          </cell>
          <cell r="B25">
            <v>30</v>
          </cell>
          <cell r="C25">
            <v>162</v>
          </cell>
          <cell r="F25">
            <v>22</v>
          </cell>
          <cell r="G25">
            <v>16</v>
          </cell>
          <cell r="H25">
            <v>78</v>
          </cell>
        </row>
        <row r="26">
          <cell r="A26">
            <v>23</v>
          </cell>
          <cell r="B26">
            <v>25</v>
          </cell>
          <cell r="C26">
            <v>120</v>
          </cell>
          <cell r="F26">
            <v>23</v>
          </cell>
          <cell r="G26">
            <v>14</v>
          </cell>
          <cell r="H26">
            <v>68</v>
          </cell>
        </row>
      </sheetData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</sheetNames>
    <sheetDataSet>
      <sheetData sheetId="0"/>
      <sheetData sheetId="1">
        <row r="5">
          <cell r="A5">
            <v>0</v>
          </cell>
          <cell r="B5">
            <v>0.32550000000000001</v>
          </cell>
          <cell r="C5">
            <v>0.1158</v>
          </cell>
        </row>
        <row r="6">
          <cell r="A6">
            <v>1</v>
          </cell>
          <cell r="B6">
            <v>0.41499999999999998</v>
          </cell>
          <cell r="C6">
            <v>0.25950000000000001</v>
          </cell>
        </row>
        <row r="7">
          <cell r="A7">
            <v>2</v>
          </cell>
          <cell r="B7">
            <v>0.68589999999999995</v>
          </cell>
          <cell r="C7">
            <v>0.18090000000000001</v>
          </cell>
        </row>
        <row r="8">
          <cell r="A8">
            <v>3</v>
          </cell>
          <cell r="B8">
            <v>0.57640000000000002</v>
          </cell>
          <cell r="C8">
            <v>0.75360000000000005</v>
          </cell>
        </row>
        <row r="9">
          <cell r="A9">
            <v>4</v>
          </cell>
          <cell r="B9">
            <v>0.90290000000000004</v>
          </cell>
          <cell r="C9">
            <v>0.55930000000000002</v>
          </cell>
        </row>
        <row r="10">
          <cell r="A10">
            <v>5</v>
          </cell>
          <cell r="B10">
            <v>0.81</v>
          </cell>
          <cell r="C10">
            <v>0.54910000000000003</v>
          </cell>
        </row>
        <row r="11">
          <cell r="A11">
            <v>6</v>
          </cell>
          <cell r="B11">
            <v>0.97870000000000001</v>
          </cell>
          <cell r="C11">
            <v>0.72799999999999998</v>
          </cell>
        </row>
        <row r="12">
          <cell r="A12">
            <v>7</v>
          </cell>
          <cell r="B12">
            <v>1.0319</v>
          </cell>
          <cell r="C12">
            <v>0.65590000000000004</v>
          </cell>
        </row>
        <row r="13">
          <cell r="A13">
            <v>8</v>
          </cell>
          <cell r="B13">
            <v>1.2657</v>
          </cell>
          <cell r="C13">
            <v>0.73799999999999999</v>
          </cell>
        </row>
        <row r="14">
          <cell r="A14">
            <v>9</v>
          </cell>
          <cell r="B14">
            <v>1.2365999999999999</v>
          </cell>
          <cell r="C14">
            <v>0.87570000000000003</v>
          </cell>
        </row>
        <row r="15">
          <cell r="A15">
            <v>10</v>
          </cell>
          <cell r="B15">
            <v>1.0768</v>
          </cell>
          <cell r="C15">
            <v>0.98799999999999999</v>
          </cell>
        </row>
        <row r="16">
          <cell r="A16">
            <v>11</v>
          </cell>
          <cell r="B16">
            <v>1.1745000000000001</v>
          </cell>
          <cell r="C16">
            <v>1.2190000000000001</v>
          </cell>
        </row>
        <row r="17">
          <cell r="A17">
            <v>12</v>
          </cell>
          <cell r="B17">
            <v>1.9997</v>
          </cell>
          <cell r="C17">
            <v>1.5721000000000001</v>
          </cell>
        </row>
        <row r="18">
          <cell r="A18">
            <v>13</v>
          </cell>
          <cell r="B18">
            <v>2.2149999999999999</v>
          </cell>
          <cell r="C18">
            <v>1.3059000000000001</v>
          </cell>
        </row>
        <row r="19">
          <cell r="A19">
            <v>14</v>
          </cell>
          <cell r="B19">
            <v>1.4251</v>
          </cell>
          <cell r="C19">
            <v>1.6391</v>
          </cell>
        </row>
        <row r="20">
          <cell r="A20">
            <v>15</v>
          </cell>
          <cell r="B20">
            <v>1.8401000000000001</v>
          </cell>
          <cell r="C20">
            <v>1.3402000000000001</v>
          </cell>
        </row>
        <row r="21">
          <cell r="A21">
            <v>16</v>
          </cell>
          <cell r="B21">
            <v>1.9083000000000001</v>
          </cell>
          <cell r="C21">
            <v>1.7584</v>
          </cell>
        </row>
        <row r="22">
          <cell r="A22">
            <v>17</v>
          </cell>
          <cell r="B22">
            <v>3.4335</v>
          </cell>
          <cell r="C22">
            <v>2.8620000000000001</v>
          </cell>
        </row>
        <row r="23">
          <cell r="A23">
            <v>18</v>
          </cell>
          <cell r="B23">
            <v>4.7244999999999999</v>
          </cell>
          <cell r="C23">
            <v>3.7147000000000001</v>
          </cell>
        </row>
        <row r="24">
          <cell r="A24">
            <v>19</v>
          </cell>
          <cell r="B24">
            <v>3.9146000000000001</v>
          </cell>
          <cell r="C24">
            <v>2.9359999999999999</v>
          </cell>
        </row>
        <row r="25">
          <cell r="A25">
            <v>20</v>
          </cell>
          <cell r="B25">
            <v>3.0783999999999998</v>
          </cell>
          <cell r="C25">
            <v>2.8005</v>
          </cell>
        </row>
        <row r="26">
          <cell r="A26">
            <v>21</v>
          </cell>
          <cell r="B26">
            <v>3.4628999999999999</v>
          </cell>
          <cell r="C26">
            <v>2.5891000000000002</v>
          </cell>
        </row>
        <row r="27">
          <cell r="A27">
            <v>22</v>
          </cell>
          <cell r="B27">
            <v>3.7109999999999999</v>
          </cell>
          <cell r="C27">
            <v>2.6762000000000001</v>
          </cell>
        </row>
        <row r="28">
          <cell r="A28">
            <v>23</v>
          </cell>
          <cell r="B28">
            <v>3.0606</v>
          </cell>
          <cell r="C28">
            <v>2.7761999999999998</v>
          </cell>
        </row>
        <row r="29">
          <cell r="A29">
            <v>24</v>
          </cell>
          <cell r="B29">
            <v>3.2717000000000001</v>
          </cell>
          <cell r="C29">
            <v>2.2033999999999998</v>
          </cell>
        </row>
        <row r="30">
          <cell r="A30">
            <v>25</v>
          </cell>
          <cell r="B30">
            <v>3.4592999999999998</v>
          </cell>
          <cell r="C30">
            <v>2.7757000000000001</v>
          </cell>
        </row>
        <row r="31">
          <cell r="A31">
            <v>26</v>
          </cell>
          <cell r="B31">
            <v>3.1806999999999999</v>
          </cell>
          <cell r="C31">
            <v>1.9905999999999999</v>
          </cell>
        </row>
        <row r="32">
          <cell r="A32">
            <v>27</v>
          </cell>
          <cell r="B32">
            <v>2.2281</v>
          </cell>
          <cell r="C32">
            <v>2.0179999999999998</v>
          </cell>
        </row>
        <row r="33">
          <cell r="A33">
            <v>28</v>
          </cell>
          <cell r="B33">
            <v>2.7341000000000002</v>
          </cell>
          <cell r="C33">
            <v>2.2888000000000002</v>
          </cell>
        </row>
        <row r="34">
          <cell r="A34">
            <v>29</v>
          </cell>
          <cell r="B34">
            <v>2.8075000000000001</v>
          </cell>
          <cell r="C34">
            <v>2.2208999999999999</v>
          </cell>
        </row>
        <row r="35">
          <cell r="A35">
            <v>30</v>
          </cell>
          <cell r="B35">
            <v>2.7412999999999998</v>
          </cell>
          <cell r="C35">
            <v>2.0640000000000001</v>
          </cell>
        </row>
        <row r="36">
          <cell r="A36">
            <v>31</v>
          </cell>
          <cell r="B36">
            <v>2.6031</v>
          </cell>
          <cell r="C36">
            <v>1.7947</v>
          </cell>
        </row>
        <row r="37">
          <cell r="A37">
            <v>32</v>
          </cell>
          <cell r="B37">
            <v>2.6913999999999998</v>
          </cell>
          <cell r="C37">
            <v>1.4545999999999999</v>
          </cell>
        </row>
        <row r="38">
          <cell r="A38">
            <v>33</v>
          </cell>
          <cell r="B38">
            <v>2.6570999999999998</v>
          </cell>
          <cell r="C38">
            <v>1.7003999999999999</v>
          </cell>
        </row>
        <row r="39">
          <cell r="A39">
            <v>34</v>
          </cell>
          <cell r="B39">
            <v>2.6303000000000001</v>
          </cell>
          <cell r="C39">
            <v>1.4792000000000001</v>
          </cell>
        </row>
        <row r="40">
          <cell r="A40">
            <v>35</v>
          </cell>
          <cell r="B40">
            <v>2.2664</v>
          </cell>
          <cell r="C40">
            <v>1.7265999999999999</v>
          </cell>
        </row>
        <row r="41">
          <cell r="A41">
            <v>36</v>
          </cell>
          <cell r="B41">
            <v>2.5499000000000001</v>
          </cell>
          <cell r="C41">
            <v>1.6718999999999999</v>
          </cell>
        </row>
        <row r="42">
          <cell r="A42">
            <v>37</v>
          </cell>
          <cell r="B42">
            <v>2.4500999999999999</v>
          </cell>
          <cell r="C42">
            <v>1.5105999999999999</v>
          </cell>
        </row>
        <row r="43">
          <cell r="A43">
            <v>38</v>
          </cell>
          <cell r="B43">
            <v>2.0525000000000002</v>
          </cell>
          <cell r="C43">
            <v>1.7566999999999999</v>
          </cell>
        </row>
        <row r="44">
          <cell r="A44">
            <v>39</v>
          </cell>
          <cell r="B44">
            <v>2.4758</v>
          </cell>
          <cell r="C44">
            <v>1.6047</v>
          </cell>
        </row>
        <row r="45">
          <cell r="A45">
            <v>40</v>
          </cell>
          <cell r="B45">
            <v>2.3475000000000001</v>
          </cell>
          <cell r="C45">
            <v>1.5334000000000001</v>
          </cell>
        </row>
        <row r="46">
          <cell r="A46">
            <v>41</v>
          </cell>
          <cell r="B46">
            <v>2.4152</v>
          </cell>
          <cell r="C46">
            <v>1.9568000000000001</v>
          </cell>
        </row>
        <row r="47">
          <cell r="A47">
            <v>42</v>
          </cell>
          <cell r="B47">
            <v>2.2286999999999999</v>
          </cell>
          <cell r="C47">
            <v>1.8335999999999999</v>
          </cell>
        </row>
        <row r="48">
          <cell r="A48">
            <v>43</v>
          </cell>
          <cell r="B48">
            <v>2.4784999999999999</v>
          </cell>
          <cell r="C48">
            <v>1.6483000000000001</v>
          </cell>
        </row>
        <row r="49">
          <cell r="A49">
            <v>44</v>
          </cell>
          <cell r="B49">
            <v>2.3184</v>
          </cell>
          <cell r="C49">
            <v>1.4338</v>
          </cell>
        </row>
        <row r="50">
          <cell r="A50">
            <v>45</v>
          </cell>
          <cell r="B50">
            <v>2.4336000000000002</v>
          </cell>
          <cell r="C50">
            <v>1.6253</v>
          </cell>
        </row>
        <row r="51">
          <cell r="A51">
            <v>46</v>
          </cell>
          <cell r="B51">
            <v>2.3917999999999999</v>
          </cell>
          <cell r="C51">
            <v>1.6282000000000001</v>
          </cell>
        </row>
        <row r="52">
          <cell r="A52">
            <v>47</v>
          </cell>
          <cell r="B52">
            <v>2.6356000000000002</v>
          </cell>
          <cell r="C52">
            <v>1.5537000000000001</v>
          </cell>
        </row>
        <row r="53">
          <cell r="A53">
            <v>48</v>
          </cell>
          <cell r="B53">
            <v>2.6896</v>
          </cell>
          <cell r="C53">
            <v>1.3487</v>
          </cell>
        </row>
        <row r="54">
          <cell r="A54">
            <v>49</v>
          </cell>
          <cell r="B54">
            <v>2.1778</v>
          </cell>
          <cell r="C54">
            <v>1.8313999999999999</v>
          </cell>
        </row>
        <row r="55">
          <cell r="A55">
            <v>50</v>
          </cell>
          <cell r="B55">
            <v>2.3875000000000002</v>
          </cell>
          <cell r="C55">
            <v>1.7891999999999999</v>
          </cell>
        </row>
        <row r="56">
          <cell r="A56">
            <v>51</v>
          </cell>
          <cell r="B56">
            <v>1.7297</v>
          </cell>
          <cell r="C56">
            <v>1.2582</v>
          </cell>
        </row>
        <row r="57">
          <cell r="A57">
            <v>52</v>
          </cell>
          <cell r="B57">
            <v>1.7853000000000001</v>
          </cell>
          <cell r="C57">
            <v>1.3387</v>
          </cell>
        </row>
        <row r="58">
          <cell r="A58">
            <v>53</v>
          </cell>
          <cell r="B58">
            <v>2.0283000000000002</v>
          </cell>
          <cell r="C58">
            <v>1.8170999999999999</v>
          </cell>
        </row>
        <row r="59">
          <cell r="A59">
            <v>54</v>
          </cell>
          <cell r="B59">
            <v>1.6202000000000001</v>
          </cell>
          <cell r="C59">
            <v>1.2374000000000001</v>
          </cell>
        </row>
        <row r="60">
          <cell r="A60">
            <v>55</v>
          </cell>
          <cell r="B60">
            <v>2.0560999999999998</v>
          </cell>
          <cell r="C60">
            <v>1.4015</v>
          </cell>
        </row>
        <row r="61">
          <cell r="A61">
            <v>56</v>
          </cell>
          <cell r="B61">
            <v>2.0325000000000002</v>
          </cell>
          <cell r="C61">
            <v>1.5563</v>
          </cell>
        </row>
        <row r="62">
          <cell r="A62">
            <v>57</v>
          </cell>
          <cell r="B62">
            <v>1.96</v>
          </cell>
          <cell r="C62">
            <v>1.3295999999999999</v>
          </cell>
        </row>
        <row r="63">
          <cell r="A63">
            <v>58</v>
          </cell>
          <cell r="B63">
            <v>2.1926000000000001</v>
          </cell>
          <cell r="C63">
            <v>1.2541</v>
          </cell>
        </row>
        <row r="64">
          <cell r="A64">
            <v>59</v>
          </cell>
          <cell r="B64">
            <v>1.6834</v>
          </cell>
          <cell r="C64">
            <v>1.5887</v>
          </cell>
        </row>
        <row r="65">
          <cell r="A65">
            <v>60</v>
          </cell>
          <cell r="B65">
            <v>1.3752</v>
          </cell>
          <cell r="C65">
            <v>1.1960999999999999</v>
          </cell>
        </row>
        <row r="66">
          <cell r="A66">
            <v>61</v>
          </cell>
          <cell r="B66">
            <v>1.5427999999999999</v>
          </cell>
          <cell r="C66">
            <v>0.94820000000000004</v>
          </cell>
        </row>
        <row r="67">
          <cell r="A67">
            <v>62</v>
          </cell>
          <cell r="B67">
            <v>1.4005000000000001</v>
          </cell>
          <cell r="C67">
            <v>1.1668000000000001</v>
          </cell>
        </row>
        <row r="68">
          <cell r="A68">
            <v>63</v>
          </cell>
          <cell r="B68">
            <v>1.4497</v>
          </cell>
          <cell r="C68">
            <v>0.88519999999999999</v>
          </cell>
        </row>
        <row r="69">
          <cell r="A69">
            <v>64</v>
          </cell>
          <cell r="B69">
            <v>1.2564</v>
          </cell>
          <cell r="C69">
            <v>0.84019999999999995</v>
          </cell>
        </row>
        <row r="70">
          <cell r="A70">
            <v>65</v>
          </cell>
          <cell r="B70">
            <v>1.4444999999999999</v>
          </cell>
          <cell r="C70">
            <v>1.3896999999999999</v>
          </cell>
        </row>
        <row r="71">
          <cell r="A71">
            <v>66</v>
          </cell>
          <cell r="B71">
            <v>1.2372000000000001</v>
          </cell>
          <cell r="C71">
            <v>0.83260000000000001</v>
          </cell>
        </row>
        <row r="72">
          <cell r="A72">
            <v>67</v>
          </cell>
          <cell r="B72">
            <v>1.0266</v>
          </cell>
          <cell r="C72">
            <v>1.1576</v>
          </cell>
        </row>
        <row r="73">
          <cell r="A73">
            <v>68</v>
          </cell>
          <cell r="B73">
            <v>1.0441</v>
          </cell>
          <cell r="C73">
            <v>0.69310000000000005</v>
          </cell>
        </row>
        <row r="74">
          <cell r="A74">
            <v>69</v>
          </cell>
          <cell r="B74">
            <v>1.1556999999999999</v>
          </cell>
          <cell r="C74">
            <v>1.1628000000000001</v>
          </cell>
        </row>
        <row r="75">
          <cell r="A75">
            <v>70</v>
          </cell>
          <cell r="B75">
            <v>1.1677999999999999</v>
          </cell>
          <cell r="C75">
            <v>1.0083</v>
          </cell>
        </row>
      </sheetData>
      <sheetData sheetId="2"/>
      <sheetData sheetId="3"/>
      <sheetData sheetId="4">
        <row r="5">
          <cell r="A5" t="str">
            <v>Years: 2013-2017 average</v>
          </cell>
        </row>
      </sheetData>
      <sheetData sheetId="5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H2" t="str">
            <v>Killed</v>
          </cell>
          <cell r="I2" t="str">
            <v>Seriously injured</v>
          </cell>
          <cell r="J2" t="str">
            <v>Slightly injured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C3">
            <v>0.04</v>
          </cell>
          <cell r="D3">
            <v>0.13</v>
          </cell>
          <cell r="E3">
            <v>0.17</v>
          </cell>
          <cell r="G3" t="str">
            <v>0  - 4</v>
          </cell>
          <cell r="H3">
            <v>0</v>
          </cell>
          <cell r="I3">
            <v>0.02</v>
          </cell>
          <cell r="J3">
            <v>0.27</v>
          </cell>
          <cell r="K3">
            <v>0.3</v>
          </cell>
        </row>
        <row r="4">
          <cell r="A4" t="str">
            <v>5  - 11</v>
          </cell>
          <cell r="B4">
            <v>0</v>
          </cell>
          <cell r="C4">
            <v>0.13</v>
          </cell>
          <cell r="D4">
            <v>0.42</v>
          </cell>
          <cell r="E4">
            <v>0.55000000000000004</v>
          </cell>
          <cell r="G4" t="str">
            <v>5  - 11</v>
          </cell>
          <cell r="H4">
            <v>0</v>
          </cell>
          <cell r="I4">
            <v>0.04</v>
          </cell>
          <cell r="J4">
            <v>0.43</v>
          </cell>
          <cell r="K4">
            <v>0.47</v>
          </cell>
        </row>
        <row r="5">
          <cell r="A5" t="str">
            <v>12 - 15</v>
          </cell>
          <cell r="B5">
            <v>0</v>
          </cell>
          <cell r="C5">
            <v>0.18</v>
          </cell>
          <cell r="D5">
            <v>0.67</v>
          </cell>
          <cell r="E5">
            <v>0.86</v>
          </cell>
          <cell r="G5" t="str">
            <v>12 - 15</v>
          </cell>
          <cell r="H5">
            <v>0</v>
          </cell>
          <cell r="I5">
            <v>0.05</v>
          </cell>
          <cell r="J5">
            <v>0.43</v>
          </cell>
          <cell r="K5">
            <v>0.49</v>
          </cell>
        </row>
        <row r="6">
          <cell r="A6" t="str">
            <v>16 - 22</v>
          </cell>
          <cell r="B6">
            <v>0</v>
          </cell>
          <cell r="C6">
            <v>0.09</v>
          </cell>
          <cell r="D6">
            <v>0.34</v>
          </cell>
          <cell r="E6">
            <v>0.44</v>
          </cell>
          <cell r="G6" t="str">
            <v>16 - 22</v>
          </cell>
          <cell r="H6">
            <v>0.03</v>
          </cell>
          <cell r="I6">
            <v>0.28000000000000003</v>
          </cell>
          <cell r="J6">
            <v>2.2799999999999998</v>
          </cell>
          <cell r="K6">
            <v>2.6</v>
          </cell>
        </row>
        <row r="7">
          <cell r="A7" t="str">
            <v>23 - 25</v>
          </cell>
          <cell r="B7">
            <v>0</v>
          </cell>
          <cell r="C7">
            <v>7.0000000000000007E-2</v>
          </cell>
          <cell r="D7">
            <v>0.26</v>
          </cell>
          <cell r="E7">
            <v>0.34</v>
          </cell>
          <cell r="G7" t="str">
            <v>23 - 25</v>
          </cell>
          <cell r="H7">
            <v>0.04</v>
          </cell>
          <cell r="I7">
            <v>0.2</v>
          </cell>
          <cell r="J7">
            <v>1.92</v>
          </cell>
          <cell r="K7">
            <v>2.16</v>
          </cell>
        </row>
        <row r="8">
          <cell r="A8" t="str">
            <v>26 - 29</v>
          </cell>
          <cell r="B8">
            <v>0</v>
          </cell>
          <cell r="C8">
            <v>0.08</v>
          </cell>
          <cell r="D8">
            <v>0.23</v>
          </cell>
          <cell r="E8">
            <v>0.31</v>
          </cell>
          <cell r="G8" t="str">
            <v>26 - 29</v>
          </cell>
          <cell r="H8">
            <v>0.02</v>
          </cell>
          <cell r="I8">
            <v>0.16</v>
          </cell>
          <cell r="J8">
            <v>1.7</v>
          </cell>
          <cell r="K8">
            <v>1.88</v>
          </cell>
        </row>
        <row r="9">
          <cell r="A9" t="str">
            <v>30 - 39</v>
          </cell>
          <cell r="B9">
            <v>0.01</v>
          </cell>
          <cell r="C9">
            <v>0.05</v>
          </cell>
          <cell r="D9">
            <v>0.2</v>
          </cell>
          <cell r="E9">
            <v>0.26</v>
          </cell>
          <cell r="G9" t="str">
            <v>30 - 39</v>
          </cell>
          <cell r="H9">
            <v>0.02</v>
          </cell>
          <cell r="I9">
            <v>0.14000000000000001</v>
          </cell>
          <cell r="J9">
            <v>1.44</v>
          </cell>
          <cell r="K9">
            <v>1.59</v>
          </cell>
        </row>
        <row r="10">
          <cell r="A10" t="str">
            <v>40 - 49</v>
          </cell>
          <cell r="B10">
            <v>0.01</v>
          </cell>
          <cell r="C10">
            <v>0.05</v>
          </cell>
          <cell r="D10">
            <v>0.16</v>
          </cell>
          <cell r="E10">
            <v>0.22</v>
          </cell>
          <cell r="G10" t="str">
            <v>40 - 49</v>
          </cell>
          <cell r="H10">
            <v>0.01</v>
          </cell>
          <cell r="I10">
            <v>0.12</v>
          </cell>
          <cell r="J10">
            <v>1.22</v>
          </cell>
          <cell r="K10">
            <v>1.35</v>
          </cell>
        </row>
        <row r="11">
          <cell r="A11" t="str">
            <v>50 - 59</v>
          </cell>
          <cell r="B11">
            <v>0.01</v>
          </cell>
          <cell r="C11">
            <v>0.05</v>
          </cell>
          <cell r="D11">
            <v>0.15</v>
          </cell>
          <cell r="E11">
            <v>0.21</v>
          </cell>
          <cell r="G11" t="str">
            <v>50 - 59</v>
          </cell>
          <cell r="H11">
            <v>0.01</v>
          </cell>
          <cell r="I11">
            <v>0.11</v>
          </cell>
          <cell r="J11">
            <v>1</v>
          </cell>
          <cell r="K11">
            <v>1.1299999999999999</v>
          </cell>
        </row>
        <row r="12">
          <cell r="A12" t="str">
            <v>60 - 69</v>
          </cell>
          <cell r="B12">
            <v>0.01</v>
          </cell>
          <cell r="C12">
            <v>0.06</v>
          </cell>
          <cell r="D12">
            <v>0.12</v>
          </cell>
          <cell r="E12">
            <v>0.19</v>
          </cell>
          <cell r="G12" t="str">
            <v>60 - 69</v>
          </cell>
          <cell r="H12">
            <v>0.01</v>
          </cell>
          <cell r="I12">
            <v>0.12</v>
          </cell>
          <cell r="J12">
            <v>0.68</v>
          </cell>
          <cell r="K12">
            <v>0.81</v>
          </cell>
        </row>
        <row r="13">
          <cell r="A13" t="str">
            <v>70+</v>
          </cell>
          <cell r="B13">
            <v>0.02</v>
          </cell>
          <cell r="C13">
            <v>0.1</v>
          </cell>
          <cell r="D13">
            <v>0.17</v>
          </cell>
          <cell r="E13">
            <v>0.28999999999999998</v>
          </cell>
          <cell r="G13" t="str">
            <v>70+</v>
          </cell>
          <cell r="H13">
            <v>0.02</v>
          </cell>
          <cell r="I13">
            <v>0.14000000000000001</v>
          </cell>
          <cell r="J13">
            <v>0.57999999999999996</v>
          </cell>
          <cell r="K13">
            <v>0.75</v>
          </cell>
        </row>
      </sheetData>
      <sheetData sheetId="6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I2" t="str">
            <v>Killed</v>
          </cell>
          <cell r="J2" t="str">
            <v>Serious</v>
          </cell>
          <cell r="K2" t="str">
            <v>Slight</v>
          </cell>
          <cell r="L2" t="str">
            <v>All Severities</v>
          </cell>
          <cell r="O2" t="str">
            <v>Killed</v>
          </cell>
          <cell r="P2" t="str">
            <v>Serious</v>
          </cell>
          <cell r="Q2" t="str">
            <v>Slight</v>
          </cell>
          <cell r="R2" t="str">
            <v>All Severities</v>
          </cell>
          <cell r="U2" t="str">
            <v>Killed</v>
          </cell>
          <cell r="V2" t="str">
            <v>Serious</v>
          </cell>
          <cell r="W2" t="str">
            <v>Slight</v>
          </cell>
          <cell r="X2" t="str">
            <v>All Severities</v>
          </cell>
          <cell r="AA2" t="str">
            <v>Killed</v>
          </cell>
          <cell r="AB2" t="str">
            <v>Serious</v>
          </cell>
          <cell r="AC2" t="str">
            <v>Slight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C3">
            <v>0</v>
          </cell>
          <cell r="D3">
            <v>0</v>
          </cell>
          <cell r="E3">
            <v>0.01</v>
          </cell>
          <cell r="H3" t="str">
            <v>0  - 4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N3" t="str">
            <v>0  - 4</v>
          </cell>
          <cell r="O3">
            <v>0</v>
          </cell>
          <cell r="P3">
            <v>0</v>
          </cell>
          <cell r="Q3">
            <v>0.04</v>
          </cell>
          <cell r="R3">
            <v>0.04</v>
          </cell>
          <cell r="T3" t="str">
            <v>0  - 4</v>
          </cell>
          <cell r="U3">
            <v>0</v>
          </cell>
          <cell r="V3">
            <v>0</v>
          </cell>
          <cell r="W3">
            <v>0.01</v>
          </cell>
          <cell r="X3">
            <v>0.01</v>
          </cell>
          <cell r="Z3" t="str">
            <v>0  - 4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C4">
            <v>0.02</v>
          </cell>
          <cell r="D4">
            <v>0.08</v>
          </cell>
          <cell r="E4">
            <v>0.1</v>
          </cell>
          <cell r="H4" t="str">
            <v>5  - 11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 t="str">
            <v>5  - 11</v>
          </cell>
          <cell r="O4">
            <v>0</v>
          </cell>
          <cell r="P4">
            <v>0</v>
          </cell>
          <cell r="Q4">
            <v>0.02</v>
          </cell>
          <cell r="R4">
            <v>0.02</v>
          </cell>
          <cell r="T4" t="str">
            <v>5  - 11</v>
          </cell>
          <cell r="U4">
            <v>0</v>
          </cell>
          <cell r="V4">
            <v>0</v>
          </cell>
          <cell r="W4">
            <v>0.01</v>
          </cell>
          <cell r="X4">
            <v>0.01</v>
          </cell>
          <cell r="Z4" t="str">
            <v>5  - 11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C5">
            <v>0.02</v>
          </cell>
          <cell r="D5">
            <v>0.14000000000000001</v>
          </cell>
          <cell r="E5">
            <v>0.16</v>
          </cell>
          <cell r="H5" t="str">
            <v>12 - 15</v>
          </cell>
          <cell r="I5">
            <v>0</v>
          </cell>
          <cell r="J5">
            <v>0.01</v>
          </cell>
          <cell r="K5">
            <v>0.01</v>
          </cell>
          <cell r="L5">
            <v>0.03</v>
          </cell>
          <cell r="N5" t="str">
            <v>12 - 15</v>
          </cell>
          <cell r="O5">
            <v>0</v>
          </cell>
          <cell r="P5">
            <v>0</v>
          </cell>
          <cell r="Q5">
            <v>0.1</v>
          </cell>
          <cell r="R5">
            <v>0.11</v>
          </cell>
          <cell r="T5" t="str">
            <v>12 - 15</v>
          </cell>
          <cell r="U5">
            <v>0</v>
          </cell>
          <cell r="V5">
            <v>0</v>
          </cell>
          <cell r="W5">
            <v>0.01</v>
          </cell>
          <cell r="X5">
            <v>0.01</v>
          </cell>
          <cell r="Z5" t="str">
            <v>12 - 15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C6">
            <v>0.02</v>
          </cell>
          <cell r="D6">
            <v>0.15</v>
          </cell>
          <cell r="E6">
            <v>0.17</v>
          </cell>
          <cell r="H6" t="str">
            <v>16 - 22</v>
          </cell>
          <cell r="I6">
            <v>0</v>
          </cell>
          <cell r="J6">
            <v>0.09</v>
          </cell>
          <cell r="K6">
            <v>0.19</v>
          </cell>
          <cell r="L6">
            <v>0.28000000000000003</v>
          </cell>
          <cell r="N6" t="str">
            <v>16 - 22</v>
          </cell>
          <cell r="O6">
            <v>0</v>
          </cell>
          <cell r="P6">
            <v>0</v>
          </cell>
          <cell r="Q6">
            <v>0.04</v>
          </cell>
          <cell r="R6">
            <v>0.05</v>
          </cell>
          <cell r="T6" t="str">
            <v>16 - 22</v>
          </cell>
          <cell r="U6">
            <v>0</v>
          </cell>
          <cell r="V6">
            <v>0</v>
          </cell>
          <cell r="W6">
            <v>0.06</v>
          </cell>
          <cell r="X6">
            <v>0.06</v>
          </cell>
          <cell r="Z6" t="str">
            <v>16 - 22</v>
          </cell>
          <cell r="AA6">
            <v>0</v>
          </cell>
          <cell r="AB6">
            <v>0</v>
          </cell>
          <cell r="AC6">
            <v>0.01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C7">
            <v>0.03</v>
          </cell>
          <cell r="D7">
            <v>0.17</v>
          </cell>
          <cell r="E7">
            <v>0.2</v>
          </cell>
          <cell r="H7" t="str">
            <v>23 - 25</v>
          </cell>
          <cell r="I7">
            <v>0.01</v>
          </cell>
          <cell r="J7">
            <v>0.09</v>
          </cell>
          <cell r="K7">
            <v>0.15</v>
          </cell>
          <cell r="L7">
            <v>0.25</v>
          </cell>
          <cell r="N7" t="str">
            <v>23 - 25</v>
          </cell>
          <cell r="O7">
            <v>0</v>
          </cell>
          <cell r="P7">
            <v>0</v>
          </cell>
          <cell r="Q7">
            <v>0.03</v>
          </cell>
          <cell r="R7">
            <v>0.03</v>
          </cell>
          <cell r="T7" t="str">
            <v>23 - 25</v>
          </cell>
          <cell r="U7">
            <v>0</v>
          </cell>
          <cell r="V7">
            <v>0.01</v>
          </cell>
          <cell r="W7">
            <v>0.11</v>
          </cell>
          <cell r="X7">
            <v>0.12</v>
          </cell>
          <cell r="Z7" t="str">
            <v>23 - 25</v>
          </cell>
          <cell r="AA7">
            <v>0</v>
          </cell>
          <cell r="AB7">
            <v>0</v>
          </cell>
          <cell r="AC7">
            <v>0.01</v>
          </cell>
          <cell r="AD7">
            <v>0.01</v>
          </cell>
        </row>
        <row r="8">
          <cell r="A8" t="str">
            <v>26 - 29</v>
          </cell>
          <cell r="B8">
            <v>0</v>
          </cell>
          <cell r="C8">
            <v>0.03</v>
          </cell>
          <cell r="D8">
            <v>0.19</v>
          </cell>
          <cell r="E8">
            <v>0.22</v>
          </cell>
          <cell r="H8" t="str">
            <v>26 - 29</v>
          </cell>
          <cell r="I8">
            <v>0.01</v>
          </cell>
          <cell r="J8">
            <v>0.08</v>
          </cell>
          <cell r="K8">
            <v>0.13</v>
          </cell>
          <cell r="L8">
            <v>0.21</v>
          </cell>
          <cell r="N8" t="str">
            <v>26 - 29</v>
          </cell>
          <cell r="O8">
            <v>0</v>
          </cell>
          <cell r="P8">
            <v>0</v>
          </cell>
          <cell r="Q8">
            <v>0.04</v>
          </cell>
          <cell r="R8">
            <v>0.04</v>
          </cell>
          <cell r="T8" t="str">
            <v>26 - 29</v>
          </cell>
          <cell r="U8">
            <v>0</v>
          </cell>
          <cell r="V8">
            <v>0.01</v>
          </cell>
          <cell r="W8">
            <v>0.13</v>
          </cell>
          <cell r="X8">
            <v>0.14000000000000001</v>
          </cell>
          <cell r="Z8" t="str">
            <v>26 - 29</v>
          </cell>
          <cell r="AA8">
            <v>0</v>
          </cell>
          <cell r="AB8">
            <v>0</v>
          </cell>
          <cell r="AC8">
            <v>0.02</v>
          </cell>
          <cell r="AD8">
            <v>0.02</v>
          </cell>
        </row>
        <row r="9">
          <cell r="A9" t="str">
            <v>30 - 39</v>
          </cell>
          <cell r="B9">
            <v>0</v>
          </cell>
          <cell r="C9">
            <v>0.05</v>
          </cell>
          <cell r="D9">
            <v>0.23</v>
          </cell>
          <cell r="E9">
            <v>0.28000000000000003</v>
          </cell>
          <cell r="H9" t="str">
            <v>30 - 39</v>
          </cell>
          <cell r="I9">
            <v>0.01</v>
          </cell>
          <cell r="J9">
            <v>7.0000000000000007E-2</v>
          </cell>
          <cell r="K9">
            <v>0.09</v>
          </cell>
          <cell r="L9">
            <v>0.17</v>
          </cell>
          <cell r="N9" t="str">
            <v>30 - 39</v>
          </cell>
          <cell r="O9">
            <v>0</v>
          </cell>
          <cell r="P9">
            <v>0</v>
          </cell>
          <cell r="Q9">
            <v>0.04</v>
          </cell>
          <cell r="R9">
            <v>0.04</v>
          </cell>
          <cell r="T9" t="str">
            <v>30 - 39</v>
          </cell>
          <cell r="U9">
            <v>0</v>
          </cell>
          <cell r="V9">
            <v>0.01</v>
          </cell>
          <cell r="W9">
            <v>0.11</v>
          </cell>
          <cell r="X9">
            <v>0.11</v>
          </cell>
          <cell r="Z9" t="str">
            <v>30 - 39</v>
          </cell>
          <cell r="AA9">
            <v>0</v>
          </cell>
          <cell r="AB9">
            <v>0</v>
          </cell>
          <cell r="AC9">
            <v>0.02</v>
          </cell>
          <cell r="AD9">
            <v>0.02</v>
          </cell>
        </row>
        <row r="10">
          <cell r="A10" t="str">
            <v>40 - 49</v>
          </cell>
          <cell r="B10">
            <v>0</v>
          </cell>
          <cell r="C10">
            <v>0.06</v>
          </cell>
          <cell r="D10">
            <v>0.19</v>
          </cell>
          <cell r="E10">
            <v>0.25</v>
          </cell>
          <cell r="H10" t="str">
            <v>40 - 49</v>
          </cell>
          <cell r="I10">
            <v>0.01</v>
          </cell>
          <cell r="J10">
            <v>0.09</v>
          </cell>
          <cell r="K10">
            <v>0.13</v>
          </cell>
          <cell r="L10">
            <v>0.22</v>
          </cell>
          <cell r="N10" t="str">
            <v>40 - 49</v>
          </cell>
          <cell r="O10">
            <v>0</v>
          </cell>
          <cell r="P10">
            <v>0</v>
          </cell>
          <cell r="Q10">
            <v>0.05</v>
          </cell>
          <cell r="R10">
            <v>0.05</v>
          </cell>
          <cell r="T10" t="str">
            <v>40 - 49</v>
          </cell>
          <cell r="U10">
            <v>0</v>
          </cell>
          <cell r="V10">
            <v>0.01</v>
          </cell>
          <cell r="W10">
            <v>0.09</v>
          </cell>
          <cell r="X10">
            <v>0.11</v>
          </cell>
          <cell r="Z10" t="str">
            <v>40 - 49</v>
          </cell>
          <cell r="AA10">
            <v>0</v>
          </cell>
          <cell r="AB10">
            <v>0.01</v>
          </cell>
          <cell r="AC10">
            <v>0.04</v>
          </cell>
          <cell r="AD10">
            <v>0.04</v>
          </cell>
        </row>
        <row r="11">
          <cell r="A11" t="str">
            <v>50 - 59</v>
          </cell>
          <cell r="B11">
            <v>0</v>
          </cell>
          <cell r="C11">
            <v>0.04</v>
          </cell>
          <cell r="D11">
            <v>0.12</v>
          </cell>
          <cell r="E11">
            <v>0.17</v>
          </cell>
          <cell r="H11" t="str">
            <v>50 - 59</v>
          </cell>
          <cell r="I11">
            <v>0.01</v>
          </cell>
          <cell r="J11">
            <v>0.08</v>
          </cell>
          <cell r="K11">
            <v>0.1</v>
          </cell>
          <cell r="L11">
            <v>0.19</v>
          </cell>
          <cell r="N11" t="str">
            <v>50 - 59</v>
          </cell>
          <cell r="O11">
            <v>0</v>
          </cell>
          <cell r="P11">
            <v>0</v>
          </cell>
          <cell r="Q11">
            <v>0.05</v>
          </cell>
          <cell r="R11">
            <v>0.05</v>
          </cell>
          <cell r="T11" t="str">
            <v>50 - 59</v>
          </cell>
          <cell r="U11">
            <v>0</v>
          </cell>
          <cell r="V11">
            <v>0.01</v>
          </cell>
          <cell r="W11">
            <v>7.0000000000000007E-2</v>
          </cell>
          <cell r="X11">
            <v>0.08</v>
          </cell>
          <cell r="Z11" t="str">
            <v>50 - 59</v>
          </cell>
          <cell r="AA11">
            <v>0</v>
          </cell>
          <cell r="AB11">
            <v>0.01</v>
          </cell>
          <cell r="AC11">
            <v>0.02</v>
          </cell>
          <cell r="AD11">
            <v>0.03</v>
          </cell>
        </row>
        <row r="12">
          <cell r="A12" t="str">
            <v>60 - 69</v>
          </cell>
          <cell r="B12">
            <v>0</v>
          </cell>
          <cell r="C12">
            <v>0.02</v>
          </cell>
          <cell r="D12">
            <v>0.04</v>
          </cell>
          <cell r="E12">
            <v>0.06</v>
          </cell>
          <cell r="H12" t="str">
            <v>60 - 69</v>
          </cell>
          <cell r="I12">
            <v>0</v>
          </cell>
          <cell r="J12">
            <v>0.03</v>
          </cell>
          <cell r="K12">
            <v>0.03</v>
          </cell>
          <cell r="L12">
            <v>7.0000000000000007E-2</v>
          </cell>
          <cell r="N12" t="str">
            <v>60 - 69</v>
          </cell>
          <cell r="O12">
            <v>0</v>
          </cell>
          <cell r="P12">
            <v>0.01</v>
          </cell>
          <cell r="Q12">
            <v>7.0000000000000007E-2</v>
          </cell>
          <cell r="R12">
            <v>0.09</v>
          </cell>
          <cell r="T12" t="str">
            <v>60 - 69</v>
          </cell>
          <cell r="U12">
            <v>0</v>
          </cell>
          <cell r="V12">
            <v>0.01</v>
          </cell>
          <cell r="W12">
            <v>0.03</v>
          </cell>
          <cell r="X12">
            <v>0.04</v>
          </cell>
          <cell r="Z12" t="str">
            <v>60 - 69</v>
          </cell>
          <cell r="AA12">
            <v>0</v>
          </cell>
          <cell r="AB12">
            <v>0</v>
          </cell>
          <cell r="AC12">
            <v>0.01</v>
          </cell>
          <cell r="AD12">
            <v>0.01</v>
          </cell>
        </row>
        <row r="13">
          <cell r="A13" t="str">
            <v>70+</v>
          </cell>
          <cell r="B13">
            <v>0</v>
          </cell>
          <cell r="C13">
            <v>0.01</v>
          </cell>
          <cell r="D13">
            <v>0.01</v>
          </cell>
          <cell r="E13">
            <v>0.02</v>
          </cell>
          <cell r="H13" t="str">
            <v>70+</v>
          </cell>
          <cell r="I13">
            <v>0</v>
          </cell>
          <cell r="J13">
            <v>0.01</v>
          </cell>
          <cell r="K13">
            <v>0.01</v>
          </cell>
          <cell r="L13">
            <v>0.02</v>
          </cell>
          <cell r="N13" t="str">
            <v>70+</v>
          </cell>
          <cell r="O13">
            <v>0</v>
          </cell>
          <cell r="P13">
            <v>0.02</v>
          </cell>
          <cell r="Q13">
            <v>0.11</v>
          </cell>
          <cell r="R13">
            <v>0.13</v>
          </cell>
          <cell r="T13" t="str">
            <v>70+</v>
          </cell>
          <cell r="U13">
            <v>0</v>
          </cell>
          <cell r="V13">
            <v>0</v>
          </cell>
          <cell r="W13">
            <v>0.01</v>
          </cell>
          <cell r="X13">
            <v>0.01</v>
          </cell>
          <cell r="Z13" t="str">
            <v>70+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42"/>
      <sheetName val="Table43a"/>
      <sheetName val="Table43b"/>
      <sheetName val="Tables44_45"/>
    </sheetNames>
    <sheetDataSet>
      <sheetData sheetId="0"/>
      <sheetData sheetId="1">
        <row r="4">
          <cell r="A4" t="str">
            <v>Years: 1981 to 2017</v>
          </cell>
        </row>
      </sheetData>
      <sheetData sheetId="2">
        <row r="89">
          <cell r="C89">
            <v>4314</v>
          </cell>
          <cell r="E89">
            <v>4594.666666666667</v>
          </cell>
          <cell r="G89">
            <v>4963</v>
          </cell>
          <cell r="I89">
            <v>4972.666666666667</v>
          </cell>
        </row>
        <row r="90">
          <cell r="C90">
            <v>4161.666666666667</v>
          </cell>
          <cell r="E90">
            <v>4494.666666666667</v>
          </cell>
          <cell r="G90">
            <v>4766</v>
          </cell>
          <cell r="I90">
            <v>4958.666666666667</v>
          </cell>
        </row>
        <row r="91">
          <cell r="C91">
            <v>4046</v>
          </cell>
          <cell r="E91">
            <v>4330.666666666667</v>
          </cell>
          <cell r="G91">
            <v>4648.666666666667</v>
          </cell>
          <cell r="I91">
            <v>4860</v>
          </cell>
        </row>
        <row r="92">
          <cell r="C92">
            <v>3963.6666666666665</v>
          </cell>
          <cell r="E92">
            <v>4137</v>
          </cell>
          <cell r="G92">
            <v>4433</v>
          </cell>
          <cell r="I92">
            <v>4597.333333333333</v>
          </cell>
        </row>
        <row r="93">
          <cell r="C93">
            <v>3945</v>
          </cell>
          <cell r="E93">
            <v>3912.3333333333335</v>
          </cell>
          <cell r="G93">
            <v>4231.666666666667</v>
          </cell>
          <cell r="I93">
            <v>4277.666666666667</v>
          </cell>
        </row>
        <row r="94">
          <cell r="C94">
            <v>3804.6666666666665</v>
          </cell>
          <cell r="E94">
            <v>3793.6666666666665</v>
          </cell>
          <cell r="G94">
            <v>4056.3333333333335</v>
          </cell>
          <cell r="I94">
            <v>3970</v>
          </cell>
        </row>
        <row r="95">
          <cell r="C95">
            <v>3512.6666666666665</v>
          </cell>
          <cell r="E95">
            <v>3519</v>
          </cell>
          <cell r="G95">
            <v>3917.6666666666665</v>
          </cell>
          <cell r="I95">
            <v>3708.3333333333335</v>
          </cell>
        </row>
        <row r="96">
          <cell r="C96">
            <v>3156.3333333333335</v>
          </cell>
          <cell r="E96">
            <v>3331.3333333333335</v>
          </cell>
          <cell r="G96">
            <v>3764.3333333333335</v>
          </cell>
          <cell r="I96">
            <v>3469.6666666666665</v>
          </cell>
        </row>
        <row r="97">
          <cell r="C97">
            <v>3004.3333333333335</v>
          </cell>
          <cell r="E97">
            <v>3179.3333333333335</v>
          </cell>
          <cell r="G97">
            <v>3492.3333333333335</v>
          </cell>
          <cell r="I97">
            <v>3268.6666666666665</v>
          </cell>
        </row>
        <row r="98">
          <cell r="C98">
            <v>2911.6666666666665</v>
          </cell>
          <cell r="E98">
            <v>3031.3333333333335</v>
          </cell>
          <cell r="G98">
            <v>3265.6666666666665</v>
          </cell>
          <cell r="I98">
            <v>3121.6666666666665</v>
          </cell>
        </row>
        <row r="99">
          <cell r="C99">
            <v>2835</v>
          </cell>
          <cell r="E99">
            <v>2910</v>
          </cell>
          <cell r="G99">
            <v>3092</v>
          </cell>
          <cell r="I99">
            <v>3000.6666666666665</v>
          </cell>
        </row>
        <row r="100">
          <cell r="C100">
            <v>2696.6666666666665</v>
          </cell>
          <cell r="E100">
            <v>2704.3333333333335</v>
          </cell>
          <cell r="G100">
            <v>2974.3333333333335</v>
          </cell>
          <cell r="I100">
            <v>2885</v>
          </cell>
        </row>
        <row r="101">
          <cell r="C101">
            <v>2691.3333333333335</v>
          </cell>
          <cell r="E101">
            <v>2690.6666666666665</v>
          </cell>
          <cell r="G101">
            <v>2872.6666666666665</v>
          </cell>
          <cell r="I101">
            <v>2809</v>
          </cell>
        </row>
        <row r="102">
          <cell r="C102">
            <v>2594.3333333333335</v>
          </cell>
          <cell r="E102">
            <v>2529.3333333333335</v>
          </cell>
          <cell r="G102">
            <v>2689</v>
          </cell>
          <cell r="I102">
            <v>2625</v>
          </cell>
        </row>
        <row r="104">
          <cell r="A104" t="str">
            <v>2002-04 ave</v>
          </cell>
        </row>
        <row r="105">
          <cell r="A105" t="str">
            <v>2003-05 ave</v>
          </cell>
        </row>
        <row r="106">
          <cell r="A106" t="str">
            <v>2004-06 ave</v>
          </cell>
        </row>
        <row r="107">
          <cell r="A107" t="str">
            <v>2005-07 ave</v>
          </cell>
        </row>
        <row r="108">
          <cell r="A108" t="str">
            <v>2006-08 ave</v>
          </cell>
        </row>
        <row r="109">
          <cell r="A109" t="str">
            <v>2007-09 ave</v>
          </cell>
        </row>
        <row r="110">
          <cell r="A110" t="str">
            <v>2008-10 ave</v>
          </cell>
        </row>
        <row r="111">
          <cell r="A111" t="str">
            <v>2009-11 ave</v>
          </cell>
        </row>
        <row r="112">
          <cell r="A112" t="str">
            <v>2010-12 ave</v>
          </cell>
        </row>
        <row r="113">
          <cell r="A113" t="str">
            <v>2011-13 ave</v>
          </cell>
        </row>
        <row r="114">
          <cell r="A114" t="str">
            <v>2012-14 ave</v>
          </cell>
        </row>
        <row r="115">
          <cell r="A115" t="str">
            <v>2013-15 ave</v>
          </cell>
        </row>
        <row r="116">
          <cell r="A116" t="str">
            <v>2014-16 ave</v>
          </cell>
        </row>
        <row r="117">
          <cell r="A117" t="str">
            <v>2015-17 ave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44"/>
  <sheetViews>
    <sheetView topLeftCell="F2" workbookViewId="0">
      <selection activeCell="F2" sqref="F2:F44"/>
    </sheetView>
  </sheetViews>
  <sheetFormatPr defaultRowHeight="12.75"/>
  <cols>
    <col min="1" max="1" width="15.7109375" customWidth="1"/>
    <col min="5" max="5" width="5" customWidth="1"/>
    <col min="6" max="6" width="16.5703125" customWidth="1"/>
    <col min="7" max="15" width="10.140625" customWidth="1"/>
  </cols>
  <sheetData>
    <row r="1" spans="1:22" ht="99" customHeight="1">
      <c r="B1" s="13" t="s">
        <v>137</v>
      </c>
      <c r="C1" s="13" t="s">
        <v>138</v>
      </c>
      <c r="D1" s="3" t="s">
        <v>73</v>
      </c>
      <c r="G1" s="13" t="s">
        <v>134</v>
      </c>
      <c r="H1" s="13" t="s">
        <v>135</v>
      </c>
      <c r="I1" s="3" t="s">
        <v>73</v>
      </c>
      <c r="J1" s="13"/>
      <c r="L1" s="13" t="s">
        <v>131</v>
      </c>
      <c r="M1" s="13" t="s">
        <v>136</v>
      </c>
      <c r="N1" s="3" t="s">
        <v>73</v>
      </c>
      <c r="O1" s="13"/>
      <c r="Q1" s="13" t="s">
        <v>133</v>
      </c>
      <c r="R1" s="3" t="s">
        <v>73</v>
      </c>
      <c r="V1" s="25" t="s">
        <v>132</v>
      </c>
    </row>
    <row r="2" spans="1:22">
      <c r="A2" t="s">
        <v>61</v>
      </c>
      <c r="B2">
        <v>9</v>
      </c>
      <c r="C2" s="23">
        <v>21.555853611803027</v>
      </c>
      <c r="D2" s="23">
        <v>67.375990442162674</v>
      </c>
      <c r="F2" t="s">
        <v>78</v>
      </c>
      <c r="G2">
        <v>1430</v>
      </c>
      <c r="H2" s="23">
        <v>26.547448449542685</v>
      </c>
      <c r="I2" s="23">
        <v>82.230721572458449</v>
      </c>
      <c r="J2" s="23"/>
      <c r="K2" t="s">
        <v>74</v>
      </c>
      <c r="L2">
        <v>63</v>
      </c>
      <c r="M2" s="23">
        <v>3.7656120482371316</v>
      </c>
      <c r="N2" s="23">
        <v>37.053622554653373</v>
      </c>
      <c r="O2" s="23"/>
      <c r="P2" t="s">
        <v>63</v>
      </c>
      <c r="Q2" s="23">
        <v>0</v>
      </c>
      <c r="R2" s="23">
        <v>0</v>
      </c>
      <c r="U2" t="s">
        <v>78</v>
      </c>
      <c r="V2">
        <v>686</v>
      </c>
    </row>
    <row r="3" spans="1:22">
      <c r="A3" t="s">
        <v>92</v>
      </c>
      <c r="B3">
        <v>48</v>
      </c>
      <c r="C3" s="23">
        <v>26.321071004379171</v>
      </c>
      <c r="D3" s="23">
        <v>82.270378169923035</v>
      </c>
      <c r="F3" t="s">
        <v>77</v>
      </c>
      <c r="G3">
        <v>260</v>
      </c>
      <c r="H3" s="23">
        <v>27.208341491475469</v>
      </c>
      <c r="I3" s="23">
        <v>84.277837769845249</v>
      </c>
      <c r="J3" s="23"/>
      <c r="K3" t="s">
        <v>76</v>
      </c>
      <c r="L3">
        <v>22</v>
      </c>
      <c r="M3" s="23">
        <v>4.4124696392003804</v>
      </c>
      <c r="N3" s="23">
        <v>43.418701249731747</v>
      </c>
      <c r="O3" s="23"/>
      <c r="P3" t="s">
        <v>75</v>
      </c>
      <c r="Q3" s="23">
        <v>0</v>
      </c>
      <c r="R3" s="23">
        <v>0</v>
      </c>
      <c r="U3" t="s">
        <v>86</v>
      </c>
      <c r="V3">
        <v>43</v>
      </c>
    </row>
    <row r="4" spans="1:22">
      <c r="A4" t="s">
        <v>78</v>
      </c>
      <c r="B4">
        <v>1491</v>
      </c>
      <c r="C4" s="23">
        <v>27.872425943609205</v>
      </c>
      <c r="D4" s="23">
        <v>87.119366172918731</v>
      </c>
      <c r="F4" t="s">
        <v>79</v>
      </c>
      <c r="G4">
        <v>1713</v>
      </c>
      <c r="H4" s="23">
        <v>27.506614955515158</v>
      </c>
      <c r="I4" s="23">
        <v>85.201739824708184</v>
      </c>
      <c r="J4" s="23"/>
      <c r="K4" t="s">
        <v>86</v>
      </c>
      <c r="L4">
        <v>15</v>
      </c>
      <c r="M4" s="23">
        <v>4.8795293010855003</v>
      </c>
      <c r="N4" s="23">
        <v>48.01456832268132</v>
      </c>
      <c r="O4" s="23"/>
      <c r="P4" t="s">
        <v>115</v>
      </c>
      <c r="Q4" s="23">
        <v>2.3474040645301377</v>
      </c>
      <c r="R4" s="23">
        <v>100</v>
      </c>
      <c r="U4" t="s">
        <v>115</v>
      </c>
      <c r="V4">
        <v>72</v>
      </c>
    </row>
    <row r="5" spans="1:22">
      <c r="A5" t="s">
        <v>75</v>
      </c>
      <c r="B5">
        <v>9</v>
      </c>
      <c r="C5" s="23">
        <v>28.162403191739028</v>
      </c>
      <c r="D5" s="23">
        <v>88.025732705661468</v>
      </c>
      <c r="F5" t="s">
        <v>83</v>
      </c>
      <c r="G5">
        <v>1770</v>
      </c>
      <c r="H5" s="23">
        <v>27.610669099483797</v>
      </c>
      <c r="I5" s="23">
        <v>85.52404753565105</v>
      </c>
      <c r="J5" s="23"/>
      <c r="K5" t="s">
        <v>92</v>
      </c>
      <c r="L5">
        <v>9</v>
      </c>
      <c r="M5" s="23">
        <v>4.9352008133210941</v>
      </c>
      <c r="N5" s="23">
        <v>48.562376003079564</v>
      </c>
      <c r="O5" s="23"/>
      <c r="P5" t="s">
        <v>96</v>
      </c>
      <c r="Q5" s="23">
        <v>3.0841320378608046</v>
      </c>
      <c r="R5" s="23">
        <v>131.38479584587975</v>
      </c>
      <c r="U5" t="s">
        <v>79</v>
      </c>
      <c r="V5">
        <v>801</v>
      </c>
    </row>
    <row r="6" spans="1:22">
      <c r="A6" t="s">
        <v>83</v>
      </c>
      <c r="B6">
        <v>1802</v>
      </c>
      <c r="C6" s="23">
        <v>28.286620381467525</v>
      </c>
      <c r="D6" s="23">
        <v>88.413991799391667</v>
      </c>
      <c r="F6" t="s">
        <v>92</v>
      </c>
      <c r="G6">
        <v>57</v>
      </c>
      <c r="H6" s="23">
        <v>31.152222328491984</v>
      </c>
      <c r="I6" s="23">
        <v>96.494008662503916</v>
      </c>
      <c r="J6" s="23"/>
      <c r="K6" t="s">
        <v>77</v>
      </c>
      <c r="L6">
        <v>50</v>
      </c>
      <c r="M6" s="23">
        <v>5.2726736831892929</v>
      </c>
      <c r="N6" s="23">
        <v>51.883109042582646</v>
      </c>
      <c r="O6" s="23"/>
      <c r="P6" t="s">
        <v>76</v>
      </c>
      <c r="Q6" s="23">
        <v>4.3397645026792624</v>
      </c>
      <c r="R6" s="23">
        <v>184.87505275526226</v>
      </c>
      <c r="U6" t="s">
        <v>92</v>
      </c>
      <c r="V6">
        <v>29</v>
      </c>
    </row>
    <row r="7" spans="1:22">
      <c r="A7" t="s">
        <v>79</v>
      </c>
      <c r="B7">
        <v>1754</v>
      </c>
      <c r="C7" s="23">
        <v>28.344544780470045</v>
      </c>
      <c r="D7" s="23">
        <v>88.59504302676801</v>
      </c>
      <c r="F7" t="s">
        <v>115</v>
      </c>
      <c r="G7">
        <v>172</v>
      </c>
      <c r="H7" s="23">
        <v>32.284100080710253</v>
      </c>
      <c r="I7" s="23">
        <v>100</v>
      </c>
      <c r="J7" s="23"/>
      <c r="K7" t="s">
        <v>85</v>
      </c>
      <c r="L7">
        <v>29</v>
      </c>
      <c r="M7" s="23">
        <v>5.3691106179346439</v>
      </c>
      <c r="N7" s="23">
        <v>52.832048480476899</v>
      </c>
      <c r="O7" s="23"/>
      <c r="P7" t="s">
        <v>77</v>
      </c>
      <c r="Q7" s="23">
        <v>4.4729606334734653</v>
      </c>
      <c r="R7" s="23">
        <v>190.549241226128</v>
      </c>
      <c r="U7" t="s">
        <v>83</v>
      </c>
      <c r="V7">
        <v>830</v>
      </c>
    </row>
    <row r="8" spans="1:22">
      <c r="A8" t="s">
        <v>76</v>
      </c>
      <c r="B8">
        <v>145</v>
      </c>
      <c r="C8" s="23">
        <v>29.082186258366143</v>
      </c>
      <c r="D8" s="23">
        <v>90.900649942620191</v>
      </c>
      <c r="F8" t="s">
        <v>81</v>
      </c>
      <c r="G8">
        <v>269</v>
      </c>
      <c r="H8" s="23">
        <v>33.461623622662351</v>
      </c>
      <c r="I8" s="23">
        <v>103.64737917119662</v>
      </c>
      <c r="J8" s="23"/>
      <c r="K8" t="s">
        <v>82</v>
      </c>
      <c r="L8">
        <v>31</v>
      </c>
      <c r="M8" s="23">
        <v>5.5550418635122627</v>
      </c>
      <c r="N8" s="23">
        <v>54.661611936960661</v>
      </c>
      <c r="O8" s="23"/>
      <c r="P8" t="s">
        <v>79</v>
      </c>
      <c r="Q8" s="23">
        <v>4.8405398316149721</v>
      </c>
      <c r="R8" s="23">
        <v>206.20820696175574</v>
      </c>
      <c r="U8" t="s">
        <v>93</v>
      </c>
      <c r="V8">
        <v>279</v>
      </c>
    </row>
    <row r="9" spans="1:22">
      <c r="A9" t="s">
        <v>82</v>
      </c>
      <c r="B9">
        <v>167</v>
      </c>
      <c r="C9" s="23">
        <v>29.925548103437031</v>
      </c>
      <c r="D9" s="23">
        <v>93.536701413189988</v>
      </c>
      <c r="F9" t="s">
        <v>74</v>
      </c>
      <c r="G9">
        <v>570</v>
      </c>
      <c r="H9" s="23">
        <v>33.969871108177649</v>
      </c>
      <c r="I9" s="23">
        <v>105.22167575758026</v>
      </c>
      <c r="J9" s="23"/>
      <c r="K9" t="s">
        <v>75</v>
      </c>
      <c r="L9">
        <v>2</v>
      </c>
      <c r="M9" s="23">
        <v>6.2583118203864512</v>
      </c>
      <c r="N9" s="23">
        <v>61.581788312602683</v>
      </c>
      <c r="O9" s="23"/>
      <c r="P9" t="s">
        <v>78</v>
      </c>
      <c r="Q9" s="23">
        <v>4.9068522834924506</v>
      </c>
      <c r="R9" s="23">
        <v>209.03313398984929</v>
      </c>
      <c r="U9" t="s">
        <v>87</v>
      </c>
      <c r="V9">
        <v>384</v>
      </c>
    </row>
    <row r="10" spans="1:22">
      <c r="A10" t="s">
        <v>77</v>
      </c>
      <c r="B10">
        <v>285</v>
      </c>
      <c r="C10" s="23">
        <v>30.054239994178971</v>
      </c>
      <c r="D10" s="23">
        <v>93.938946842981977</v>
      </c>
      <c r="F10" t="s">
        <v>116</v>
      </c>
      <c r="G10">
        <v>277</v>
      </c>
      <c r="H10" s="23">
        <v>34.062961141170682</v>
      </c>
      <c r="I10" s="23">
        <v>105.51002213477618</v>
      </c>
      <c r="J10" s="23"/>
      <c r="K10" t="s">
        <v>96</v>
      </c>
      <c r="L10">
        <v>29</v>
      </c>
      <c r="M10" s="23">
        <v>6.3280518830427628</v>
      </c>
      <c r="N10" s="23">
        <v>62.268030529140781</v>
      </c>
      <c r="O10" s="23"/>
      <c r="P10" t="s">
        <v>83</v>
      </c>
      <c r="Q10" s="23">
        <v>4.952532189911568</v>
      </c>
      <c r="R10" s="23">
        <v>210.97910942328028</v>
      </c>
      <c r="U10" t="s">
        <v>65</v>
      </c>
      <c r="V10" t="s">
        <v>120</v>
      </c>
    </row>
    <row r="11" spans="1:22">
      <c r="A11" t="s">
        <v>86</v>
      </c>
      <c r="B11">
        <v>93</v>
      </c>
      <c r="C11" s="23">
        <v>30.2530816667301</v>
      </c>
      <c r="D11" s="23">
        <v>94.560455731962961</v>
      </c>
      <c r="F11" t="s">
        <v>82</v>
      </c>
      <c r="G11">
        <v>192</v>
      </c>
      <c r="H11" s="23">
        <v>34.269632036965511</v>
      </c>
      <c r="I11" s="23">
        <v>106.15018523450065</v>
      </c>
      <c r="J11" s="23"/>
      <c r="K11" t="s">
        <v>84</v>
      </c>
      <c r="L11">
        <v>520</v>
      </c>
      <c r="M11" s="23">
        <v>6.353570608323718</v>
      </c>
      <c r="N11" s="23">
        <v>62.519134785905386</v>
      </c>
      <c r="O11" s="23"/>
      <c r="P11" t="s">
        <v>4</v>
      </c>
      <c r="Q11" s="23">
        <v>5.1119550096839594</v>
      </c>
      <c r="R11" s="23">
        <v>217.77056140128909</v>
      </c>
      <c r="U11" t="s">
        <v>63</v>
      </c>
      <c r="V11" t="s">
        <v>120</v>
      </c>
    </row>
    <row r="12" spans="1:22">
      <c r="A12" t="s">
        <v>115</v>
      </c>
      <c r="B12">
        <v>170</v>
      </c>
      <c r="C12" s="23">
        <v>31.993375489310452</v>
      </c>
      <c r="D12" s="23">
        <v>100</v>
      </c>
      <c r="F12" t="s">
        <v>95</v>
      </c>
      <c r="G12">
        <v>1680</v>
      </c>
      <c r="H12" s="23">
        <v>35.952832451882593</v>
      </c>
      <c r="I12" s="23">
        <v>111.36389851970631</v>
      </c>
      <c r="J12" s="23"/>
      <c r="K12" t="s">
        <v>78</v>
      </c>
      <c r="L12">
        <v>351</v>
      </c>
      <c r="M12" s="23">
        <v>6.5615167714331522</v>
      </c>
      <c r="N12" s="23">
        <v>64.565325030902216</v>
      </c>
      <c r="O12" s="23"/>
      <c r="P12" t="s">
        <v>88</v>
      </c>
      <c r="Q12" s="23">
        <v>5.9232396494409185</v>
      </c>
      <c r="R12" s="23">
        <v>252.3314898760955</v>
      </c>
      <c r="U12" t="s">
        <v>100</v>
      </c>
      <c r="V12">
        <v>368</v>
      </c>
    </row>
    <row r="13" spans="1:22">
      <c r="A13" t="s">
        <v>116</v>
      </c>
      <c r="B13">
        <v>263</v>
      </c>
      <c r="C13" s="23">
        <v>34.71030750956843</v>
      </c>
      <c r="D13" s="23">
        <v>108.49217057814282</v>
      </c>
      <c r="F13" t="s">
        <v>86</v>
      </c>
      <c r="G13">
        <v>111</v>
      </c>
      <c r="H13" s="23">
        <v>36.010760404514386</v>
      </c>
      <c r="I13" s="23">
        <v>111.54333035298329</v>
      </c>
      <c r="J13" s="23"/>
      <c r="K13" t="s">
        <v>83</v>
      </c>
      <c r="L13">
        <v>429</v>
      </c>
      <c r="M13" s="23">
        <v>6.7341621218921022</v>
      </c>
      <c r="N13" s="23">
        <v>66.26415527941829</v>
      </c>
      <c r="O13" s="23"/>
      <c r="P13" t="s">
        <v>94</v>
      </c>
      <c r="Q13" s="23">
        <v>5.9906813190117676</v>
      </c>
      <c r="R13" s="23">
        <v>255.20452186023107</v>
      </c>
      <c r="U13" t="s">
        <v>82</v>
      </c>
      <c r="V13">
        <v>81</v>
      </c>
    </row>
    <row r="14" spans="1:22">
      <c r="A14" t="s">
        <v>96</v>
      </c>
      <c r="B14">
        <v>162</v>
      </c>
      <c r="C14" s="23">
        <v>35.349807070790604</v>
      </c>
      <c r="D14" s="23">
        <v>110.49102050079584</v>
      </c>
      <c r="F14" t="s">
        <v>76</v>
      </c>
      <c r="G14">
        <v>190</v>
      </c>
      <c r="H14" s="23">
        <v>37.61426570519324</v>
      </c>
      <c r="I14" s="23">
        <v>116.51018802183606</v>
      </c>
      <c r="J14" s="23"/>
      <c r="K14" t="s">
        <v>79</v>
      </c>
      <c r="L14">
        <v>420</v>
      </c>
      <c r="M14" s="23">
        <v>6.7871771994284034</v>
      </c>
      <c r="N14" s="23">
        <v>66.78582364237549</v>
      </c>
      <c r="O14" s="23"/>
      <c r="P14" t="s">
        <v>93</v>
      </c>
      <c r="Q14" s="23">
        <v>6.4789866217024992</v>
      </c>
      <c r="R14" s="23">
        <v>276.0064498311819</v>
      </c>
      <c r="U14" t="s">
        <v>66</v>
      </c>
      <c r="V14" t="s">
        <v>120</v>
      </c>
    </row>
    <row r="15" spans="1:22">
      <c r="A15" t="s">
        <v>81</v>
      </c>
      <c r="B15">
        <v>286</v>
      </c>
      <c r="C15" s="23">
        <v>35.953758940354724</v>
      </c>
      <c r="D15" s="23">
        <v>112.3787608855699</v>
      </c>
      <c r="F15" t="s">
        <v>88</v>
      </c>
      <c r="G15">
        <v>5152</v>
      </c>
      <c r="H15" s="23">
        <v>40.472599296128706</v>
      </c>
      <c r="I15" s="23">
        <v>125.36387631975865</v>
      </c>
      <c r="J15" s="23"/>
      <c r="K15" t="s">
        <v>80</v>
      </c>
      <c r="L15">
        <v>33</v>
      </c>
      <c r="M15" s="23">
        <v>7.443967228498213</v>
      </c>
      <c r="N15" s="23">
        <v>73.248637528422421</v>
      </c>
      <c r="O15" s="23"/>
      <c r="P15" t="s">
        <v>84</v>
      </c>
      <c r="Q15" s="23">
        <v>6.6720280524962483</v>
      </c>
      <c r="R15" s="23">
        <v>284.23006304335331</v>
      </c>
      <c r="U15" t="s">
        <v>85</v>
      </c>
      <c r="V15">
        <v>147</v>
      </c>
    </row>
    <row r="16" spans="1:22">
      <c r="A16" t="s">
        <v>74</v>
      </c>
      <c r="B16">
        <v>650</v>
      </c>
      <c r="C16" s="23">
        <v>38.851552878637079</v>
      </c>
      <c r="D16" s="23">
        <v>121.43624198583881</v>
      </c>
      <c r="F16" t="s">
        <v>84</v>
      </c>
      <c r="G16">
        <v>3340</v>
      </c>
      <c r="H16" s="23">
        <v>40.721488209946536</v>
      </c>
      <c r="I16" s="23">
        <v>126.13480973030937</v>
      </c>
      <c r="J16" s="23"/>
      <c r="K16" t="s">
        <v>89</v>
      </c>
      <c r="L16">
        <v>489</v>
      </c>
      <c r="M16" s="23">
        <v>7.4853365471602835</v>
      </c>
      <c r="N16" s="23">
        <v>73.65571162405719</v>
      </c>
      <c r="O16" s="23"/>
      <c r="P16" t="s">
        <v>82</v>
      </c>
      <c r="Q16" s="23">
        <v>7.0345607971966269</v>
      </c>
      <c r="R16" s="23">
        <v>299.67404860077562</v>
      </c>
      <c r="U16" t="s">
        <v>89</v>
      </c>
      <c r="V16">
        <v>1882</v>
      </c>
    </row>
    <row r="17" spans="1:22">
      <c r="A17" t="s">
        <v>88</v>
      </c>
      <c r="B17">
        <v>5237</v>
      </c>
      <c r="C17" s="23">
        <v>40.978411411669889</v>
      </c>
      <c r="D17" s="23">
        <v>128.08405110414654</v>
      </c>
      <c r="F17" t="s">
        <v>62</v>
      </c>
      <c r="G17">
        <v>223</v>
      </c>
      <c r="H17" s="23">
        <v>41.213594350300028</v>
      </c>
      <c r="I17" s="23">
        <v>127.65910850005433</v>
      </c>
      <c r="J17" s="23"/>
      <c r="K17" t="s">
        <v>91</v>
      </c>
      <c r="L17">
        <v>174</v>
      </c>
      <c r="M17" s="23">
        <v>7.6617042307402379</v>
      </c>
      <c r="N17" s="23">
        <v>75.391169630483944</v>
      </c>
      <c r="O17" s="23"/>
      <c r="P17" t="s">
        <v>95</v>
      </c>
      <c r="Q17" s="23">
        <v>7.4658087495258494</v>
      </c>
      <c r="R17" s="23">
        <v>318.04531918198859</v>
      </c>
      <c r="U17" t="s">
        <v>84</v>
      </c>
      <c r="V17">
        <v>1791</v>
      </c>
    </row>
    <row r="18" spans="1:22">
      <c r="A18" t="s">
        <v>95</v>
      </c>
      <c r="B18">
        <v>1903</v>
      </c>
      <c r="C18" s="23">
        <v>41.193796660146369</v>
      </c>
      <c r="D18" s="23">
        <v>128.75726937256101</v>
      </c>
      <c r="F18" t="s">
        <v>96</v>
      </c>
      <c r="G18">
        <v>190</v>
      </c>
      <c r="H18" s="23">
        <v>41.384534860698565</v>
      </c>
      <c r="I18" s="23">
        <v>128.1885967310138</v>
      </c>
      <c r="J18" s="23"/>
      <c r="K18" t="s">
        <v>95</v>
      </c>
      <c r="L18">
        <v>376</v>
      </c>
      <c r="M18" s="23">
        <v>8.1391842061035398</v>
      </c>
      <c r="N18" s="23">
        <v>80.089572588058829</v>
      </c>
      <c r="O18" s="23"/>
      <c r="P18" t="s">
        <v>86</v>
      </c>
      <c r="Q18" s="23">
        <v>7.7109176955922463</v>
      </c>
      <c r="R18" s="23">
        <v>328.48702156165359</v>
      </c>
      <c r="U18" t="s">
        <v>101</v>
      </c>
      <c r="V18">
        <v>383</v>
      </c>
    </row>
    <row r="19" spans="1:22">
      <c r="A19" t="s">
        <v>84</v>
      </c>
      <c r="B19">
        <v>3601</v>
      </c>
      <c r="C19" s="23">
        <v>43.99847646264174</v>
      </c>
      <c r="D19" s="23">
        <v>137.52370854817241</v>
      </c>
      <c r="F19" t="s">
        <v>61</v>
      </c>
      <c r="G19">
        <v>18</v>
      </c>
      <c r="H19" s="23">
        <v>42.718409736000226</v>
      </c>
      <c r="I19" s="23">
        <v>132.32027415726068</v>
      </c>
      <c r="J19" s="23"/>
      <c r="K19" t="s">
        <v>98</v>
      </c>
      <c r="L19">
        <v>19</v>
      </c>
      <c r="M19" s="23">
        <v>9.2435110552392228</v>
      </c>
      <c r="N19" s="23">
        <v>90.956148783553957</v>
      </c>
      <c r="O19" s="23"/>
      <c r="P19" t="s">
        <v>85</v>
      </c>
      <c r="Q19" s="23">
        <v>7.8857512360915054</v>
      </c>
      <c r="R19" s="23">
        <v>335.93497409530715</v>
      </c>
      <c r="U19" t="s">
        <v>102</v>
      </c>
      <c r="V19">
        <v>253</v>
      </c>
    </row>
    <row r="20" spans="1:22">
      <c r="A20" t="s">
        <v>85</v>
      </c>
      <c r="B20">
        <v>255</v>
      </c>
      <c r="C20" s="23">
        <v>47.211145088735663</v>
      </c>
      <c r="D20" s="23">
        <v>147.56537679029753</v>
      </c>
      <c r="F20" t="s">
        <v>75</v>
      </c>
      <c r="G20">
        <v>15</v>
      </c>
      <c r="H20" s="23">
        <v>46.604547982489123</v>
      </c>
      <c r="I20" s="23">
        <v>144.35758737576006</v>
      </c>
      <c r="J20" s="23"/>
      <c r="K20" t="s">
        <v>94</v>
      </c>
      <c r="L20">
        <v>564</v>
      </c>
      <c r="M20" s="23">
        <v>9.2731592548694284</v>
      </c>
      <c r="N20" s="23">
        <v>91.247887067915173</v>
      </c>
      <c r="O20" s="23"/>
      <c r="P20" t="s">
        <v>99</v>
      </c>
      <c r="Q20" s="23">
        <v>8.2492543943143612</v>
      </c>
      <c r="R20" s="23">
        <v>351.4202995113904</v>
      </c>
      <c r="U20" t="s">
        <v>96</v>
      </c>
      <c r="V20">
        <v>89</v>
      </c>
    </row>
    <row r="21" spans="1:22">
      <c r="A21" t="s">
        <v>62</v>
      </c>
      <c r="B21">
        <v>295</v>
      </c>
      <c r="C21" s="23">
        <v>54.5859406600865</v>
      </c>
      <c r="D21" s="23">
        <v>170.61638487731506</v>
      </c>
      <c r="F21" t="s">
        <v>85</v>
      </c>
      <c r="G21">
        <v>258</v>
      </c>
      <c r="H21" s="23">
        <v>47.542933295790391</v>
      </c>
      <c r="I21" s="23">
        <v>147.26423588371071</v>
      </c>
      <c r="J21" s="23"/>
      <c r="K21" t="s">
        <v>87</v>
      </c>
      <c r="L21">
        <v>104</v>
      </c>
      <c r="M21" s="23">
        <v>9.3737184369324513</v>
      </c>
      <c r="N21" s="23">
        <v>92.237389419415322</v>
      </c>
      <c r="O21" s="23"/>
      <c r="P21" t="s">
        <v>74</v>
      </c>
      <c r="Q21" s="23">
        <v>8.2557209566316665</v>
      </c>
      <c r="R21" s="23">
        <v>351.69577668274815</v>
      </c>
      <c r="U21" t="s">
        <v>94</v>
      </c>
      <c r="V21">
        <v>1633</v>
      </c>
    </row>
    <row r="22" spans="1:22">
      <c r="A22" t="s">
        <v>89</v>
      </c>
      <c r="B22">
        <v>3653</v>
      </c>
      <c r="C22" s="23">
        <v>55.918066271526619</v>
      </c>
      <c r="D22" s="23">
        <v>174.78013937669635</v>
      </c>
      <c r="F22" t="s">
        <v>89</v>
      </c>
      <c r="G22">
        <v>3250</v>
      </c>
      <c r="H22" s="23">
        <v>49.558684489270838</v>
      </c>
      <c r="I22" s="23">
        <v>153.50802520551642</v>
      </c>
      <c r="J22" s="23"/>
      <c r="K22" t="s">
        <v>81</v>
      </c>
      <c r="L22">
        <v>75</v>
      </c>
      <c r="M22" s="23">
        <v>9.4284332885545616</v>
      </c>
      <c r="N22" s="23">
        <v>92.77578355937689</v>
      </c>
      <c r="O22" s="23"/>
      <c r="P22" t="s">
        <v>92</v>
      </c>
      <c r="Q22" s="23">
        <v>8.3762616744147085</v>
      </c>
      <c r="R22" s="23">
        <v>356.83084139548515</v>
      </c>
      <c r="U22" t="s">
        <v>67</v>
      </c>
      <c r="V22">
        <v>72</v>
      </c>
    </row>
    <row r="23" spans="1:22">
      <c r="A23" t="s">
        <v>91</v>
      </c>
      <c r="B23">
        <v>1299</v>
      </c>
      <c r="C23" s="23">
        <v>57.198585032940045</v>
      </c>
      <c r="D23" s="23">
        <v>178.78258907707658</v>
      </c>
      <c r="F23" t="s">
        <v>63</v>
      </c>
      <c r="G23">
        <v>44</v>
      </c>
      <c r="H23" s="23">
        <v>50.815472849523836</v>
      </c>
      <c r="I23" s="23">
        <v>157.40092715140005</v>
      </c>
      <c r="J23" s="23"/>
      <c r="K23" t="s">
        <v>93</v>
      </c>
      <c r="L23">
        <v>81</v>
      </c>
      <c r="M23" s="23">
        <v>9.5937258454263628</v>
      </c>
      <c r="N23" s="23">
        <v>94.402262318995412</v>
      </c>
      <c r="O23" s="23"/>
      <c r="P23" t="s">
        <v>87</v>
      </c>
      <c r="Q23" s="23">
        <v>8.5685351607162659</v>
      </c>
      <c r="R23" s="23">
        <v>365.0217399803031</v>
      </c>
      <c r="U23" t="s">
        <v>68</v>
      </c>
      <c r="V23" t="s">
        <v>120</v>
      </c>
    </row>
    <row r="24" spans="1:22">
      <c r="A24" t="s">
        <v>63</v>
      </c>
      <c r="B24">
        <v>51</v>
      </c>
      <c r="C24" s="23">
        <v>59.163978185893214</v>
      </c>
      <c r="D24" s="23">
        <v>184.92571440503656</v>
      </c>
      <c r="F24" t="s">
        <v>91</v>
      </c>
      <c r="G24">
        <v>1193</v>
      </c>
      <c r="H24" s="23">
        <v>51.566263664573597</v>
      </c>
      <c r="I24" s="23">
        <v>159.7265017010167</v>
      </c>
      <c r="J24" s="23"/>
      <c r="K24" t="s">
        <v>115</v>
      </c>
      <c r="L24">
        <v>54</v>
      </c>
      <c r="M24" s="23">
        <v>10.16260162601626</v>
      </c>
      <c r="N24">
        <v>100</v>
      </c>
      <c r="O24" s="23"/>
      <c r="P24" t="s">
        <v>89</v>
      </c>
      <c r="Q24" s="23">
        <v>9.5186698362457705</v>
      </c>
      <c r="R24" s="23">
        <v>405.49771469152887</v>
      </c>
      <c r="U24" t="s">
        <v>97</v>
      </c>
      <c r="V24">
        <v>22</v>
      </c>
    </row>
    <row r="25" spans="1:22">
      <c r="A25" t="s">
        <v>94</v>
      </c>
      <c r="B25">
        <v>3650</v>
      </c>
      <c r="C25" s="23">
        <v>60.012466808995413</v>
      </c>
      <c r="D25" s="23">
        <v>187.57779037428116</v>
      </c>
      <c r="F25" t="s">
        <v>93</v>
      </c>
      <c r="G25">
        <v>455</v>
      </c>
      <c r="H25" s="23">
        <v>53.834303928366062</v>
      </c>
      <c r="I25" s="23">
        <v>166.75175641811387</v>
      </c>
      <c r="J25" s="23"/>
      <c r="K25" t="s">
        <v>97</v>
      </c>
      <c r="L25">
        <v>6</v>
      </c>
      <c r="M25" s="23">
        <v>11.431772324822379</v>
      </c>
      <c r="N25" s="23">
        <v>112.48863967625222</v>
      </c>
      <c r="O25" s="23"/>
      <c r="P25" t="s">
        <v>100</v>
      </c>
      <c r="Q25" s="23">
        <v>9.8569752885629516</v>
      </c>
      <c r="R25" s="23">
        <v>419.90961153660385</v>
      </c>
      <c r="U25" t="s">
        <v>61</v>
      </c>
      <c r="V25" t="s">
        <v>120</v>
      </c>
    </row>
    <row r="26" spans="1:22">
      <c r="A26" t="s">
        <v>102</v>
      </c>
      <c r="B26">
        <v>605</v>
      </c>
      <c r="C26" s="23">
        <v>60.756812972754538</v>
      </c>
      <c r="D26" s="23">
        <v>189.90435377178144</v>
      </c>
      <c r="F26" t="s">
        <v>80</v>
      </c>
      <c r="G26">
        <v>254</v>
      </c>
      <c r="H26" s="23">
        <v>56.44444444444445</v>
      </c>
      <c r="I26" s="23">
        <v>174.83666666666667</v>
      </c>
      <c r="J26" s="23"/>
      <c r="K26" t="s">
        <v>88</v>
      </c>
      <c r="L26">
        <v>1904</v>
      </c>
      <c r="M26" s="23">
        <v>14.898395136112176</v>
      </c>
      <c r="N26" s="23">
        <v>146.60020813934383</v>
      </c>
      <c r="O26" s="23"/>
      <c r="P26" t="s">
        <v>98</v>
      </c>
      <c r="Q26" s="23">
        <v>10.314488762364494</v>
      </c>
      <c r="R26" s="23">
        <v>439.39979989891799</v>
      </c>
      <c r="U26" t="s">
        <v>74</v>
      </c>
      <c r="V26">
        <v>218</v>
      </c>
    </row>
    <row r="27" spans="1:22">
      <c r="A27" t="s">
        <v>93</v>
      </c>
      <c r="B27">
        <v>531</v>
      </c>
      <c r="C27" s="23">
        <v>62.892202764461707</v>
      </c>
      <c r="D27" s="23">
        <v>196.57882859367274</v>
      </c>
      <c r="F27" t="s">
        <v>94</v>
      </c>
      <c r="G27">
        <v>3400</v>
      </c>
      <c r="H27" s="23">
        <v>56.965520127786398</v>
      </c>
      <c r="I27" s="23">
        <v>176.45069859581835</v>
      </c>
      <c r="J27" s="23"/>
      <c r="K27" t="s">
        <v>101</v>
      </c>
      <c r="L27">
        <v>170</v>
      </c>
      <c r="M27" s="23">
        <v>15.057483715552795</v>
      </c>
      <c r="N27" s="23">
        <v>148.1656397610395</v>
      </c>
      <c r="O27" s="23"/>
      <c r="P27" t="s">
        <v>97</v>
      </c>
      <c r="Q27" s="23">
        <v>11.105805004275734</v>
      </c>
      <c r="R27" s="23">
        <v>473.1100696333973</v>
      </c>
      <c r="U27" t="s">
        <v>104</v>
      </c>
      <c r="V27">
        <v>1615</v>
      </c>
    </row>
    <row r="28" spans="1:22">
      <c r="A28" t="s">
        <v>98</v>
      </c>
      <c r="B28">
        <v>130</v>
      </c>
      <c r="C28" s="23">
        <v>63.245075641110461</v>
      </c>
      <c r="D28" s="23">
        <v>197.68178466270854</v>
      </c>
      <c r="F28" t="s">
        <v>102</v>
      </c>
      <c r="G28">
        <v>591</v>
      </c>
      <c r="H28" s="23">
        <v>59.643964888576797</v>
      </c>
      <c r="I28" s="23">
        <v>184.74718124236662</v>
      </c>
      <c r="J28" s="23"/>
      <c r="K28" t="s">
        <v>99</v>
      </c>
      <c r="L28">
        <v>159</v>
      </c>
      <c r="M28" s="23">
        <v>15.082755951522694</v>
      </c>
      <c r="N28" s="23">
        <v>148.41431856298334</v>
      </c>
      <c r="O28" s="23"/>
      <c r="P28" t="s">
        <v>91</v>
      </c>
      <c r="Q28" s="23">
        <v>11.419994779430958</v>
      </c>
      <c r="R28" s="23">
        <v>486.49463260245369</v>
      </c>
      <c r="U28" t="s">
        <v>99</v>
      </c>
      <c r="V28">
        <v>255</v>
      </c>
    </row>
    <row r="29" spans="1:22">
      <c r="A29" t="s">
        <v>97</v>
      </c>
      <c r="B29">
        <v>34</v>
      </c>
      <c r="C29" s="23">
        <v>64.780043173993477</v>
      </c>
      <c r="D29" s="23">
        <v>202.47955141725393</v>
      </c>
      <c r="F29" t="s">
        <v>98</v>
      </c>
      <c r="G29">
        <v>125</v>
      </c>
      <c r="H29" s="23">
        <v>60.71436030621409</v>
      </c>
      <c r="I29" s="23">
        <v>188.06273104849814</v>
      </c>
      <c r="J29" s="23"/>
      <c r="K29" t="s">
        <v>0</v>
      </c>
      <c r="L29">
        <v>4743</v>
      </c>
      <c r="M29" s="23">
        <v>15.109231813906762</v>
      </c>
      <c r="N29" s="23">
        <v>148.67484104884255</v>
      </c>
      <c r="O29" s="23"/>
      <c r="P29" t="s">
        <v>101</v>
      </c>
      <c r="Q29" s="23">
        <v>12.905890248309328</v>
      </c>
      <c r="R29" s="23">
        <v>549.79415105053943</v>
      </c>
      <c r="U29" t="s">
        <v>64</v>
      </c>
      <c r="V29">
        <v>798</v>
      </c>
    </row>
    <row r="30" spans="1:22">
      <c r="A30" t="s">
        <v>66</v>
      </c>
      <c r="B30">
        <v>87</v>
      </c>
      <c r="C30" s="23">
        <v>64.941753964806054</v>
      </c>
      <c r="D30" s="23">
        <v>202.98500227493733</v>
      </c>
      <c r="F30" t="s">
        <v>66</v>
      </c>
      <c r="G30">
        <v>81</v>
      </c>
      <c r="H30" s="23">
        <v>61.355548586777196</v>
      </c>
      <c r="I30" s="23">
        <v>190.04881174754235</v>
      </c>
      <c r="J30" s="23"/>
      <c r="K30" t="s">
        <v>100</v>
      </c>
      <c r="L30">
        <v>163</v>
      </c>
      <c r="M30" s="23">
        <v>15.515763492170013</v>
      </c>
      <c r="N30" s="23">
        <v>152.67511276295295</v>
      </c>
      <c r="O30" s="23"/>
      <c r="P30" t="s">
        <v>103</v>
      </c>
      <c r="Q30" s="23">
        <v>13.361444401243912</v>
      </c>
      <c r="R30" s="23">
        <v>569.20087185409102</v>
      </c>
      <c r="U30" t="s">
        <v>62</v>
      </c>
      <c r="V30" t="s">
        <v>120</v>
      </c>
    </row>
    <row r="31" spans="1:22">
      <c r="A31" t="s">
        <v>87</v>
      </c>
      <c r="B31">
        <v>767</v>
      </c>
      <c r="C31" s="23">
        <v>69.13117347237683</v>
      </c>
      <c r="D31" s="23">
        <v>216.07964903695381</v>
      </c>
      <c r="F31" t="s">
        <v>100</v>
      </c>
      <c r="G31">
        <v>650</v>
      </c>
      <c r="H31" s="23">
        <v>61.809839651012133</v>
      </c>
      <c r="I31" s="23">
        <v>191.45597831901006</v>
      </c>
      <c r="J31" s="23"/>
      <c r="K31" t="s">
        <v>102</v>
      </c>
      <c r="L31">
        <v>156</v>
      </c>
      <c r="M31" s="23">
        <v>15.666219543387948</v>
      </c>
      <c r="N31" s="23">
        <v>154.15560030693743</v>
      </c>
      <c r="O31" s="23"/>
      <c r="P31" t="s">
        <v>102</v>
      </c>
      <c r="Q31" s="23">
        <v>13.724857776161294</v>
      </c>
      <c r="R31" s="23">
        <v>584.68237247891523</v>
      </c>
      <c r="U31" t="s">
        <v>98</v>
      </c>
      <c r="V31">
        <v>71</v>
      </c>
    </row>
    <row r="32" spans="1:22">
      <c r="A32" t="s">
        <v>80</v>
      </c>
      <c r="B32">
        <v>308</v>
      </c>
      <c r="C32" s="23">
        <v>69.477027465983326</v>
      </c>
      <c r="D32" s="23">
        <v>217.1606665548523</v>
      </c>
      <c r="F32" t="s">
        <v>99</v>
      </c>
      <c r="G32">
        <v>650</v>
      </c>
      <c r="H32" s="23">
        <v>61.979792871160498</v>
      </c>
      <c r="I32" s="23">
        <v>191.98240841841962</v>
      </c>
      <c r="J32" s="23"/>
      <c r="K32" t="s">
        <v>4</v>
      </c>
      <c r="L32">
        <v>72</v>
      </c>
      <c r="M32" s="23">
        <v>16.370519422939189</v>
      </c>
      <c r="N32" s="23">
        <v>161.08591112172164</v>
      </c>
      <c r="O32" s="23"/>
      <c r="P32" t="s">
        <v>104</v>
      </c>
      <c r="Q32" s="23">
        <v>15.369466607784533</v>
      </c>
      <c r="R32" s="23">
        <v>654.74311985827308</v>
      </c>
      <c r="U32" t="s">
        <v>95</v>
      </c>
      <c r="V32">
        <v>872</v>
      </c>
    </row>
    <row r="33" spans="1:22">
      <c r="A33" t="s">
        <v>99</v>
      </c>
      <c r="B33">
        <v>743</v>
      </c>
      <c r="C33" s="23">
        <v>70.481054540763282</v>
      </c>
      <c r="D33" s="23">
        <v>220.2989008281175</v>
      </c>
      <c r="F33" t="s">
        <v>87</v>
      </c>
      <c r="G33">
        <v>720</v>
      </c>
      <c r="H33" s="23">
        <v>64.506638001828037</v>
      </c>
      <c r="I33" s="23">
        <v>199.80931121066232</v>
      </c>
      <c r="J33" s="23"/>
      <c r="K33" t="s">
        <v>104</v>
      </c>
      <c r="L33">
        <v>1157</v>
      </c>
      <c r="M33" s="23">
        <v>30.02196741347673</v>
      </c>
      <c r="N33" s="23">
        <v>295.41615934861107</v>
      </c>
      <c r="O33" s="23"/>
      <c r="P33" t="s">
        <v>80</v>
      </c>
      <c r="Q33" s="23">
        <v>15.690317953085948</v>
      </c>
      <c r="R33" s="23">
        <v>668.4114673809496</v>
      </c>
      <c r="U33" t="s">
        <v>77</v>
      </c>
      <c r="V33">
        <v>142</v>
      </c>
    </row>
    <row r="34" spans="1:22">
      <c r="A34" t="s">
        <v>100</v>
      </c>
      <c r="B34">
        <v>742</v>
      </c>
      <c r="C34" s="23">
        <v>70.630039945951836</v>
      </c>
      <c r="D34" s="23">
        <v>220.76457662165274</v>
      </c>
      <c r="F34" t="s">
        <v>65</v>
      </c>
      <c r="G34">
        <v>591</v>
      </c>
      <c r="H34" s="23">
        <v>81.130589774086317</v>
      </c>
      <c r="I34" s="23">
        <v>251.30200182523231</v>
      </c>
      <c r="J34" s="23"/>
      <c r="K34" t="s">
        <v>67</v>
      </c>
      <c r="L34">
        <v>62</v>
      </c>
      <c r="M34" s="23">
        <v>30.365914163397026</v>
      </c>
      <c r="N34" s="23">
        <v>298.8005953678267</v>
      </c>
      <c r="O34" s="23"/>
      <c r="P34" t="s">
        <v>0</v>
      </c>
      <c r="Q34" s="23">
        <v>19.10241606638796</v>
      </c>
      <c r="R34" s="23">
        <v>813.76770003214369</v>
      </c>
      <c r="U34" t="s">
        <v>4</v>
      </c>
      <c r="V34">
        <v>186</v>
      </c>
    </row>
    <row r="35" spans="1:22">
      <c r="A35" t="s">
        <v>65</v>
      </c>
      <c r="B35">
        <v>605</v>
      </c>
      <c r="C35" s="23">
        <v>82.568787306079358</v>
      </c>
      <c r="D35" s="23">
        <v>258.08088719387251</v>
      </c>
      <c r="F35" t="s">
        <v>97</v>
      </c>
      <c r="G35">
        <v>45</v>
      </c>
      <c r="H35" s="23">
        <v>83.792797171155158</v>
      </c>
      <c r="I35" s="23">
        <v>259.54818923765311</v>
      </c>
      <c r="J35" s="23"/>
      <c r="K35" t="s">
        <v>64</v>
      </c>
      <c r="L35">
        <v>728</v>
      </c>
      <c r="M35" s="23">
        <v>34.08902170079962</v>
      </c>
      <c r="N35" s="23">
        <v>335.4359735358683</v>
      </c>
      <c r="O35" s="23"/>
      <c r="P35" t="s">
        <v>67</v>
      </c>
      <c r="Q35" s="23">
        <v>20.370540124871411</v>
      </c>
      <c r="R35" s="23">
        <v>867.79010195455339</v>
      </c>
      <c r="U35" t="s">
        <v>116</v>
      </c>
      <c r="V35" t="s">
        <v>120</v>
      </c>
    </row>
    <row r="36" spans="1:22">
      <c r="A36" t="s">
        <v>67</v>
      </c>
      <c r="B36">
        <v>177</v>
      </c>
      <c r="C36" s="23">
        <v>86.689787208407637</v>
      </c>
      <c r="D36" s="23">
        <v>270.96167841799695</v>
      </c>
      <c r="F36" t="s">
        <v>4</v>
      </c>
      <c r="G36">
        <v>368</v>
      </c>
      <c r="H36" s="23">
        <v>86.341603044479996</v>
      </c>
      <c r="I36" s="23">
        <v>267.44311543027675</v>
      </c>
      <c r="J36" s="23"/>
      <c r="K36" t="s">
        <v>103</v>
      </c>
      <c r="L36">
        <v>2027</v>
      </c>
      <c r="M36" s="23">
        <v>40.536399556991348</v>
      </c>
      <c r="N36" s="23">
        <v>398.8781716407949</v>
      </c>
      <c r="O36" s="23"/>
      <c r="P36" t="s">
        <v>81</v>
      </c>
      <c r="Q36" s="23">
        <v>26.032569263429448</v>
      </c>
      <c r="R36" s="23">
        <v>1108.9939587644103</v>
      </c>
      <c r="U36" t="s">
        <v>75</v>
      </c>
      <c r="V36">
        <v>6</v>
      </c>
    </row>
    <row r="37" spans="1:22">
      <c r="A37" t="s">
        <v>4</v>
      </c>
      <c r="B37">
        <v>393</v>
      </c>
      <c r="C37" s="23">
        <v>89.355751850209757</v>
      </c>
      <c r="D37" s="23">
        <v>279.29454295957322</v>
      </c>
      <c r="F37" t="s">
        <v>68</v>
      </c>
      <c r="G37">
        <v>258</v>
      </c>
      <c r="H37" s="23">
        <v>86.813003780403477</v>
      </c>
      <c r="I37" s="23">
        <v>268.90327920979973</v>
      </c>
      <c r="J37" s="23"/>
      <c r="K37" t="s">
        <v>65</v>
      </c>
      <c r="L37" t="s">
        <v>120</v>
      </c>
      <c r="M37" s="23" t="s">
        <v>120</v>
      </c>
      <c r="N37" s="23" t="e">
        <v>#VALUE!</v>
      </c>
      <c r="O37" s="23"/>
      <c r="P37" t="s">
        <v>64</v>
      </c>
      <c r="Q37" s="23">
        <v>27.787786526813825</v>
      </c>
      <c r="R37" s="23">
        <v>1183.7666529889007</v>
      </c>
      <c r="U37" t="s">
        <v>76</v>
      </c>
      <c r="V37">
        <v>73</v>
      </c>
    </row>
    <row r="38" spans="1:22">
      <c r="A38" t="s">
        <v>101</v>
      </c>
      <c r="B38">
        <v>1027</v>
      </c>
      <c r="C38" s="23">
        <v>90.964916328663065</v>
      </c>
      <c r="D38" s="23">
        <v>284.32422317881412</v>
      </c>
      <c r="F38" t="s">
        <v>104</v>
      </c>
      <c r="G38">
        <v>3357</v>
      </c>
      <c r="H38" s="23">
        <v>87.119454786365424</v>
      </c>
      <c r="I38" s="23">
        <v>269.85251120076686</v>
      </c>
      <c r="J38" s="23"/>
      <c r="K38" t="s">
        <v>63</v>
      </c>
      <c r="L38" t="s">
        <v>120</v>
      </c>
      <c r="M38" s="23" t="s">
        <v>120</v>
      </c>
      <c r="N38" s="23" t="e">
        <v>#VALUE!</v>
      </c>
      <c r="O38" s="23"/>
      <c r="P38" t="s">
        <v>65</v>
      </c>
      <c r="Q38" s="23" t="s">
        <v>120</v>
      </c>
      <c r="R38" s="23" t="e">
        <v>#VALUE!</v>
      </c>
      <c r="U38" t="s">
        <v>81</v>
      </c>
      <c r="V38">
        <v>104</v>
      </c>
    </row>
    <row r="39" spans="1:22">
      <c r="A39" t="s">
        <v>104</v>
      </c>
      <c r="B39">
        <v>3571</v>
      </c>
      <c r="C39" s="23">
        <v>92.660713598552647</v>
      </c>
      <c r="D39" s="23">
        <v>289.62468692780544</v>
      </c>
      <c r="F39" t="s">
        <v>67</v>
      </c>
      <c r="G39">
        <v>179</v>
      </c>
      <c r="H39" s="23">
        <v>88.446382468839943</v>
      </c>
      <c r="I39" s="23">
        <v>273.96266969723172</v>
      </c>
      <c r="J39" s="23"/>
      <c r="K39" t="s">
        <v>66</v>
      </c>
      <c r="L39" t="s">
        <v>120</v>
      </c>
      <c r="M39" s="23" t="s">
        <v>120</v>
      </c>
      <c r="N39" s="23" t="e">
        <v>#VALUE!</v>
      </c>
      <c r="O39" s="23"/>
      <c r="P39" t="s">
        <v>66</v>
      </c>
      <c r="Q39" s="23" t="s">
        <v>120</v>
      </c>
      <c r="R39" s="23" t="e">
        <v>#VALUE!</v>
      </c>
      <c r="U39" t="s">
        <v>91</v>
      </c>
      <c r="V39">
        <v>663</v>
      </c>
    </row>
    <row r="40" spans="1:22">
      <c r="A40" t="s">
        <v>64</v>
      </c>
      <c r="B40">
        <v>2042</v>
      </c>
      <c r="C40" s="23">
        <v>95.617832847572586</v>
      </c>
      <c r="D40" s="23">
        <v>298.86759801109508</v>
      </c>
      <c r="F40" t="s">
        <v>64</v>
      </c>
      <c r="G40">
        <v>1861</v>
      </c>
      <c r="H40" s="23">
        <v>92.956699360851502</v>
      </c>
      <c r="I40" s="23">
        <v>287.93337627023749</v>
      </c>
      <c r="J40" s="23"/>
      <c r="K40" t="s">
        <v>68</v>
      </c>
      <c r="L40" t="s">
        <v>120</v>
      </c>
      <c r="M40" s="23" t="s">
        <v>120</v>
      </c>
      <c r="N40" s="23" t="e">
        <v>#VALUE!</v>
      </c>
      <c r="O40" s="23"/>
      <c r="P40" t="s">
        <v>68</v>
      </c>
      <c r="Q40" s="23" t="s">
        <v>120</v>
      </c>
      <c r="R40" s="23" t="e">
        <v>#VALUE!</v>
      </c>
      <c r="U40" t="s">
        <v>90</v>
      </c>
      <c r="V40" t="s">
        <v>120</v>
      </c>
    </row>
    <row r="41" spans="1:22">
      <c r="A41" t="s">
        <v>68</v>
      </c>
      <c r="B41">
        <v>301</v>
      </c>
      <c r="C41" s="23">
        <v>100.07454057141565</v>
      </c>
      <c r="D41" s="23">
        <v>312.79769340016128</v>
      </c>
      <c r="F41" t="s">
        <v>101</v>
      </c>
      <c r="G41" t="s">
        <v>120</v>
      </c>
      <c r="H41" s="23" t="s">
        <v>120</v>
      </c>
      <c r="I41" s="23" t="e">
        <v>#VALUE!</v>
      </c>
      <c r="J41" s="23"/>
      <c r="K41" t="s">
        <v>61</v>
      </c>
      <c r="L41" t="s">
        <v>120</v>
      </c>
      <c r="M41" s="23" t="s">
        <v>120</v>
      </c>
      <c r="N41" s="23" t="e">
        <v>#VALUE!</v>
      </c>
      <c r="O41" s="23"/>
      <c r="P41" t="s">
        <v>61</v>
      </c>
      <c r="Q41" s="23" t="s">
        <v>120</v>
      </c>
      <c r="R41" s="23" t="e">
        <v>#VALUE!</v>
      </c>
      <c r="U41" t="s">
        <v>88</v>
      </c>
      <c r="V41">
        <v>1088</v>
      </c>
    </row>
    <row r="42" spans="1:22">
      <c r="A42" t="s">
        <v>0</v>
      </c>
      <c r="B42">
        <v>33561</v>
      </c>
      <c r="C42" s="23">
        <v>106.91143346121123</v>
      </c>
      <c r="D42" s="23">
        <v>334.16740755264232</v>
      </c>
      <c r="F42" t="s">
        <v>90</v>
      </c>
      <c r="G42" t="s">
        <v>120</v>
      </c>
      <c r="H42" s="23" t="s">
        <v>120</v>
      </c>
      <c r="I42" s="23" t="e">
        <v>#VALUE!</v>
      </c>
      <c r="J42" s="23"/>
      <c r="K42" t="s">
        <v>62</v>
      </c>
      <c r="L42" t="s">
        <v>120</v>
      </c>
      <c r="M42" s="23" t="s">
        <v>120</v>
      </c>
      <c r="N42" s="23" t="e">
        <v>#VALUE!</v>
      </c>
      <c r="O42" s="23"/>
      <c r="P42" t="s">
        <v>62</v>
      </c>
      <c r="Q42" s="23" t="s">
        <v>120</v>
      </c>
      <c r="R42" s="23" t="e">
        <v>#VALUE!</v>
      </c>
      <c r="U42" t="s">
        <v>80</v>
      </c>
      <c r="V42">
        <v>205</v>
      </c>
    </row>
    <row r="43" spans="1:22">
      <c r="A43" t="s">
        <v>103</v>
      </c>
      <c r="B43">
        <v>5392</v>
      </c>
      <c r="C43" s="23">
        <v>107.83042250187339</v>
      </c>
      <c r="D43" s="23">
        <v>337.03984294467904</v>
      </c>
      <c r="F43" t="s">
        <v>103</v>
      </c>
      <c r="G43" t="s">
        <v>120</v>
      </c>
      <c r="H43" s="23" t="s">
        <v>120</v>
      </c>
      <c r="I43" s="23" t="e">
        <v>#VALUE!</v>
      </c>
      <c r="J43" s="23"/>
      <c r="K43" t="s">
        <v>116</v>
      </c>
      <c r="L43" t="s">
        <v>120</v>
      </c>
      <c r="M43" s="23" t="s">
        <v>120</v>
      </c>
      <c r="N43" s="23" t="e">
        <v>#VALUE!</v>
      </c>
      <c r="O43" s="23"/>
      <c r="P43" t="s">
        <v>116</v>
      </c>
      <c r="Q43" s="23" t="s">
        <v>120</v>
      </c>
      <c r="R43" s="23" t="e">
        <v>#VALUE!</v>
      </c>
      <c r="U43" t="s">
        <v>103</v>
      </c>
      <c r="V43">
        <v>1283</v>
      </c>
    </row>
    <row r="44" spans="1:22">
      <c r="A44" t="s">
        <v>90</v>
      </c>
      <c r="B44" t="s">
        <v>120</v>
      </c>
      <c r="C44" s="23" t="s">
        <v>120</v>
      </c>
      <c r="D44" s="23" t="e">
        <v>#VALUE!</v>
      </c>
      <c r="F44" t="s">
        <v>0</v>
      </c>
      <c r="G44" t="s">
        <v>120</v>
      </c>
      <c r="H44" s="23" t="s">
        <v>120</v>
      </c>
      <c r="I44" s="23" t="e">
        <v>#VALUE!</v>
      </c>
      <c r="J44" s="23"/>
      <c r="K44" t="s">
        <v>90</v>
      </c>
      <c r="L44" t="s">
        <v>120</v>
      </c>
      <c r="M44" s="23" t="s">
        <v>120</v>
      </c>
      <c r="N44" s="23" t="e">
        <v>#VALUE!</v>
      </c>
      <c r="O44" s="23"/>
      <c r="P44" t="s">
        <v>90</v>
      </c>
      <c r="Q44" s="23" t="s">
        <v>120</v>
      </c>
      <c r="R44" s="23" t="e">
        <v>#VALUE!</v>
      </c>
      <c r="U44" t="s">
        <v>0</v>
      </c>
      <c r="V44">
        <v>12271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109"/>
  <sheetViews>
    <sheetView topLeftCell="A57" zoomScaleNormal="100" workbookViewId="0">
      <selection activeCell="L105" sqref="L105"/>
    </sheetView>
  </sheetViews>
  <sheetFormatPr defaultRowHeight="12.75"/>
  <cols>
    <col min="1" max="1" width="16.5703125" customWidth="1"/>
    <col min="17" max="17" width="2" customWidth="1"/>
  </cols>
  <sheetData>
    <row r="1" spans="1:18">
      <c r="C1" s="3" t="s">
        <v>24</v>
      </c>
      <c r="I1" s="3" t="s">
        <v>25</v>
      </c>
      <c r="J1" s="24" t="s">
        <v>118</v>
      </c>
      <c r="K1" s="3" t="s">
        <v>73</v>
      </c>
      <c r="O1" t="s">
        <v>25</v>
      </c>
      <c r="P1" t="s">
        <v>118</v>
      </c>
      <c r="R1" t="s">
        <v>73</v>
      </c>
    </row>
    <row r="2" spans="1:18">
      <c r="A2" t="s">
        <v>91</v>
      </c>
      <c r="C2">
        <v>22710.351999999999</v>
      </c>
      <c r="F2" t="s">
        <v>91</v>
      </c>
      <c r="I2">
        <v>663</v>
      </c>
      <c r="J2" s="24">
        <v>29.193735086096421</v>
      </c>
      <c r="K2" s="22">
        <v>215.44976493539161</v>
      </c>
      <c r="M2" t="s">
        <v>88</v>
      </c>
      <c r="O2">
        <v>1088</v>
      </c>
      <c r="P2" s="22">
        <v>8.5324633566773578</v>
      </c>
      <c r="Q2" s="22"/>
      <c r="R2" s="23">
        <v>62.969579572278903</v>
      </c>
    </row>
    <row r="3" spans="1:18">
      <c r="A3" t="s">
        <v>93</v>
      </c>
      <c r="C3">
        <v>8408.1209999999992</v>
      </c>
      <c r="F3" t="s">
        <v>93</v>
      </c>
      <c r="I3">
        <v>279</v>
      </c>
      <c r="J3" s="24">
        <v>33.182205631912289</v>
      </c>
      <c r="K3" s="22">
        <v>244.8846775635127</v>
      </c>
      <c r="M3" t="s">
        <v>78</v>
      </c>
      <c r="O3">
        <v>686</v>
      </c>
      <c r="P3" s="22">
        <v>12.823940015366295</v>
      </c>
      <c r="Q3" s="22"/>
      <c r="R3" s="23">
        <v>94.640677313403259</v>
      </c>
    </row>
    <row r="4" spans="1:18">
      <c r="A4" t="s">
        <v>87</v>
      </c>
      <c r="C4">
        <v>11094.85</v>
      </c>
      <c r="F4" t="s">
        <v>87</v>
      </c>
      <c r="I4">
        <v>384</v>
      </c>
      <c r="J4" s="24">
        <v>34.61065269021212</v>
      </c>
      <c r="K4" s="22">
        <v>255.42661685376547</v>
      </c>
      <c r="M4" t="s">
        <v>79</v>
      </c>
      <c r="O4">
        <v>801</v>
      </c>
      <c r="P4" s="22">
        <v>12.944115679347913</v>
      </c>
      <c r="Q4" s="22"/>
      <c r="R4" s="23">
        <v>95.5275737135876</v>
      </c>
    </row>
    <row r="5" spans="1:18">
      <c r="A5" t="s">
        <v>100</v>
      </c>
      <c r="C5">
        <v>10462.088</v>
      </c>
      <c r="F5" t="s">
        <v>100</v>
      </c>
      <c r="I5">
        <v>368</v>
      </c>
      <c r="J5" s="24">
        <v>35.174622885986054</v>
      </c>
      <c r="K5" s="22">
        <v>259.58871689857705</v>
      </c>
      <c r="M5" t="s">
        <v>83</v>
      </c>
      <c r="O5">
        <v>830</v>
      </c>
      <c r="P5" s="22">
        <v>13.028798510886817</v>
      </c>
      <c r="Q5" s="22"/>
      <c r="R5" s="23">
        <v>96.152533010344712</v>
      </c>
    </row>
    <row r="6" spans="1:18">
      <c r="A6" t="s">
        <v>82</v>
      </c>
      <c r="C6">
        <v>5580.5159999999996</v>
      </c>
      <c r="F6" t="s">
        <v>82</v>
      </c>
      <c r="I6">
        <v>81</v>
      </c>
      <c r="J6" s="24">
        <v>14.514786804661076</v>
      </c>
      <c r="K6" s="22">
        <v>107.11912661839875</v>
      </c>
      <c r="M6" t="s">
        <v>74</v>
      </c>
      <c r="O6">
        <v>218</v>
      </c>
      <c r="P6" s="22">
        <v>13.030213119296739</v>
      </c>
      <c r="Q6" s="22"/>
      <c r="R6" s="23">
        <v>96.162972820409948</v>
      </c>
    </row>
    <row r="7" spans="1:18">
      <c r="A7" t="s">
        <v>78</v>
      </c>
      <c r="C7">
        <v>53493.7</v>
      </c>
      <c r="F7" t="s">
        <v>78</v>
      </c>
      <c r="I7">
        <v>686</v>
      </c>
      <c r="J7" s="24">
        <v>12.823940015366295</v>
      </c>
      <c r="K7" s="22">
        <v>94.640677313403259</v>
      </c>
      <c r="M7" t="s">
        <v>81</v>
      </c>
      <c r="O7">
        <v>104</v>
      </c>
      <c r="P7" s="22">
        <v>13.074094160128992</v>
      </c>
      <c r="Q7" s="22"/>
      <c r="R7" s="23">
        <v>96.486814901751956</v>
      </c>
    </row>
    <row r="8" spans="1:18">
      <c r="A8" t="s">
        <v>85</v>
      </c>
      <c r="C8">
        <v>5401.2669999999998</v>
      </c>
      <c r="F8" t="s">
        <v>85</v>
      </c>
      <c r="I8">
        <v>147</v>
      </c>
      <c r="J8" s="24">
        <v>27.215836580565266</v>
      </c>
      <c r="K8" s="22">
        <v>200.85287396457167</v>
      </c>
      <c r="M8" s="5" t="s">
        <v>115</v>
      </c>
      <c r="N8" s="5"/>
      <c r="O8" s="5">
        <v>72</v>
      </c>
      <c r="P8" s="110">
        <v>13.550135501355014</v>
      </c>
      <c r="Q8" s="110"/>
      <c r="R8" s="111">
        <v>100</v>
      </c>
    </row>
    <row r="9" spans="1:18">
      <c r="A9" t="s">
        <v>89</v>
      </c>
      <c r="C9">
        <v>63378.544999999998</v>
      </c>
      <c r="F9" t="s">
        <v>89</v>
      </c>
      <c r="I9">
        <v>1882</v>
      </c>
      <c r="J9" s="24">
        <v>29.694591442577298</v>
      </c>
      <c r="K9" s="22">
        <v>219.14608484622048</v>
      </c>
      <c r="M9" t="s">
        <v>86</v>
      </c>
      <c r="O9">
        <v>43</v>
      </c>
      <c r="P9" s="22">
        <v>13.987833837545949</v>
      </c>
      <c r="Q9" s="22"/>
      <c r="R9" s="23">
        <v>103.23021372108911</v>
      </c>
    </row>
    <row r="10" spans="1:18">
      <c r="A10" t="s">
        <v>84</v>
      </c>
      <c r="C10">
        <v>81843.743000000002</v>
      </c>
      <c r="F10" t="s">
        <v>84</v>
      </c>
      <c r="I10">
        <v>1791</v>
      </c>
      <c r="J10" s="24">
        <v>21.883163383668801</v>
      </c>
      <c r="K10" s="22">
        <v>161.49774577147576</v>
      </c>
      <c r="M10" t="s">
        <v>82</v>
      </c>
      <c r="O10">
        <v>81</v>
      </c>
      <c r="P10" s="22">
        <v>14.514786804661076</v>
      </c>
      <c r="Q10" s="22"/>
      <c r="R10" s="23">
        <v>107.11912661839875</v>
      </c>
    </row>
    <row r="11" spans="1:18">
      <c r="A11" t="s">
        <v>79</v>
      </c>
      <c r="C11">
        <v>61881.4</v>
      </c>
      <c r="F11" t="s">
        <v>79</v>
      </c>
      <c r="I11">
        <v>801</v>
      </c>
      <c r="J11" s="24">
        <v>12.944115679347913</v>
      </c>
      <c r="K11" s="22">
        <v>95.5275737135876</v>
      </c>
      <c r="M11" t="s">
        <v>76</v>
      </c>
      <c r="O11">
        <v>73</v>
      </c>
      <c r="P11" s="22">
        <v>14.641376530073989</v>
      </c>
      <c r="Q11" s="22"/>
      <c r="R11" s="23">
        <v>108.05335879194604</v>
      </c>
    </row>
    <row r="12" spans="1:18">
      <c r="A12" t="s">
        <v>101</v>
      </c>
      <c r="C12">
        <v>11123.034</v>
      </c>
      <c r="F12" t="s">
        <v>101</v>
      </c>
      <c r="I12">
        <v>383</v>
      </c>
      <c r="J12" s="24">
        <v>34.433051270004214</v>
      </c>
      <c r="K12" s="22">
        <v>254.11591837263109</v>
      </c>
      <c r="M12" t="s">
        <v>77</v>
      </c>
      <c r="O12">
        <v>142</v>
      </c>
      <c r="P12" s="22">
        <v>14.974393260257592</v>
      </c>
      <c r="Q12" s="22"/>
      <c r="R12" s="23">
        <v>110.51102226070104</v>
      </c>
    </row>
    <row r="13" spans="1:18">
      <c r="A13" t="s">
        <v>102</v>
      </c>
      <c r="C13">
        <v>9931.9249999999993</v>
      </c>
      <c r="F13" t="s">
        <v>102</v>
      </c>
      <c r="I13">
        <v>253</v>
      </c>
      <c r="J13" s="24">
        <v>25.473410240210232</v>
      </c>
      <c r="K13" s="22">
        <v>187.99376757275149</v>
      </c>
      <c r="M13" t="s">
        <v>95</v>
      </c>
      <c r="O13">
        <v>872</v>
      </c>
      <c r="P13" s="22">
        <v>18.625227926760736</v>
      </c>
      <c r="Q13" s="22"/>
      <c r="R13" s="23">
        <v>137.45418209949423</v>
      </c>
    </row>
    <row r="14" spans="1:18">
      <c r="A14" t="s">
        <v>75</v>
      </c>
      <c r="C14">
        <v>319.57499999999999</v>
      </c>
      <c r="F14" t="s">
        <v>75</v>
      </c>
      <c r="I14">
        <v>6</v>
      </c>
      <c r="J14" s="24">
        <v>18.774935461159352</v>
      </c>
      <c r="K14" s="22">
        <v>138.55902370335602</v>
      </c>
      <c r="M14" t="s">
        <v>75</v>
      </c>
      <c r="O14">
        <v>6</v>
      </c>
      <c r="P14" s="22">
        <v>18.774935461159352</v>
      </c>
      <c r="Q14" s="22"/>
      <c r="R14" s="23">
        <v>138.55902370335602</v>
      </c>
    </row>
    <row r="15" spans="1:18">
      <c r="A15" t="s">
        <v>5</v>
      </c>
      <c r="C15">
        <v>4582.7070000000003</v>
      </c>
      <c r="F15" t="s">
        <v>96</v>
      </c>
      <c r="I15">
        <v>89</v>
      </c>
      <c r="J15" s="24">
        <v>19.420835763665448</v>
      </c>
      <c r="K15" s="22">
        <v>143.32576793585102</v>
      </c>
      <c r="M15" t="s">
        <v>96</v>
      </c>
      <c r="O15">
        <v>89</v>
      </c>
      <c r="P15" s="22">
        <v>19.420835763665448</v>
      </c>
      <c r="Q15" s="22"/>
      <c r="R15" s="23">
        <v>143.32576793585102</v>
      </c>
    </row>
    <row r="16" spans="1:18">
      <c r="A16" t="s">
        <v>94</v>
      </c>
      <c r="C16">
        <v>59394.207000000002</v>
      </c>
      <c r="F16" t="s">
        <v>94</v>
      </c>
      <c r="I16">
        <v>1633</v>
      </c>
      <c r="J16" s="24">
        <v>27.494263876610052</v>
      </c>
      <c r="K16" s="22">
        <v>202.90766740938219</v>
      </c>
      <c r="M16" t="s">
        <v>84</v>
      </c>
      <c r="O16">
        <v>1791</v>
      </c>
      <c r="P16" s="22">
        <v>21.883163383668801</v>
      </c>
      <c r="Q16" s="22"/>
      <c r="R16" s="23">
        <v>161.49774577147576</v>
      </c>
    </row>
    <row r="17" spans="1:18">
      <c r="A17" t="s">
        <v>88</v>
      </c>
      <c r="C17">
        <v>127513</v>
      </c>
      <c r="F17" t="s">
        <v>88</v>
      </c>
      <c r="I17">
        <v>1088</v>
      </c>
      <c r="J17" s="24">
        <v>8.5324633566773578</v>
      </c>
      <c r="K17" s="22">
        <v>62.969579572278903</v>
      </c>
      <c r="M17" t="s">
        <v>99</v>
      </c>
      <c r="O17">
        <v>255</v>
      </c>
      <c r="P17" s="22">
        <v>24.1880452625674</v>
      </c>
      <c r="Q17" s="22"/>
      <c r="R17" s="23">
        <v>178.5077740377474</v>
      </c>
    </row>
    <row r="18" spans="1:18">
      <c r="A18" t="s">
        <v>97</v>
      </c>
      <c r="C18">
        <v>524.85299999999995</v>
      </c>
      <c r="F18" t="s">
        <v>97</v>
      </c>
      <c r="I18">
        <v>22</v>
      </c>
      <c r="J18" s="24">
        <v>41.916498524348725</v>
      </c>
      <c r="K18" s="22">
        <v>309.34375910969362</v>
      </c>
      <c r="M18" t="s">
        <v>102</v>
      </c>
      <c r="O18">
        <v>253</v>
      </c>
      <c r="P18" s="22">
        <v>25.473410240210232</v>
      </c>
      <c r="Q18" s="22"/>
      <c r="R18" s="23">
        <v>187.99376757275149</v>
      </c>
    </row>
    <row r="19" spans="1:18">
      <c r="A19" t="s">
        <v>74</v>
      </c>
      <c r="C19">
        <v>16730.348000000002</v>
      </c>
      <c r="F19" t="s">
        <v>74</v>
      </c>
      <c r="I19">
        <v>218</v>
      </c>
      <c r="J19" s="24">
        <v>13.030213119296739</v>
      </c>
      <c r="K19" s="22">
        <v>96.162972820409948</v>
      </c>
      <c r="M19" t="s">
        <v>85</v>
      </c>
      <c r="O19">
        <v>147</v>
      </c>
      <c r="P19" s="22">
        <v>27.215836580565266</v>
      </c>
      <c r="Q19" s="22"/>
      <c r="R19" s="23">
        <v>200.85287396457167</v>
      </c>
    </row>
    <row r="20" spans="1:18">
      <c r="A20" t="s">
        <v>80</v>
      </c>
      <c r="C20">
        <v>4433.12</v>
      </c>
      <c r="F20" t="s">
        <v>80</v>
      </c>
      <c r="I20">
        <v>205</v>
      </c>
      <c r="J20" s="24">
        <v>46.2428267224889</v>
      </c>
      <c r="K20" s="22">
        <v>341.27206121196809</v>
      </c>
      <c r="M20" t="s">
        <v>94</v>
      </c>
      <c r="O20">
        <v>1633</v>
      </c>
      <c r="P20" s="22">
        <v>27.494263876610052</v>
      </c>
      <c r="Q20" s="22"/>
      <c r="R20" s="23">
        <v>202.90766740938219</v>
      </c>
    </row>
    <row r="21" spans="1:18">
      <c r="A21" t="s">
        <v>76</v>
      </c>
      <c r="C21">
        <v>4985.87</v>
      </c>
      <c r="F21" t="s">
        <v>76</v>
      </c>
      <c r="I21">
        <v>73</v>
      </c>
      <c r="J21" s="24">
        <v>14.641376530073989</v>
      </c>
      <c r="K21" s="22">
        <v>108.05335879194604</v>
      </c>
      <c r="M21" t="s">
        <v>91</v>
      </c>
      <c r="O21">
        <v>663</v>
      </c>
      <c r="P21" s="22">
        <v>29.193735086096421</v>
      </c>
      <c r="Q21" s="22"/>
      <c r="R21" s="23">
        <v>215.44976493539161</v>
      </c>
    </row>
    <row r="22" spans="1:18">
      <c r="A22" t="s">
        <v>104</v>
      </c>
      <c r="C22">
        <v>38538.447</v>
      </c>
      <c r="F22" t="s">
        <v>104</v>
      </c>
      <c r="I22">
        <v>1615</v>
      </c>
      <c r="J22" s="24">
        <v>41.90620343367754</v>
      </c>
      <c r="K22" s="22">
        <v>309.26778134054024</v>
      </c>
      <c r="M22" t="s">
        <v>89</v>
      </c>
      <c r="O22">
        <v>1882</v>
      </c>
      <c r="P22" s="22">
        <v>29.694591442577298</v>
      </c>
      <c r="Q22" s="22"/>
      <c r="R22" s="23">
        <v>219.14608484622048</v>
      </c>
    </row>
    <row r="23" spans="1:18">
      <c r="A23" t="s">
        <v>99</v>
      </c>
      <c r="C23">
        <v>10542.397999999999</v>
      </c>
      <c r="F23" t="s">
        <v>99</v>
      </c>
      <c r="I23">
        <v>255</v>
      </c>
      <c r="J23" s="24">
        <v>24.1880452625674</v>
      </c>
      <c r="K23" s="22">
        <v>178.5077740377474</v>
      </c>
      <c r="M23" t="s">
        <v>93</v>
      </c>
      <c r="O23">
        <v>279</v>
      </c>
      <c r="P23" s="22">
        <v>33.182205631912289</v>
      </c>
      <c r="Q23" s="22"/>
      <c r="R23" s="23">
        <v>244.8846775635127</v>
      </c>
    </row>
    <row r="24" spans="1:18">
      <c r="A24" t="s">
        <v>115</v>
      </c>
      <c r="C24">
        <v>5313.6</v>
      </c>
      <c r="F24" t="s">
        <v>115</v>
      </c>
      <c r="I24">
        <v>72</v>
      </c>
      <c r="J24" s="24">
        <v>13.550135501355014</v>
      </c>
      <c r="K24" s="22">
        <v>100</v>
      </c>
      <c r="M24" t="s">
        <v>101</v>
      </c>
      <c r="O24">
        <v>383</v>
      </c>
      <c r="P24" s="22">
        <v>34.433051270004214</v>
      </c>
      <c r="Q24" s="22"/>
      <c r="R24" s="23">
        <v>254.11591837263109</v>
      </c>
    </row>
    <row r="25" spans="1:18">
      <c r="A25" t="s">
        <v>98</v>
      </c>
      <c r="C25">
        <v>2055.4960000000001</v>
      </c>
      <c r="F25" t="s">
        <v>98</v>
      </c>
      <c r="I25">
        <v>71</v>
      </c>
      <c r="J25" s="24">
        <v>34.54154131168341</v>
      </c>
      <c r="K25" s="22">
        <v>254.91657488022358</v>
      </c>
      <c r="M25" t="s">
        <v>98</v>
      </c>
      <c r="O25">
        <v>71</v>
      </c>
      <c r="P25" s="22">
        <v>34.54154131168341</v>
      </c>
      <c r="Q25" s="22"/>
      <c r="R25" s="23">
        <v>254.91657488022358</v>
      </c>
    </row>
    <row r="26" spans="1:18">
      <c r="A26" t="s">
        <v>95</v>
      </c>
      <c r="C26">
        <v>46818.218999999997</v>
      </c>
      <c r="F26" t="s">
        <v>95</v>
      </c>
      <c r="I26">
        <v>872</v>
      </c>
      <c r="J26" s="24">
        <v>18.625227926760736</v>
      </c>
      <c r="K26" s="22">
        <v>137.45418209949423</v>
      </c>
      <c r="M26" t="s">
        <v>87</v>
      </c>
      <c r="O26">
        <v>384</v>
      </c>
      <c r="P26" s="22">
        <v>34.61065269021212</v>
      </c>
      <c r="Q26" s="22"/>
      <c r="R26" s="23">
        <v>255.42661685376547</v>
      </c>
    </row>
    <row r="27" spans="1:18">
      <c r="A27" t="s">
        <v>77</v>
      </c>
      <c r="C27">
        <v>9482.8549999999996</v>
      </c>
      <c r="F27" t="s">
        <v>77</v>
      </c>
      <c r="I27">
        <v>142</v>
      </c>
      <c r="J27" s="24">
        <v>14.974393260257592</v>
      </c>
      <c r="K27" s="22">
        <v>110.51102226070104</v>
      </c>
      <c r="M27" t="s">
        <v>100</v>
      </c>
      <c r="O27">
        <v>368</v>
      </c>
      <c r="P27" s="22">
        <v>35.174622885986054</v>
      </c>
      <c r="Q27" s="22"/>
      <c r="R27" s="23">
        <v>259.58871689857705</v>
      </c>
    </row>
    <row r="28" spans="1:18">
      <c r="A28" t="s">
        <v>81</v>
      </c>
      <c r="C28">
        <v>7954.6620000000003</v>
      </c>
      <c r="F28" t="s">
        <v>81</v>
      </c>
      <c r="I28">
        <v>104</v>
      </c>
      <c r="J28" s="24">
        <v>13.074094160128992</v>
      </c>
      <c r="K28" s="22">
        <v>96.486814901751956</v>
      </c>
      <c r="M28" t="s">
        <v>0</v>
      </c>
      <c r="O28">
        <v>12271</v>
      </c>
      <c r="P28" s="22">
        <v>39.090319120482796</v>
      </c>
      <c r="Q28" s="22"/>
      <c r="R28" s="23">
        <v>288.48655510916308</v>
      </c>
    </row>
    <row r="29" spans="1:18">
      <c r="A29" t="s">
        <v>83</v>
      </c>
      <c r="C29">
        <v>63705.03</v>
      </c>
      <c r="F29" t="s">
        <v>83</v>
      </c>
      <c r="I29">
        <v>830</v>
      </c>
      <c r="J29" s="24">
        <v>13.028798510886817</v>
      </c>
      <c r="K29" s="22">
        <v>96.152533010344712</v>
      </c>
      <c r="M29" t="s">
        <v>104</v>
      </c>
      <c r="O29">
        <v>1615</v>
      </c>
      <c r="P29" s="22">
        <v>41.90620343367754</v>
      </c>
      <c r="Q29" s="22"/>
      <c r="R29" s="23">
        <v>309.26778134054024</v>
      </c>
    </row>
    <row r="30" spans="1:18">
      <c r="A30" t="s">
        <v>10</v>
      </c>
      <c r="C30">
        <v>313914.03999999998</v>
      </c>
      <c r="F30" t="s">
        <v>0</v>
      </c>
      <c r="I30">
        <v>12271</v>
      </c>
      <c r="J30" s="24">
        <v>39.090319120482796</v>
      </c>
      <c r="K30" s="22">
        <v>288.48655510916308</v>
      </c>
      <c r="M30" t="s">
        <v>97</v>
      </c>
      <c r="O30">
        <v>22</v>
      </c>
      <c r="P30" s="22">
        <v>41.916498524348725</v>
      </c>
      <c r="Q30" s="22"/>
      <c r="R30" s="23">
        <v>309.34375910969362</v>
      </c>
    </row>
    <row r="31" spans="1:18">
      <c r="A31" t="s">
        <v>86</v>
      </c>
      <c r="C31">
        <v>3074.1</v>
      </c>
      <c r="F31" t="s">
        <v>86</v>
      </c>
      <c r="I31">
        <v>43</v>
      </c>
      <c r="J31" s="24">
        <v>13.987833837545949</v>
      </c>
      <c r="K31" s="22">
        <v>103.23021372108911</v>
      </c>
      <c r="M31" t="s">
        <v>80</v>
      </c>
      <c r="O31">
        <v>205</v>
      </c>
      <c r="P31" s="22">
        <v>46.2428267224889</v>
      </c>
      <c r="Q31" s="22"/>
      <c r="R31" s="23">
        <v>341.27206121196809</v>
      </c>
    </row>
    <row r="32" spans="1:18">
      <c r="H32" s="3" t="s">
        <v>141</v>
      </c>
    </row>
    <row r="33" spans="1:15">
      <c r="D33" s="3"/>
    </row>
    <row r="34" spans="1:15">
      <c r="B34" s="3" t="s">
        <v>58</v>
      </c>
      <c r="C34" s="3" t="s">
        <v>142</v>
      </c>
      <c r="D34" s="3" t="s">
        <v>145</v>
      </c>
      <c r="E34" s="3" t="s">
        <v>73</v>
      </c>
      <c r="G34" s="3" t="s">
        <v>59</v>
      </c>
      <c r="H34" s="3" t="s">
        <v>143</v>
      </c>
      <c r="I34" s="3" t="s">
        <v>146</v>
      </c>
      <c r="J34" s="3" t="s">
        <v>73</v>
      </c>
      <c r="L34" s="3" t="s">
        <v>60</v>
      </c>
      <c r="M34" s="3" t="s">
        <v>144</v>
      </c>
      <c r="N34" s="3" t="s">
        <v>147</v>
      </c>
      <c r="O34" s="3" t="s">
        <v>73</v>
      </c>
    </row>
    <row r="35" spans="1:15">
      <c r="A35" s="5" t="s">
        <v>139</v>
      </c>
      <c r="B35">
        <v>1225</v>
      </c>
      <c r="C35" t="s">
        <v>120</v>
      </c>
      <c r="D35" s="109" t="e">
        <f>(B35/C35)*1000</f>
        <v>#VALUE!</v>
      </c>
      <c r="E35" s="109" t="e">
        <f t="shared" ref="E35:E69" si="0">D35/D$62*100</f>
        <v>#VALUE!</v>
      </c>
      <c r="F35" s="5" t="s">
        <v>139</v>
      </c>
      <c r="G35">
        <v>3118</v>
      </c>
      <c r="H35">
        <v>19733.364000000001</v>
      </c>
      <c r="I35" s="109">
        <f>(G35/H35)*1000</f>
        <v>158.00651120609743</v>
      </c>
      <c r="J35" s="109">
        <f t="shared" ref="J35:J69" si="1">I35/I$62*100</f>
        <v>478.13778843164272</v>
      </c>
      <c r="K35" s="5" t="s">
        <v>139</v>
      </c>
      <c r="L35">
        <v>439</v>
      </c>
      <c r="M35">
        <v>4273.1899999999996</v>
      </c>
      <c r="N35" s="109">
        <f>(L35/M35)*1000</f>
        <v>102.73355502563659</v>
      </c>
      <c r="O35" s="109">
        <f t="shared" ref="O35:O69" si="2">N35/N$62*100</f>
        <v>221.1399500737889</v>
      </c>
    </row>
    <row r="36" spans="1:15">
      <c r="A36" s="5" t="s">
        <v>91</v>
      </c>
      <c r="B36">
        <v>272</v>
      </c>
      <c r="C36">
        <v>3081.9769999999999</v>
      </c>
      <c r="D36" s="109">
        <f t="shared" ref="D36:D69" si="3">(B36/C36)*1000</f>
        <v>88.255038892243519</v>
      </c>
      <c r="E36" s="109">
        <f t="shared" si="0"/>
        <v>196.55251242324172</v>
      </c>
      <c r="F36" s="5" t="s">
        <v>91</v>
      </c>
      <c r="G36">
        <v>732</v>
      </c>
      <c r="H36">
        <v>12116.343000000001</v>
      </c>
      <c r="I36" s="109">
        <f t="shared" ref="I36:I69" si="4">(G36/H36)*1000</f>
        <v>60.414268562717311</v>
      </c>
      <c r="J36" s="109">
        <f t="shared" si="1"/>
        <v>182.81743290069085</v>
      </c>
      <c r="K36" s="5" t="s">
        <v>91</v>
      </c>
      <c r="L36">
        <v>245</v>
      </c>
      <c r="M36">
        <v>3221.3119999999999</v>
      </c>
      <c r="N36" s="109">
        <f t="shared" ref="N36:N69" si="5">(L36/M36)*1000</f>
        <v>76.055967258061315</v>
      </c>
      <c r="O36" s="109">
        <f t="shared" si="2"/>
        <v>163.71489138153851</v>
      </c>
    </row>
    <row r="37" spans="1:15">
      <c r="A37" s="5" t="s">
        <v>93</v>
      </c>
      <c r="B37">
        <v>108</v>
      </c>
      <c r="C37">
        <v>1017.852</v>
      </c>
      <c r="D37" s="109">
        <f t="shared" si="3"/>
        <v>106.10579927140684</v>
      </c>
      <c r="E37" s="109">
        <f t="shared" si="0"/>
        <v>236.30788328057832</v>
      </c>
      <c r="F37" s="5" t="s">
        <v>93</v>
      </c>
      <c r="G37">
        <v>261</v>
      </c>
      <c r="H37">
        <v>4669.7780000000002</v>
      </c>
      <c r="I37" s="109">
        <f t="shared" si="4"/>
        <v>55.891307895150476</v>
      </c>
      <c r="J37" s="109">
        <f t="shared" si="1"/>
        <v>169.13066522101653</v>
      </c>
      <c r="K37" s="5" t="s">
        <v>93</v>
      </c>
      <c r="L37">
        <v>154</v>
      </c>
      <c r="M37">
        <v>1496.357</v>
      </c>
      <c r="N37" s="109">
        <f t="shared" si="5"/>
        <v>102.91661682339175</v>
      </c>
      <c r="O37" s="109">
        <f t="shared" si="2"/>
        <v>221.53400123658463</v>
      </c>
    </row>
    <row r="38" spans="1:15">
      <c r="A38" s="5" t="s">
        <v>87</v>
      </c>
      <c r="B38">
        <v>146</v>
      </c>
      <c r="C38">
        <v>1340.8</v>
      </c>
      <c r="D38" s="109">
        <f t="shared" si="3"/>
        <v>108.89021479713604</v>
      </c>
      <c r="E38" s="109">
        <f t="shared" si="0"/>
        <v>242.50904611594427</v>
      </c>
      <c r="F38" s="5" t="s">
        <v>87</v>
      </c>
      <c r="G38">
        <v>427</v>
      </c>
      <c r="H38">
        <v>5943.1260000000002</v>
      </c>
      <c r="I38" s="109">
        <f t="shared" si="4"/>
        <v>71.847711120376715</v>
      </c>
      <c r="J38" s="109">
        <f t="shared" si="1"/>
        <v>217.41575987437406</v>
      </c>
      <c r="K38" s="5" t="s">
        <v>87</v>
      </c>
      <c r="L38">
        <v>177</v>
      </c>
      <c r="M38">
        <v>1924.934</v>
      </c>
      <c r="N38" s="109">
        <f t="shared" si="5"/>
        <v>91.951204560779757</v>
      </c>
      <c r="O38" s="109">
        <f t="shared" si="2"/>
        <v>197.93031381734357</v>
      </c>
    </row>
    <row r="39" spans="1:15">
      <c r="A39" s="5" t="s">
        <v>140</v>
      </c>
      <c r="B39">
        <v>655</v>
      </c>
      <c r="C39">
        <v>3336</v>
      </c>
      <c r="D39" s="109">
        <f t="shared" si="3"/>
        <v>196.34292565947243</v>
      </c>
      <c r="E39" s="109">
        <f t="shared" si="0"/>
        <v>437.27469637193474</v>
      </c>
      <c r="F39" s="5" t="s">
        <v>140</v>
      </c>
      <c r="G39">
        <v>1075</v>
      </c>
      <c r="H39">
        <v>6240</v>
      </c>
      <c r="I39" s="109">
        <f t="shared" si="4"/>
        <v>172.27564102564102</v>
      </c>
      <c r="J39" s="109">
        <f t="shared" si="1"/>
        <v>521.31708606110203</v>
      </c>
      <c r="K39" s="5" t="s">
        <v>140</v>
      </c>
      <c r="L39">
        <v>77</v>
      </c>
      <c r="M39" t="s">
        <v>120</v>
      </c>
      <c r="N39" s="109" t="e">
        <f t="shared" si="5"/>
        <v>#VALUE!</v>
      </c>
      <c r="O39" s="109" t="e">
        <f t="shared" si="2"/>
        <v>#VALUE!</v>
      </c>
    </row>
    <row r="40" spans="1:15">
      <c r="A40" s="5" t="s">
        <v>90</v>
      </c>
      <c r="B40" t="s">
        <v>120</v>
      </c>
      <c r="C40">
        <v>4619.1000000000004</v>
      </c>
      <c r="D40" s="109" t="e">
        <f t="shared" si="3"/>
        <v>#VALUE!</v>
      </c>
      <c r="E40" s="109" t="e">
        <f t="shared" si="0"/>
        <v>#VALUE!</v>
      </c>
      <c r="F40" s="5" t="s">
        <v>90</v>
      </c>
      <c r="G40" t="s">
        <v>120</v>
      </c>
      <c r="H40">
        <v>19325.856</v>
      </c>
      <c r="I40" s="109" t="e">
        <f t="shared" si="4"/>
        <v>#VALUE!</v>
      </c>
      <c r="J40" s="109" t="e">
        <f t="shared" si="1"/>
        <v>#VALUE!</v>
      </c>
      <c r="K40" s="5" t="s">
        <v>90</v>
      </c>
      <c r="L40" t="s">
        <v>120</v>
      </c>
      <c r="M40">
        <v>5164.7719999999999</v>
      </c>
      <c r="N40" s="109" t="e">
        <f t="shared" si="5"/>
        <v>#VALUE!</v>
      </c>
      <c r="O40" s="109" t="e">
        <f t="shared" si="2"/>
        <v>#VALUE!</v>
      </c>
    </row>
    <row r="41" spans="1:15">
      <c r="A41" s="5" t="s">
        <v>100</v>
      </c>
      <c r="B41">
        <v>113</v>
      </c>
      <c r="C41">
        <v>1296.442</v>
      </c>
      <c r="D41" s="109">
        <f t="shared" si="3"/>
        <v>87.161631604036288</v>
      </c>
      <c r="E41" s="109">
        <f t="shared" si="0"/>
        <v>194.11738857879567</v>
      </c>
      <c r="F41" s="5" t="s">
        <v>100</v>
      </c>
      <c r="G41">
        <v>455</v>
      </c>
      <c r="H41">
        <v>6072.1959999999999</v>
      </c>
      <c r="I41" s="109">
        <f t="shared" si="4"/>
        <v>74.931705103063209</v>
      </c>
      <c r="J41" s="109">
        <f t="shared" si="1"/>
        <v>226.74812251666313</v>
      </c>
      <c r="K41" s="5" t="s">
        <v>100</v>
      </c>
      <c r="L41">
        <v>157</v>
      </c>
      <c r="M41">
        <v>1599.52</v>
      </c>
      <c r="N41" s="109">
        <f t="shared" si="5"/>
        <v>98.154446333900182</v>
      </c>
      <c r="O41" s="109">
        <f t="shared" si="2"/>
        <v>211.28315238757676</v>
      </c>
    </row>
    <row r="42" spans="1:15">
      <c r="A42" s="5" t="s">
        <v>82</v>
      </c>
      <c r="B42">
        <v>37</v>
      </c>
      <c r="C42">
        <v>706.5</v>
      </c>
      <c r="D42" s="109">
        <f t="shared" si="3"/>
        <v>52.370842179759372</v>
      </c>
      <c r="E42" s="109">
        <f t="shared" si="0"/>
        <v>116.63493368034152</v>
      </c>
      <c r="F42" s="5" t="s">
        <v>82</v>
      </c>
      <c r="G42">
        <v>79</v>
      </c>
      <c r="H42">
        <v>2919.3739999999998</v>
      </c>
      <c r="I42" s="109">
        <f t="shared" si="4"/>
        <v>27.060595867470219</v>
      </c>
      <c r="J42" s="109">
        <f t="shared" si="1"/>
        <v>81.887090367041537</v>
      </c>
      <c r="K42" s="5" t="s">
        <v>82</v>
      </c>
      <c r="L42">
        <v>44</v>
      </c>
      <c r="M42">
        <v>968.08399999999995</v>
      </c>
      <c r="N42" s="109">
        <f t="shared" si="5"/>
        <v>45.450601394093901</v>
      </c>
      <c r="O42" s="109">
        <f t="shared" si="2"/>
        <v>97.835061977612355</v>
      </c>
    </row>
    <row r="43" spans="1:15">
      <c r="A43" s="5" t="s">
        <v>78</v>
      </c>
      <c r="B43" s="112">
        <v>343</v>
      </c>
      <c r="C43">
        <v>6907.9</v>
      </c>
      <c r="D43" s="109">
        <f t="shared" si="3"/>
        <v>49.653295502251048</v>
      </c>
      <c r="E43" s="109">
        <f t="shared" si="0"/>
        <v>110.58269424114233</v>
      </c>
      <c r="F43" s="5" t="s">
        <v>78</v>
      </c>
      <c r="G43" s="112">
        <v>749</v>
      </c>
      <c r="H43">
        <v>28044.6</v>
      </c>
      <c r="I43" s="109">
        <f t="shared" si="4"/>
        <v>26.707458833429609</v>
      </c>
      <c r="J43" s="109">
        <f t="shared" si="1"/>
        <v>80.818475161372902</v>
      </c>
      <c r="K43" s="5" t="s">
        <v>78</v>
      </c>
      <c r="L43" s="112">
        <v>352</v>
      </c>
      <c r="M43">
        <v>9056.5</v>
      </c>
      <c r="N43" s="109">
        <f t="shared" si="5"/>
        <v>38.867112018991889</v>
      </c>
      <c r="O43" s="109">
        <f t="shared" si="2"/>
        <v>83.663718336695098</v>
      </c>
    </row>
    <row r="44" spans="1:15">
      <c r="A44" s="5" t="s">
        <v>85</v>
      </c>
      <c r="B44">
        <v>55</v>
      </c>
      <c r="C44">
        <v>660.8</v>
      </c>
      <c r="D44" s="109">
        <f t="shared" si="3"/>
        <v>83.232445520581123</v>
      </c>
      <c r="E44" s="109">
        <f t="shared" si="0"/>
        <v>185.36671092712649</v>
      </c>
      <c r="F44" s="5" t="s">
        <v>85</v>
      </c>
      <c r="G44">
        <v>135</v>
      </c>
      <c r="H44">
        <v>2871.998</v>
      </c>
      <c r="I44" s="109">
        <f t="shared" si="4"/>
        <v>47.005603764348024</v>
      </c>
      <c r="J44" s="109">
        <f t="shared" si="1"/>
        <v>142.24195734860422</v>
      </c>
      <c r="K44" s="5" t="s">
        <v>85</v>
      </c>
      <c r="L44">
        <v>58</v>
      </c>
      <c r="M44">
        <v>979.64</v>
      </c>
      <c r="N44" s="109">
        <f t="shared" si="5"/>
        <v>59.205422400065331</v>
      </c>
      <c r="O44" s="109">
        <f t="shared" si="2"/>
        <v>127.44311389186156</v>
      </c>
    </row>
    <row r="45" spans="1:15">
      <c r="A45" s="5" t="s">
        <v>89</v>
      </c>
      <c r="B45">
        <v>884</v>
      </c>
      <c r="C45">
        <v>7692.5479999999998</v>
      </c>
      <c r="D45" s="109">
        <f t="shared" si="3"/>
        <v>114.91641001135125</v>
      </c>
      <c r="E45" s="109">
        <f t="shared" si="0"/>
        <v>255.92996603818358</v>
      </c>
      <c r="F45" s="5" t="s">
        <v>89</v>
      </c>
      <c r="G45">
        <v>1909</v>
      </c>
      <c r="H45">
        <v>33046.963000000003</v>
      </c>
      <c r="I45" s="109">
        <f t="shared" si="4"/>
        <v>57.766276435144732</v>
      </c>
      <c r="J45" s="109">
        <f t="shared" si="1"/>
        <v>174.80443970188213</v>
      </c>
      <c r="K45" s="5" t="s">
        <v>89</v>
      </c>
      <c r="L45">
        <v>745</v>
      </c>
      <c r="M45">
        <v>10977.777</v>
      </c>
      <c r="N45" s="109">
        <f t="shared" si="5"/>
        <v>67.864377277840489</v>
      </c>
      <c r="O45" s="109">
        <f t="shared" si="2"/>
        <v>146.08201769388177</v>
      </c>
    </row>
    <row r="46" spans="1:15">
      <c r="A46" s="5" t="s">
        <v>84</v>
      </c>
      <c r="B46">
        <v>724</v>
      </c>
      <c r="C46">
        <v>9040.5</v>
      </c>
      <c r="D46" s="109">
        <f t="shared" si="3"/>
        <v>80.084066146783911</v>
      </c>
      <c r="E46" s="109">
        <f t="shared" si="0"/>
        <v>178.35496537980521</v>
      </c>
      <c r="F46" s="5" t="s">
        <v>84</v>
      </c>
      <c r="G46">
        <v>1809</v>
      </c>
      <c r="H46">
        <v>45090.722999999998</v>
      </c>
      <c r="I46" s="109">
        <f t="shared" si="4"/>
        <v>40.119117185146933</v>
      </c>
      <c r="J46" s="109">
        <f t="shared" si="1"/>
        <v>121.40300939696857</v>
      </c>
      <c r="K46" s="5" t="s">
        <v>84</v>
      </c>
      <c r="L46">
        <v>994</v>
      </c>
      <c r="M46">
        <v>16880.55</v>
      </c>
      <c r="N46" s="109">
        <f t="shared" si="5"/>
        <v>58.884337299436339</v>
      </c>
      <c r="O46" s="109">
        <f t="shared" si="2"/>
        <v>126.75195954501926</v>
      </c>
    </row>
    <row r="47" spans="1:15">
      <c r="A47" s="5" t="s">
        <v>79</v>
      </c>
      <c r="B47" s="112">
        <v>396</v>
      </c>
      <c r="C47">
        <v>8010.7999999999993</v>
      </c>
      <c r="D47" s="109">
        <f t="shared" si="3"/>
        <v>49.433265092125637</v>
      </c>
      <c r="E47" s="109">
        <f t="shared" si="0"/>
        <v>110.09266522452756</v>
      </c>
      <c r="F47" s="5" t="s">
        <v>79</v>
      </c>
      <c r="G47" s="112">
        <v>895</v>
      </c>
      <c r="H47">
        <v>32446.100000000002</v>
      </c>
      <c r="I47" s="109">
        <f t="shared" si="4"/>
        <v>27.584208887971126</v>
      </c>
      <c r="J47" s="109">
        <f t="shared" si="1"/>
        <v>83.471576789184979</v>
      </c>
      <c r="K47" s="5" t="s">
        <v>79</v>
      </c>
      <c r="L47" s="112">
        <v>410</v>
      </c>
      <c r="M47">
        <v>10568.099999999999</v>
      </c>
      <c r="N47" s="109">
        <f t="shared" si="5"/>
        <v>38.795999280854652</v>
      </c>
      <c r="O47" s="109">
        <f t="shared" si="2"/>
        <v>83.510644033393177</v>
      </c>
    </row>
    <row r="48" spans="1:15">
      <c r="A48" s="5" t="s">
        <v>101</v>
      </c>
      <c r="B48" t="s">
        <v>120</v>
      </c>
      <c r="C48">
        <v>1192.6659999999999</v>
      </c>
      <c r="D48" s="109" t="e">
        <f t="shared" si="3"/>
        <v>#VALUE!</v>
      </c>
      <c r="E48" s="109" t="e">
        <f t="shared" si="0"/>
        <v>#VALUE!</v>
      </c>
      <c r="F48" s="5" t="s">
        <v>101</v>
      </c>
      <c r="G48" t="s">
        <v>120</v>
      </c>
      <c r="H48">
        <v>6109.4740000000002</v>
      </c>
      <c r="I48" s="109" t="e">
        <f t="shared" si="4"/>
        <v>#VALUE!</v>
      </c>
      <c r="J48" s="109" t="e">
        <f t="shared" si="1"/>
        <v>#VALUE!</v>
      </c>
      <c r="K48" s="5" t="s">
        <v>101</v>
      </c>
      <c r="L48" t="s">
        <v>120</v>
      </c>
      <c r="M48">
        <v>2191.174</v>
      </c>
      <c r="N48" s="109" t="e">
        <f t="shared" si="5"/>
        <v>#VALUE!</v>
      </c>
      <c r="O48" s="109" t="e">
        <f t="shared" si="2"/>
        <v>#VALUE!</v>
      </c>
    </row>
    <row r="49" spans="1:15">
      <c r="A49" s="5" t="s">
        <v>102</v>
      </c>
      <c r="B49" t="s">
        <v>120</v>
      </c>
      <c r="C49">
        <v>1214.076</v>
      </c>
      <c r="D49" s="109" t="e">
        <f t="shared" si="3"/>
        <v>#VALUE!</v>
      </c>
      <c r="E49" s="109" t="e">
        <f t="shared" si="0"/>
        <v>#VALUE!</v>
      </c>
      <c r="F49" s="5" t="s">
        <v>102</v>
      </c>
      <c r="G49">
        <v>407</v>
      </c>
      <c r="H49">
        <v>5601.6450000000004</v>
      </c>
      <c r="I49" s="109">
        <f t="shared" si="4"/>
        <v>72.657228367738398</v>
      </c>
      <c r="J49" s="109">
        <f t="shared" si="1"/>
        <v>219.86541073620413</v>
      </c>
      <c r="K49" s="5" t="s">
        <v>102</v>
      </c>
      <c r="L49">
        <v>121</v>
      </c>
      <c r="M49">
        <v>1675.914</v>
      </c>
      <c r="N49" s="109">
        <f t="shared" si="5"/>
        <v>72.199408800212908</v>
      </c>
      <c r="O49" s="109">
        <f t="shared" si="2"/>
        <v>155.4134250825048</v>
      </c>
    </row>
    <row r="50" spans="1:15">
      <c r="A50" s="5" t="s">
        <v>75</v>
      </c>
      <c r="B50">
        <v>2</v>
      </c>
      <c r="C50">
        <v>47</v>
      </c>
      <c r="D50" s="109">
        <f t="shared" si="3"/>
        <v>42.553191489361701</v>
      </c>
      <c r="E50" s="109">
        <f t="shared" si="0"/>
        <v>94.770075497597801</v>
      </c>
      <c r="F50" s="5" t="s">
        <v>75</v>
      </c>
      <c r="G50">
        <v>3</v>
      </c>
      <c r="H50">
        <v>165.78399999999999</v>
      </c>
      <c r="I50" s="109">
        <f t="shared" si="4"/>
        <v>18.095835545046569</v>
      </c>
      <c r="J50" s="109">
        <f t="shared" si="1"/>
        <v>54.759153412643592</v>
      </c>
      <c r="K50" s="5" t="s">
        <v>75</v>
      </c>
      <c r="L50">
        <v>4</v>
      </c>
      <c r="M50">
        <v>40.322000000000003</v>
      </c>
      <c r="N50" s="109">
        <f t="shared" si="5"/>
        <v>99.201428500570401</v>
      </c>
      <c r="O50" s="109">
        <f t="shared" si="2"/>
        <v>213.53684237239059</v>
      </c>
    </row>
    <row r="51" spans="1:15">
      <c r="A51" s="5" t="s">
        <v>5</v>
      </c>
      <c r="B51">
        <v>42</v>
      </c>
      <c r="C51">
        <v>559.59299999999996</v>
      </c>
      <c r="D51" s="109">
        <f t="shared" si="3"/>
        <v>75.054548573695541</v>
      </c>
      <c r="E51" s="109">
        <f t="shared" si="0"/>
        <v>167.15374301703034</v>
      </c>
      <c r="F51" s="5" t="s">
        <v>5</v>
      </c>
      <c r="G51">
        <v>81</v>
      </c>
      <c r="H51">
        <v>2488.9589999999998</v>
      </c>
      <c r="I51" s="109">
        <f t="shared" si="4"/>
        <v>32.543726112001039</v>
      </c>
      <c r="J51" s="109">
        <f t="shared" si="1"/>
        <v>98.4793924740287</v>
      </c>
      <c r="K51" s="5" t="s">
        <v>5</v>
      </c>
      <c r="L51">
        <v>36</v>
      </c>
      <c r="M51">
        <v>544.20100000000002</v>
      </c>
      <c r="N51" s="109">
        <f t="shared" si="5"/>
        <v>66.152028386570407</v>
      </c>
      <c r="O51" s="109">
        <f t="shared" si="2"/>
        <v>142.3960871502548</v>
      </c>
    </row>
    <row r="52" spans="1:15">
      <c r="A52" s="5" t="s">
        <v>116</v>
      </c>
      <c r="B52" t="s">
        <v>120</v>
      </c>
      <c r="C52" t="s">
        <v>120</v>
      </c>
      <c r="D52" s="109" t="e">
        <f t="shared" si="3"/>
        <v>#VALUE!</v>
      </c>
      <c r="E52" s="109" t="e">
        <f t="shared" si="0"/>
        <v>#VALUE!</v>
      </c>
      <c r="F52" s="5" t="s">
        <v>116</v>
      </c>
      <c r="G52" t="s">
        <v>120</v>
      </c>
      <c r="H52" t="s">
        <v>120</v>
      </c>
      <c r="I52" s="109" t="e">
        <f t="shared" si="4"/>
        <v>#VALUE!</v>
      </c>
      <c r="J52" s="109" t="e">
        <f t="shared" si="1"/>
        <v>#VALUE!</v>
      </c>
      <c r="K52" s="5" t="s">
        <v>116</v>
      </c>
      <c r="L52" t="s">
        <v>120</v>
      </c>
      <c r="M52" t="s">
        <v>120</v>
      </c>
      <c r="N52" s="109" t="e">
        <f t="shared" si="5"/>
        <v>#VALUE!</v>
      </c>
      <c r="O52" s="109" t="e">
        <f t="shared" si="2"/>
        <v>#VALUE!</v>
      </c>
    </row>
    <row r="53" spans="1:15">
      <c r="A53" s="5" t="s">
        <v>94</v>
      </c>
      <c r="B53">
        <v>493</v>
      </c>
      <c r="C53">
        <v>5919.0510000000004</v>
      </c>
      <c r="D53" s="109">
        <f t="shared" si="3"/>
        <v>83.29037881241436</v>
      </c>
      <c r="E53" s="109">
        <f t="shared" si="0"/>
        <v>185.49573397448671</v>
      </c>
      <c r="F53" s="5" t="s">
        <v>94</v>
      </c>
      <c r="G53">
        <v>1994</v>
      </c>
      <c r="H53">
        <v>32779.116999999998</v>
      </c>
      <c r="I53" s="109">
        <f t="shared" si="4"/>
        <v>60.831412877900284</v>
      </c>
      <c r="J53" s="109">
        <f t="shared" si="1"/>
        <v>184.07973822466744</v>
      </c>
      <c r="K53" s="5" t="s">
        <v>94</v>
      </c>
      <c r="L53">
        <v>1050</v>
      </c>
      <c r="M53">
        <v>12370.822</v>
      </c>
      <c r="N53" s="109">
        <f t="shared" si="5"/>
        <v>84.87714074295144</v>
      </c>
      <c r="O53" s="109">
        <f t="shared" si="2"/>
        <v>182.70298016668804</v>
      </c>
    </row>
    <row r="54" spans="1:15">
      <c r="A54" s="5" t="s">
        <v>88</v>
      </c>
      <c r="B54">
        <v>464</v>
      </c>
      <c r="C54">
        <v>12322</v>
      </c>
      <c r="D54" s="109">
        <f t="shared" si="3"/>
        <v>37.656224638857331</v>
      </c>
      <c r="E54" s="109">
        <f t="shared" si="0"/>
        <v>83.864056421506788</v>
      </c>
      <c r="F54" s="5" t="s">
        <v>88</v>
      </c>
      <c r="G54">
        <v>1927</v>
      </c>
      <c r="H54">
        <v>67856</v>
      </c>
      <c r="I54" s="109">
        <f t="shared" si="4"/>
        <v>28.398373025229898</v>
      </c>
      <c r="J54" s="109">
        <f t="shared" si="1"/>
        <v>85.935289436453672</v>
      </c>
      <c r="K54" s="5" t="s">
        <v>88</v>
      </c>
      <c r="L54">
        <v>2748</v>
      </c>
      <c r="M54">
        <v>30790</v>
      </c>
      <c r="N54" s="109">
        <f t="shared" si="5"/>
        <v>89.249756414420261</v>
      </c>
      <c r="O54" s="109">
        <f t="shared" si="2"/>
        <v>192.11528962136603</v>
      </c>
    </row>
    <row r="55" spans="1:15">
      <c r="A55" s="5" t="s">
        <v>117</v>
      </c>
      <c r="B55">
        <v>414</v>
      </c>
      <c r="C55">
        <v>6768.9</v>
      </c>
      <c r="D55" s="109">
        <f t="shared" si="3"/>
        <v>61.162079510703371</v>
      </c>
      <c r="E55" s="109">
        <f t="shared" si="0"/>
        <v>136.21386998125681</v>
      </c>
      <c r="F55" s="5" t="s">
        <v>117</v>
      </c>
      <c r="G55">
        <v>3013</v>
      </c>
      <c r="H55">
        <v>29786.766</v>
      </c>
      <c r="I55" s="109">
        <f t="shared" si="4"/>
        <v>101.15230367741164</v>
      </c>
      <c r="J55" s="109">
        <f t="shared" si="1"/>
        <v>306.09332745786963</v>
      </c>
      <c r="K55" s="5" t="s">
        <v>117</v>
      </c>
      <c r="L55">
        <v>1864</v>
      </c>
      <c r="M55">
        <v>5889.6750000000002</v>
      </c>
      <c r="N55" s="109">
        <f t="shared" si="5"/>
        <v>316.486053984303</v>
      </c>
      <c r="O55" s="109">
        <f t="shared" si="2"/>
        <v>681.25463155318801</v>
      </c>
    </row>
    <row r="56" spans="1:15">
      <c r="A56" s="5" t="s">
        <v>97</v>
      </c>
      <c r="B56">
        <v>8</v>
      </c>
      <c r="C56">
        <v>63.7</v>
      </c>
      <c r="D56" s="109">
        <f t="shared" si="3"/>
        <v>125.58869701726843</v>
      </c>
      <c r="E56" s="109">
        <f t="shared" si="0"/>
        <v>279.69818200232947</v>
      </c>
      <c r="F56" s="5" t="s">
        <v>97</v>
      </c>
      <c r="G56">
        <v>16</v>
      </c>
      <c r="H56">
        <v>297.89999999999998</v>
      </c>
      <c r="I56" s="109">
        <f t="shared" si="4"/>
        <v>53.709298422289365</v>
      </c>
      <c r="J56" s="109">
        <f t="shared" si="1"/>
        <v>162.52776527893843</v>
      </c>
      <c r="K56" s="5" t="s">
        <v>97</v>
      </c>
      <c r="L56">
        <v>9</v>
      </c>
      <c r="M56">
        <v>73.260999999999996</v>
      </c>
      <c r="N56" s="109">
        <f t="shared" si="5"/>
        <v>122.84844596715853</v>
      </c>
      <c r="O56" s="109">
        <f t="shared" si="2"/>
        <v>264.43842229581844</v>
      </c>
    </row>
    <row r="57" spans="1:15">
      <c r="A57" s="5" t="s">
        <v>74</v>
      </c>
      <c r="B57">
        <v>89</v>
      </c>
      <c r="C57">
        <v>2047.7</v>
      </c>
      <c r="D57" s="109">
        <f t="shared" si="3"/>
        <v>43.463397958685356</v>
      </c>
      <c r="E57" s="109">
        <f t="shared" si="0"/>
        <v>96.797193389278618</v>
      </c>
      <c r="F57" s="5" t="s">
        <v>74</v>
      </c>
      <c r="G57">
        <v>262</v>
      </c>
      <c r="H57">
        <v>9069.6890000000003</v>
      </c>
      <c r="I57" s="109">
        <f t="shared" si="4"/>
        <v>28.887429326407993</v>
      </c>
      <c r="J57" s="109">
        <f t="shared" si="1"/>
        <v>87.415205020178249</v>
      </c>
      <c r="K57" s="5" t="s">
        <v>74</v>
      </c>
      <c r="L57">
        <v>187</v>
      </c>
      <c r="M57">
        <v>2716.3679999999999</v>
      </c>
      <c r="N57" s="109">
        <f t="shared" si="5"/>
        <v>68.841924216453748</v>
      </c>
      <c r="O57" s="109">
        <f t="shared" si="2"/>
        <v>148.18624431337113</v>
      </c>
    </row>
    <row r="58" spans="1:15">
      <c r="A58" s="5" t="s">
        <v>80</v>
      </c>
      <c r="B58">
        <v>61</v>
      </c>
      <c r="C58">
        <v>641.70000000000005</v>
      </c>
      <c r="D58" s="109">
        <f t="shared" si="3"/>
        <v>95.059996883278771</v>
      </c>
      <c r="E58" s="109">
        <f t="shared" si="0"/>
        <v>211.70781241359893</v>
      </c>
      <c r="F58" s="5" t="s">
        <v>80</v>
      </c>
      <c r="G58">
        <v>160</v>
      </c>
      <c r="H58">
        <v>2287.98</v>
      </c>
      <c r="I58" s="109">
        <f t="shared" si="4"/>
        <v>69.930681212248359</v>
      </c>
      <c r="J58" s="109">
        <f t="shared" si="1"/>
        <v>211.61470500876649</v>
      </c>
      <c r="K58" s="5" t="s">
        <v>80</v>
      </c>
      <c r="L58">
        <v>70</v>
      </c>
      <c r="M58">
        <v>611.4</v>
      </c>
      <c r="N58" s="109">
        <f t="shared" si="5"/>
        <v>114.49133137062479</v>
      </c>
      <c r="O58" s="109">
        <f t="shared" si="2"/>
        <v>246.44924724802397</v>
      </c>
    </row>
    <row r="59" spans="1:15">
      <c r="A59" s="5" t="s">
        <v>76</v>
      </c>
      <c r="B59" t="s">
        <v>120</v>
      </c>
      <c r="C59">
        <v>655.6</v>
      </c>
      <c r="D59" s="109" t="e">
        <f t="shared" si="3"/>
        <v>#VALUE!</v>
      </c>
      <c r="E59" s="109" t="e">
        <f t="shared" si="0"/>
        <v>#VALUE!</v>
      </c>
      <c r="F59" s="5" t="s">
        <v>76</v>
      </c>
      <c r="G59" t="s">
        <v>120</v>
      </c>
      <c r="H59">
        <v>2638.6959999999999</v>
      </c>
      <c r="I59" s="109" t="e">
        <f t="shared" si="4"/>
        <v>#VALUE!</v>
      </c>
      <c r="J59" s="109" t="e">
        <f t="shared" si="1"/>
        <v>#VALUE!</v>
      </c>
      <c r="K59" s="5" t="s">
        <v>76</v>
      </c>
      <c r="L59" t="s">
        <v>120</v>
      </c>
      <c r="M59">
        <v>768.01400000000001</v>
      </c>
      <c r="N59" s="109" t="e">
        <f t="shared" si="5"/>
        <v>#VALUE!</v>
      </c>
      <c r="O59" s="109" t="e">
        <f t="shared" si="2"/>
        <v>#VALUE!</v>
      </c>
    </row>
    <row r="60" spans="1:15">
      <c r="A60" s="5" t="s">
        <v>104</v>
      </c>
      <c r="B60" t="s">
        <v>120</v>
      </c>
      <c r="C60">
        <v>5089.8</v>
      </c>
      <c r="D60" s="109" t="e">
        <f t="shared" si="3"/>
        <v>#VALUE!</v>
      </c>
      <c r="E60" s="109" t="e">
        <f t="shared" si="0"/>
        <v>#VALUE!</v>
      </c>
      <c r="F60" s="5" t="s">
        <v>104</v>
      </c>
      <c r="G60">
        <v>2150</v>
      </c>
      <c r="H60">
        <v>22304.588</v>
      </c>
      <c r="I60" s="109">
        <f t="shared" si="4"/>
        <v>96.392724223375026</v>
      </c>
      <c r="J60" s="109">
        <f t="shared" si="1"/>
        <v>291.69053622701091</v>
      </c>
      <c r="K60" s="5" t="s">
        <v>104</v>
      </c>
      <c r="L60">
        <v>655</v>
      </c>
      <c r="M60">
        <v>5325.0150000000003</v>
      </c>
      <c r="N60" s="109">
        <f t="shared" si="5"/>
        <v>123.00434834455865</v>
      </c>
      <c r="O60" s="109">
        <f t="shared" si="2"/>
        <v>264.77401122726394</v>
      </c>
    </row>
    <row r="61" spans="1:15">
      <c r="A61" s="5" t="s">
        <v>99</v>
      </c>
      <c r="B61">
        <v>75</v>
      </c>
      <c r="C61">
        <v>1139.4110000000001</v>
      </c>
      <c r="D61" s="109">
        <f t="shared" si="3"/>
        <v>65.823482483493663</v>
      </c>
      <c r="E61" s="109">
        <f t="shared" si="0"/>
        <v>146.59526550517427</v>
      </c>
      <c r="F61" s="5" t="s">
        <v>99</v>
      </c>
      <c r="G61">
        <v>429</v>
      </c>
      <c r="H61">
        <v>5822.4409999999998</v>
      </c>
      <c r="I61" s="109">
        <f t="shared" si="4"/>
        <v>73.680437466004378</v>
      </c>
      <c r="J61" s="109">
        <f t="shared" si="1"/>
        <v>222.96170677877603</v>
      </c>
      <c r="K61" s="5" t="s">
        <v>99</v>
      </c>
      <c r="L61">
        <v>195</v>
      </c>
      <c r="M61">
        <v>2007.646</v>
      </c>
      <c r="N61" s="109">
        <f t="shared" si="5"/>
        <v>97.128677067570678</v>
      </c>
      <c r="O61" s="109">
        <f t="shared" si="2"/>
        <v>209.07512440405446</v>
      </c>
    </row>
    <row r="62" spans="1:15">
      <c r="A62" s="5" t="s">
        <v>115</v>
      </c>
      <c r="B62">
        <v>31</v>
      </c>
      <c r="C62">
        <v>690.40000000000009</v>
      </c>
      <c r="D62" s="109">
        <f t="shared" si="3"/>
        <v>44.90150637311703</v>
      </c>
      <c r="E62" s="109">
        <f>D62/D$62*100</f>
        <v>100</v>
      </c>
      <c r="F62" s="5" t="s">
        <v>115</v>
      </c>
      <c r="G62">
        <v>94</v>
      </c>
      <c r="H62" s="3">
        <v>2844.5</v>
      </c>
      <c r="I62" s="109">
        <f t="shared" si="4"/>
        <v>33.046229565828789</v>
      </c>
      <c r="J62" s="109">
        <f>I62/I$62*100</f>
        <v>100</v>
      </c>
      <c r="K62" s="5" t="s">
        <v>115</v>
      </c>
      <c r="L62">
        <v>43</v>
      </c>
      <c r="M62">
        <v>925.59999999999991</v>
      </c>
      <c r="N62" s="109">
        <f t="shared" si="5"/>
        <v>46.456352636127917</v>
      </c>
      <c r="O62" s="109">
        <f>N62/N$62*100</f>
        <v>100</v>
      </c>
    </row>
    <row r="63" spans="1:15">
      <c r="A63" s="5" t="s">
        <v>98</v>
      </c>
      <c r="B63">
        <v>20</v>
      </c>
      <c r="C63">
        <v>223.3</v>
      </c>
      <c r="D63" s="109">
        <f t="shared" si="3"/>
        <v>89.565606806986111</v>
      </c>
      <c r="E63" s="109">
        <f t="shared" si="0"/>
        <v>199.4712739985265</v>
      </c>
      <c r="F63" s="5" t="s">
        <v>98</v>
      </c>
      <c r="G63">
        <v>81</v>
      </c>
      <c r="H63">
        <v>1192.9949999999999</v>
      </c>
      <c r="I63" s="109">
        <f t="shared" si="4"/>
        <v>67.896344913432159</v>
      </c>
      <c r="J63" s="109">
        <f t="shared" si="1"/>
        <v>205.45867351729555</v>
      </c>
      <c r="K63" s="5" t="s">
        <v>98</v>
      </c>
      <c r="L63">
        <v>26</v>
      </c>
      <c r="M63">
        <v>345</v>
      </c>
      <c r="N63" s="109">
        <f t="shared" si="5"/>
        <v>75.362318840579718</v>
      </c>
      <c r="O63" s="109">
        <f t="shared" si="2"/>
        <v>162.22177283451299</v>
      </c>
    </row>
    <row r="64" spans="1:15">
      <c r="A64" s="5" t="s">
        <v>95</v>
      </c>
      <c r="B64">
        <v>206</v>
      </c>
      <c r="C64">
        <v>4703.223</v>
      </c>
      <c r="D64" s="109">
        <f t="shared" si="3"/>
        <v>43.799751787231862</v>
      </c>
      <c r="E64" s="109">
        <f t="shared" si="0"/>
        <v>97.546285915822196</v>
      </c>
      <c r="F64" s="5" t="s">
        <v>95</v>
      </c>
      <c r="G64">
        <v>1122</v>
      </c>
      <c r="H64">
        <v>26910.014999999999</v>
      </c>
      <c r="I64" s="109">
        <f t="shared" si="4"/>
        <v>41.694514105622012</v>
      </c>
      <c r="J64" s="109">
        <f t="shared" si="1"/>
        <v>126.1702610355764</v>
      </c>
      <c r="K64" s="5" t="s">
        <v>95</v>
      </c>
      <c r="L64">
        <v>507</v>
      </c>
      <c r="M64">
        <v>8128.0410000000002</v>
      </c>
      <c r="N64" s="109">
        <f t="shared" si="5"/>
        <v>62.376653857922221</v>
      </c>
      <c r="O64" s="109">
        <f t="shared" si="2"/>
        <v>134.26937397882048</v>
      </c>
    </row>
    <row r="65" spans="1:15">
      <c r="A65" s="5" t="s">
        <v>77</v>
      </c>
      <c r="B65">
        <v>50</v>
      </c>
      <c r="C65">
        <v>1243.2</v>
      </c>
      <c r="D65" s="109">
        <f t="shared" si="3"/>
        <v>40.218790218790218</v>
      </c>
      <c r="E65" s="109">
        <f t="shared" si="0"/>
        <v>89.571137958234743</v>
      </c>
      <c r="F65" s="5" t="s">
        <v>77</v>
      </c>
      <c r="G65">
        <v>156</v>
      </c>
      <c r="H65">
        <v>4870.6790000000001</v>
      </c>
      <c r="I65" s="109">
        <f t="shared" si="4"/>
        <v>32.028388649713932</v>
      </c>
      <c r="J65" s="109">
        <f t="shared" si="1"/>
        <v>96.919948419267328</v>
      </c>
      <c r="K65" s="5" t="s">
        <v>77</v>
      </c>
      <c r="L65">
        <v>71</v>
      </c>
      <c r="M65">
        <v>1784.6679999999999</v>
      </c>
      <c r="N65" s="109">
        <f t="shared" si="5"/>
        <v>39.783309836899633</v>
      </c>
      <c r="O65" s="109">
        <f t="shared" si="2"/>
        <v>85.635887407056515</v>
      </c>
    </row>
    <row r="66" spans="1:15">
      <c r="A66" s="5" t="s">
        <v>81</v>
      </c>
      <c r="B66">
        <v>45</v>
      </c>
      <c r="C66">
        <v>939.6</v>
      </c>
      <c r="D66" s="109">
        <f t="shared" si="3"/>
        <v>47.892720306513411</v>
      </c>
      <c r="E66" s="109">
        <f t="shared" si="0"/>
        <v>106.66172290198988</v>
      </c>
      <c r="F66" s="5" t="s">
        <v>81</v>
      </c>
      <c r="G66">
        <v>170</v>
      </c>
      <c r="H66">
        <v>4455.3649999999998</v>
      </c>
      <c r="I66" s="109">
        <f t="shared" si="4"/>
        <v>38.156245335679571</v>
      </c>
      <c r="J66" s="109">
        <f t="shared" si="1"/>
        <v>115.46323389078783</v>
      </c>
      <c r="K66" s="5" t="s">
        <v>81</v>
      </c>
      <c r="L66">
        <v>93</v>
      </c>
      <c r="M66">
        <v>1365.152</v>
      </c>
      <c r="N66" s="109">
        <f t="shared" si="5"/>
        <v>68.124282131220554</v>
      </c>
      <c r="O66" s="109">
        <f t="shared" si="2"/>
        <v>146.64147800152963</v>
      </c>
    </row>
    <row r="67" spans="1:15">
      <c r="A67" s="5" t="s">
        <v>83</v>
      </c>
      <c r="B67">
        <v>410</v>
      </c>
      <c r="C67">
        <v>8258.7000000000007</v>
      </c>
      <c r="D67" s="109">
        <f t="shared" si="3"/>
        <v>49.644617191567676</v>
      </c>
      <c r="E67" s="109">
        <f t="shared" si="0"/>
        <v>110.56336680341397</v>
      </c>
      <c r="F67" s="5" t="s">
        <v>83</v>
      </c>
      <c r="G67">
        <v>914</v>
      </c>
      <c r="H67">
        <v>33391.527999999998</v>
      </c>
      <c r="I67" s="109">
        <f t="shared" si="4"/>
        <v>27.372212496535049</v>
      </c>
      <c r="J67" s="109">
        <f t="shared" si="1"/>
        <v>82.830062177014852</v>
      </c>
      <c r="K67" s="5" t="s">
        <v>83</v>
      </c>
      <c r="L67">
        <v>422</v>
      </c>
      <c r="M67">
        <v>10840.956</v>
      </c>
      <c r="N67" s="109">
        <f t="shared" si="5"/>
        <v>38.926456301455332</v>
      </c>
      <c r="O67" s="109">
        <f t="shared" si="2"/>
        <v>83.791460354946636</v>
      </c>
    </row>
    <row r="68" spans="1:15">
      <c r="A68" s="5" t="s">
        <v>10</v>
      </c>
      <c r="B68">
        <v>6855</v>
      </c>
      <c r="C68">
        <v>43943.9</v>
      </c>
      <c r="D68" s="109">
        <f t="shared" si="3"/>
        <v>155.99434733831089</v>
      </c>
      <c r="E68" s="109">
        <f t="shared" si="0"/>
        <v>347.41450774958014</v>
      </c>
      <c r="F68" s="5" t="s">
        <v>10</v>
      </c>
      <c r="G68">
        <v>19917</v>
      </c>
      <c r="H68">
        <v>165680.68100000001</v>
      </c>
      <c r="I68" s="109">
        <f t="shared" si="4"/>
        <v>120.21317078000179</v>
      </c>
      <c r="J68" s="109">
        <f t="shared" si="1"/>
        <v>363.77272796139903</v>
      </c>
      <c r="K68" s="5" t="s">
        <v>10</v>
      </c>
      <c r="L68">
        <v>5560</v>
      </c>
      <c r="M68">
        <v>43145.356</v>
      </c>
      <c r="N68" s="109">
        <f t="shared" si="5"/>
        <v>128.86670815742025</v>
      </c>
      <c r="O68" s="109">
        <f t="shared" si="2"/>
        <v>277.39308155932133</v>
      </c>
    </row>
    <row r="69" spans="1:15">
      <c r="A69" s="5" t="s">
        <v>86</v>
      </c>
      <c r="B69" s="112">
        <v>22</v>
      </c>
      <c r="C69">
        <v>412.5</v>
      </c>
      <c r="D69" s="109">
        <f t="shared" si="3"/>
        <v>53.333333333333336</v>
      </c>
      <c r="E69" s="109">
        <f t="shared" si="0"/>
        <v>118.77849462365593</v>
      </c>
      <c r="F69" s="5" t="s">
        <v>86</v>
      </c>
      <c r="G69" s="112">
        <v>52</v>
      </c>
      <c r="H69" s="3">
        <v>1557.1000000000001</v>
      </c>
      <c r="I69" s="109">
        <f t="shared" si="4"/>
        <v>33.395414552694113</v>
      </c>
      <c r="J69" s="109">
        <f t="shared" si="1"/>
        <v>101.05665605865788</v>
      </c>
      <c r="K69" s="5" t="s">
        <v>86</v>
      </c>
      <c r="L69" s="112">
        <v>15</v>
      </c>
      <c r="M69">
        <v>585.79999999999995</v>
      </c>
      <c r="N69" s="109">
        <f t="shared" si="5"/>
        <v>25.606008876749744</v>
      </c>
      <c r="O69" s="109">
        <f t="shared" si="2"/>
        <v>55.118422828650147</v>
      </c>
    </row>
    <row r="71" spans="1:15">
      <c r="E71" s="3"/>
      <c r="J71" s="3"/>
    </row>
    <row r="72" spans="1:15">
      <c r="A72" s="5"/>
      <c r="D72" s="22"/>
      <c r="F72" s="5"/>
      <c r="H72" t="s">
        <v>141</v>
      </c>
      <c r="I72" s="22"/>
      <c r="K72" s="5"/>
      <c r="N72" s="22"/>
    </row>
    <row r="73" spans="1:15">
      <c r="A73" s="5"/>
      <c r="D73" s="22"/>
      <c r="F73" s="5"/>
      <c r="I73" s="22"/>
      <c r="K73" s="5"/>
      <c r="N73" s="22"/>
    </row>
    <row r="74" spans="1:15">
      <c r="A74" s="5"/>
      <c r="B74" t="s">
        <v>58</v>
      </c>
      <c r="C74" t="s">
        <v>142</v>
      </c>
      <c r="D74" s="22" t="s">
        <v>145</v>
      </c>
      <c r="E74" t="s">
        <v>73</v>
      </c>
      <c r="F74" s="5"/>
      <c r="G74" t="s">
        <v>59</v>
      </c>
      <c r="H74" t="s">
        <v>143</v>
      </c>
      <c r="I74" s="22" t="s">
        <v>146</v>
      </c>
      <c r="J74" t="s">
        <v>73</v>
      </c>
      <c r="K74" s="5"/>
      <c r="L74" t="s">
        <v>60</v>
      </c>
      <c r="M74" t="s">
        <v>144</v>
      </c>
      <c r="N74" s="22" t="s">
        <v>147</v>
      </c>
      <c r="O74" t="s">
        <v>73</v>
      </c>
    </row>
    <row r="75" spans="1:15">
      <c r="A75" s="5" t="s">
        <v>88</v>
      </c>
      <c r="B75">
        <v>464</v>
      </c>
      <c r="C75" s="22">
        <v>12322</v>
      </c>
      <c r="D75" s="23">
        <v>37.656224638857331</v>
      </c>
      <c r="E75" s="23">
        <v>83.864056421506788</v>
      </c>
      <c r="F75" s="5" t="s">
        <v>75</v>
      </c>
      <c r="G75">
        <v>3</v>
      </c>
      <c r="H75" s="22">
        <v>165.78399999999999</v>
      </c>
      <c r="I75" s="23">
        <v>18.095835545046569</v>
      </c>
      <c r="J75" s="23">
        <v>54.759153412643592</v>
      </c>
      <c r="K75" t="s">
        <v>86</v>
      </c>
      <c r="L75">
        <v>15</v>
      </c>
      <c r="M75" s="22">
        <v>585.79999999999995</v>
      </c>
      <c r="N75" s="23">
        <v>25.606008876749744</v>
      </c>
      <c r="O75" s="23">
        <v>55.118422828650147</v>
      </c>
    </row>
    <row r="76" spans="1:15">
      <c r="A76" t="s">
        <v>77</v>
      </c>
      <c r="B76">
        <v>50</v>
      </c>
      <c r="C76" s="22">
        <v>1243.2</v>
      </c>
      <c r="D76" s="23">
        <v>40.218790218790218</v>
      </c>
      <c r="E76" s="23">
        <v>89.571137958234743</v>
      </c>
      <c r="F76" s="5" t="s">
        <v>78</v>
      </c>
      <c r="G76">
        <v>749</v>
      </c>
      <c r="H76" s="22">
        <v>28044.6</v>
      </c>
      <c r="I76" s="23">
        <v>26.707458833429609</v>
      </c>
      <c r="J76" s="23">
        <v>80.818475161372902</v>
      </c>
      <c r="K76" s="5" t="s">
        <v>79</v>
      </c>
      <c r="L76">
        <v>410</v>
      </c>
      <c r="M76" s="22">
        <v>10568.099999999999</v>
      </c>
      <c r="N76" s="23">
        <v>38.795999280854652</v>
      </c>
      <c r="O76" s="23">
        <v>83.510644033393177</v>
      </c>
    </row>
    <row r="77" spans="1:15">
      <c r="A77" s="5" t="s">
        <v>75</v>
      </c>
      <c r="B77">
        <v>2</v>
      </c>
      <c r="C77" s="22">
        <v>47</v>
      </c>
      <c r="D77" s="23">
        <v>42.553191489361701</v>
      </c>
      <c r="E77" s="23">
        <v>94.770075497597801</v>
      </c>
      <c r="F77" s="5" t="s">
        <v>82</v>
      </c>
      <c r="G77">
        <v>79</v>
      </c>
      <c r="H77" s="22">
        <v>2919.3739999999998</v>
      </c>
      <c r="I77" s="23">
        <v>27.060595867470219</v>
      </c>
      <c r="J77" s="23">
        <v>81.887090367041537</v>
      </c>
      <c r="K77" s="5" t="s">
        <v>78</v>
      </c>
      <c r="L77">
        <v>352</v>
      </c>
      <c r="M77" s="22">
        <v>9056.5</v>
      </c>
      <c r="N77" s="23">
        <v>38.867112018991889</v>
      </c>
      <c r="O77" s="23">
        <v>83.663718336695098</v>
      </c>
    </row>
    <row r="78" spans="1:15">
      <c r="A78" s="5" t="s">
        <v>74</v>
      </c>
      <c r="B78">
        <v>89</v>
      </c>
      <c r="C78" s="22">
        <v>2047.7</v>
      </c>
      <c r="D78" s="23">
        <v>43.463397958685356</v>
      </c>
      <c r="E78" s="23">
        <v>96.797193389278618</v>
      </c>
      <c r="F78" t="s">
        <v>83</v>
      </c>
      <c r="G78">
        <v>914</v>
      </c>
      <c r="H78" s="22">
        <v>33391.527999999998</v>
      </c>
      <c r="I78" s="23">
        <v>27.372212496535049</v>
      </c>
      <c r="J78" s="23">
        <v>82.830062177014852</v>
      </c>
      <c r="K78" t="s">
        <v>83</v>
      </c>
      <c r="L78">
        <v>422</v>
      </c>
      <c r="M78" s="22">
        <v>10840.956</v>
      </c>
      <c r="N78" s="23">
        <v>38.926456301455332</v>
      </c>
      <c r="O78" s="23">
        <v>83.791460354946636</v>
      </c>
    </row>
    <row r="79" spans="1:15">
      <c r="A79" t="s">
        <v>95</v>
      </c>
      <c r="B79">
        <v>206</v>
      </c>
      <c r="C79" s="22">
        <v>4703.223</v>
      </c>
      <c r="D79" s="23">
        <v>43.799751787231862</v>
      </c>
      <c r="E79" s="23">
        <v>97.546285915822196</v>
      </c>
      <c r="F79" s="5" t="s">
        <v>79</v>
      </c>
      <c r="G79">
        <v>895</v>
      </c>
      <c r="H79" s="22">
        <v>32446.100000000002</v>
      </c>
      <c r="I79" s="23">
        <v>27.584208887971126</v>
      </c>
      <c r="J79" s="23">
        <v>83.471576789184979</v>
      </c>
      <c r="K79" t="s">
        <v>77</v>
      </c>
      <c r="L79">
        <v>71</v>
      </c>
      <c r="M79" s="22">
        <v>1784.6679999999999</v>
      </c>
      <c r="N79" s="23">
        <v>39.783309836899633</v>
      </c>
      <c r="O79" s="23">
        <v>85.635887407056515</v>
      </c>
    </row>
    <row r="80" spans="1:15">
      <c r="A80" s="5" t="s">
        <v>115</v>
      </c>
      <c r="B80">
        <v>31</v>
      </c>
      <c r="C80" s="22">
        <v>690.40000000000009</v>
      </c>
      <c r="D80" s="23">
        <v>44.90150637311703</v>
      </c>
      <c r="E80" s="23">
        <v>100</v>
      </c>
      <c r="F80" s="5" t="s">
        <v>88</v>
      </c>
      <c r="G80">
        <v>1927</v>
      </c>
      <c r="H80" s="22">
        <v>67856</v>
      </c>
      <c r="I80" s="23">
        <v>28.398373025229898</v>
      </c>
      <c r="J80" s="23">
        <v>85.935289436453672</v>
      </c>
      <c r="K80" s="5" t="s">
        <v>82</v>
      </c>
      <c r="L80">
        <v>44</v>
      </c>
      <c r="M80" s="22">
        <v>968.08399999999995</v>
      </c>
      <c r="N80" s="23">
        <v>45.450601394093901</v>
      </c>
      <c r="O80" s="23">
        <v>97.835061977612355</v>
      </c>
    </row>
    <row r="81" spans="1:15">
      <c r="A81" t="s">
        <v>81</v>
      </c>
      <c r="B81">
        <v>45</v>
      </c>
      <c r="C81" s="22">
        <v>939.6</v>
      </c>
      <c r="D81" s="23">
        <v>47.892720306513411</v>
      </c>
      <c r="E81" s="23">
        <v>106.66172290198988</v>
      </c>
      <c r="F81" s="5" t="s">
        <v>74</v>
      </c>
      <c r="G81">
        <v>262</v>
      </c>
      <c r="H81" s="22">
        <v>9069.6890000000003</v>
      </c>
      <c r="I81" s="23">
        <v>28.887429326407993</v>
      </c>
      <c r="J81" s="23">
        <v>87.415205020178249</v>
      </c>
      <c r="K81" s="5" t="s">
        <v>115</v>
      </c>
      <c r="L81">
        <v>43</v>
      </c>
      <c r="M81" s="22">
        <v>925.59999999999991</v>
      </c>
      <c r="N81" s="23">
        <v>46.456352636127917</v>
      </c>
      <c r="O81" s="23">
        <v>100</v>
      </c>
    </row>
    <row r="82" spans="1:15">
      <c r="A82" s="5" t="s">
        <v>79</v>
      </c>
      <c r="B82">
        <v>396</v>
      </c>
      <c r="C82" s="22">
        <v>8010.7999999999993</v>
      </c>
      <c r="D82" s="23">
        <v>49.433265092125637</v>
      </c>
      <c r="E82" s="23">
        <v>110.09266522452756</v>
      </c>
      <c r="F82" t="s">
        <v>77</v>
      </c>
      <c r="G82">
        <v>156</v>
      </c>
      <c r="H82" s="22">
        <v>4870.6790000000001</v>
      </c>
      <c r="I82" s="23">
        <v>32.028388649713932</v>
      </c>
      <c r="J82" s="23">
        <v>96.919948419267328</v>
      </c>
      <c r="K82" s="5" t="s">
        <v>84</v>
      </c>
      <c r="L82">
        <v>994</v>
      </c>
      <c r="M82" s="22">
        <v>16880.55</v>
      </c>
      <c r="N82" s="23">
        <v>58.884337299436339</v>
      </c>
      <c r="O82" s="23">
        <v>126.75195954501926</v>
      </c>
    </row>
    <row r="83" spans="1:15">
      <c r="A83" t="s">
        <v>83</v>
      </c>
      <c r="B83">
        <v>410</v>
      </c>
      <c r="C83" s="22">
        <v>8258.7000000000007</v>
      </c>
      <c r="D83" s="23">
        <v>49.644617191567676</v>
      </c>
      <c r="E83" s="23">
        <v>110.56336680341397</v>
      </c>
      <c r="F83" s="5" t="s">
        <v>5</v>
      </c>
      <c r="G83">
        <v>81</v>
      </c>
      <c r="H83" s="22">
        <v>2488.9589999999998</v>
      </c>
      <c r="I83" s="23">
        <v>32.543726112001039</v>
      </c>
      <c r="J83" s="23">
        <v>98.4793924740287</v>
      </c>
      <c r="K83" s="5" t="s">
        <v>85</v>
      </c>
      <c r="L83">
        <v>58</v>
      </c>
      <c r="M83" s="22">
        <v>979.64</v>
      </c>
      <c r="N83" s="23">
        <v>59.205422400065331</v>
      </c>
      <c r="O83" s="23">
        <v>127.44311389186156</v>
      </c>
    </row>
    <row r="84" spans="1:15">
      <c r="A84" s="5" t="s">
        <v>78</v>
      </c>
      <c r="B84">
        <v>343</v>
      </c>
      <c r="C84" s="22">
        <v>6907.9</v>
      </c>
      <c r="D84" s="23">
        <v>49.653295502251048</v>
      </c>
      <c r="E84" s="23">
        <v>110.58269424114233</v>
      </c>
      <c r="F84" s="5" t="s">
        <v>115</v>
      </c>
      <c r="G84">
        <v>94</v>
      </c>
      <c r="H84" s="22">
        <v>2844.5</v>
      </c>
      <c r="I84" s="23">
        <v>33.046229565828789</v>
      </c>
      <c r="J84" s="23">
        <v>100</v>
      </c>
      <c r="K84" t="s">
        <v>95</v>
      </c>
      <c r="L84">
        <v>507</v>
      </c>
      <c r="M84" s="22">
        <v>8128.0410000000002</v>
      </c>
      <c r="N84" s="23">
        <v>62.376653857922221</v>
      </c>
      <c r="O84" s="23">
        <v>134.26937397882048</v>
      </c>
    </row>
    <row r="85" spans="1:15">
      <c r="A85" s="5" t="s">
        <v>82</v>
      </c>
      <c r="B85">
        <v>37</v>
      </c>
      <c r="C85" s="22">
        <v>706.5</v>
      </c>
      <c r="D85" s="23">
        <v>52.370842179759372</v>
      </c>
      <c r="E85" s="23">
        <v>116.63493368034152</v>
      </c>
      <c r="F85" t="s">
        <v>86</v>
      </c>
      <c r="G85">
        <v>52</v>
      </c>
      <c r="H85" s="22">
        <v>1557.1000000000001</v>
      </c>
      <c r="I85" s="23">
        <v>33.395414552694113</v>
      </c>
      <c r="J85" s="23">
        <v>101.05665605865788</v>
      </c>
      <c r="K85" s="5" t="s">
        <v>5</v>
      </c>
      <c r="L85">
        <v>36</v>
      </c>
      <c r="M85" s="22">
        <v>544.20100000000002</v>
      </c>
      <c r="N85" s="23">
        <v>66.152028386570407</v>
      </c>
      <c r="O85" s="23">
        <v>142.3960871502548</v>
      </c>
    </row>
    <row r="86" spans="1:15">
      <c r="A86" t="s">
        <v>86</v>
      </c>
      <c r="B86">
        <v>22</v>
      </c>
      <c r="C86" s="22">
        <v>412.5</v>
      </c>
      <c r="D86" s="23">
        <v>53.333333333333336</v>
      </c>
      <c r="E86" s="23">
        <v>118.77849462365593</v>
      </c>
      <c r="F86" t="s">
        <v>81</v>
      </c>
      <c r="G86">
        <v>170</v>
      </c>
      <c r="H86" s="22">
        <v>4455.3649999999998</v>
      </c>
      <c r="I86" s="23">
        <v>38.156245335679571</v>
      </c>
      <c r="J86" s="23">
        <v>115.46323389078783</v>
      </c>
      <c r="K86" s="5" t="s">
        <v>89</v>
      </c>
      <c r="L86">
        <v>745</v>
      </c>
      <c r="M86" s="22">
        <v>10977.777</v>
      </c>
      <c r="N86" s="23">
        <v>67.864377277840489</v>
      </c>
      <c r="O86" s="23">
        <v>146.08201769388177</v>
      </c>
    </row>
    <row r="87" spans="1:15">
      <c r="A87" s="5" t="s">
        <v>117</v>
      </c>
      <c r="B87">
        <v>414</v>
      </c>
      <c r="C87" s="22">
        <v>6768.9</v>
      </c>
      <c r="D87" s="23">
        <v>61.162079510703371</v>
      </c>
      <c r="E87" s="23">
        <v>136.21386998125681</v>
      </c>
      <c r="F87" s="5" t="s">
        <v>84</v>
      </c>
      <c r="G87">
        <v>1809</v>
      </c>
      <c r="H87" s="22">
        <v>45090.722999999998</v>
      </c>
      <c r="I87" s="23">
        <v>40.119117185146933</v>
      </c>
      <c r="J87" s="23">
        <v>121.40300939696857</v>
      </c>
      <c r="K87" t="s">
        <v>81</v>
      </c>
      <c r="L87">
        <v>93</v>
      </c>
      <c r="M87" s="22">
        <v>1365.152</v>
      </c>
      <c r="N87" s="23">
        <v>68.124282131220554</v>
      </c>
      <c r="O87" s="23">
        <v>146.64147800152963</v>
      </c>
    </row>
    <row r="88" spans="1:15">
      <c r="A88" s="5" t="s">
        <v>99</v>
      </c>
      <c r="B88">
        <v>75</v>
      </c>
      <c r="C88" s="22">
        <v>1139.4110000000001</v>
      </c>
      <c r="D88" s="23">
        <v>65.823482483493663</v>
      </c>
      <c r="E88" s="23">
        <v>146.59526550517427</v>
      </c>
      <c r="F88" t="s">
        <v>95</v>
      </c>
      <c r="G88">
        <v>1122</v>
      </c>
      <c r="H88" s="22">
        <v>26910.014999999999</v>
      </c>
      <c r="I88" s="23">
        <v>41.694514105622012</v>
      </c>
      <c r="J88" s="23">
        <v>126.1702610355764</v>
      </c>
      <c r="K88" s="5" t="s">
        <v>74</v>
      </c>
      <c r="L88">
        <v>187</v>
      </c>
      <c r="M88" s="22">
        <v>2716.3679999999999</v>
      </c>
      <c r="N88" s="23">
        <v>68.841924216453748</v>
      </c>
      <c r="O88" s="23">
        <v>148.18624431337113</v>
      </c>
    </row>
    <row r="89" spans="1:15">
      <c r="A89" s="5" t="s">
        <v>5</v>
      </c>
      <c r="B89">
        <v>42</v>
      </c>
      <c r="C89" s="22">
        <v>559.59299999999996</v>
      </c>
      <c r="D89" s="23">
        <v>75.054548573695541</v>
      </c>
      <c r="E89" s="23">
        <v>167.15374301703034</v>
      </c>
      <c r="F89" s="5" t="s">
        <v>85</v>
      </c>
      <c r="G89">
        <v>135</v>
      </c>
      <c r="H89" s="22">
        <v>2871.998</v>
      </c>
      <c r="I89" s="23">
        <v>47.005603764348024</v>
      </c>
      <c r="J89" s="23">
        <v>142.24195734860422</v>
      </c>
      <c r="K89" s="5" t="s">
        <v>102</v>
      </c>
      <c r="L89">
        <v>121</v>
      </c>
      <c r="M89" s="22">
        <v>1675.914</v>
      </c>
      <c r="N89" s="23">
        <v>72.199408800212908</v>
      </c>
      <c r="O89" s="23">
        <v>155.4134250825048</v>
      </c>
    </row>
    <row r="90" spans="1:15">
      <c r="A90" s="5" t="s">
        <v>84</v>
      </c>
      <c r="B90">
        <v>724</v>
      </c>
      <c r="C90" s="22">
        <v>9040.5</v>
      </c>
      <c r="D90" s="23">
        <v>80.084066146783911</v>
      </c>
      <c r="E90" s="23">
        <v>178.35496537980521</v>
      </c>
      <c r="F90" s="5" t="s">
        <v>97</v>
      </c>
      <c r="G90">
        <v>16</v>
      </c>
      <c r="H90" s="22">
        <v>297.89999999999998</v>
      </c>
      <c r="I90" s="23">
        <v>53.709298422289365</v>
      </c>
      <c r="J90" s="23">
        <v>162.52776527893843</v>
      </c>
      <c r="K90" t="s">
        <v>98</v>
      </c>
      <c r="L90">
        <v>26</v>
      </c>
      <c r="M90" s="22">
        <v>345</v>
      </c>
      <c r="N90" s="23">
        <v>75.362318840579718</v>
      </c>
      <c r="O90" s="23">
        <v>162.22177283451299</v>
      </c>
    </row>
    <row r="91" spans="1:15">
      <c r="A91" s="5" t="s">
        <v>85</v>
      </c>
      <c r="B91">
        <v>55</v>
      </c>
      <c r="C91" s="22">
        <v>660.8</v>
      </c>
      <c r="D91" s="23">
        <v>83.232445520581123</v>
      </c>
      <c r="E91" s="23">
        <v>185.36671092712649</v>
      </c>
      <c r="F91" s="5" t="s">
        <v>93</v>
      </c>
      <c r="G91">
        <v>261</v>
      </c>
      <c r="H91" s="22">
        <v>4669.7780000000002</v>
      </c>
      <c r="I91" s="23">
        <v>55.891307895150476</v>
      </c>
      <c r="J91" s="23">
        <v>169.13066522101653</v>
      </c>
      <c r="K91" s="5" t="s">
        <v>91</v>
      </c>
      <c r="L91">
        <v>245</v>
      </c>
      <c r="M91" s="22">
        <v>3221.3119999999999</v>
      </c>
      <c r="N91" s="23">
        <v>76.055967258061315</v>
      </c>
      <c r="O91" s="23">
        <v>163.71489138153851</v>
      </c>
    </row>
    <row r="92" spans="1:15">
      <c r="A92" s="5" t="s">
        <v>94</v>
      </c>
      <c r="B92">
        <v>493</v>
      </c>
      <c r="C92" s="22">
        <v>5919.0510000000004</v>
      </c>
      <c r="D92" s="23">
        <v>83.29037881241436</v>
      </c>
      <c r="E92" s="23">
        <v>185.49573397448671</v>
      </c>
      <c r="F92" s="5" t="s">
        <v>89</v>
      </c>
      <c r="G92">
        <v>1909</v>
      </c>
      <c r="H92" s="22">
        <v>33046.963000000003</v>
      </c>
      <c r="I92" s="23">
        <v>57.766276435144732</v>
      </c>
      <c r="J92" s="23">
        <v>174.80443970188213</v>
      </c>
      <c r="K92" s="5" t="s">
        <v>94</v>
      </c>
      <c r="L92">
        <v>1050</v>
      </c>
      <c r="M92" s="22">
        <v>12370.822</v>
      </c>
      <c r="N92" s="23">
        <v>84.87714074295144</v>
      </c>
      <c r="O92" s="23">
        <v>182.70298016668804</v>
      </c>
    </row>
    <row r="93" spans="1:15">
      <c r="A93" s="5" t="s">
        <v>100</v>
      </c>
      <c r="B93">
        <v>113</v>
      </c>
      <c r="C93" s="22">
        <v>1296.442</v>
      </c>
      <c r="D93" s="23">
        <v>87.161631604036288</v>
      </c>
      <c r="E93" s="23">
        <v>194.11738857879567</v>
      </c>
      <c r="F93" s="5" t="s">
        <v>91</v>
      </c>
      <c r="G93">
        <v>732</v>
      </c>
      <c r="H93" s="22">
        <v>12116.343000000001</v>
      </c>
      <c r="I93" s="23">
        <v>60.414268562717311</v>
      </c>
      <c r="J93" s="23">
        <v>182.81743290069085</v>
      </c>
      <c r="K93" s="5" t="s">
        <v>88</v>
      </c>
      <c r="L93">
        <v>2748</v>
      </c>
      <c r="M93" s="22">
        <v>30790</v>
      </c>
      <c r="N93" s="23">
        <v>89.249756414420261</v>
      </c>
      <c r="O93" s="23">
        <v>192.11528962136603</v>
      </c>
    </row>
    <row r="94" spans="1:15">
      <c r="A94" s="5" t="s">
        <v>91</v>
      </c>
      <c r="B94">
        <v>272</v>
      </c>
      <c r="C94" s="22">
        <v>3081.9769999999999</v>
      </c>
      <c r="D94" s="23">
        <v>88.255038892243519</v>
      </c>
      <c r="E94" s="23">
        <v>196.55251242324172</v>
      </c>
      <c r="F94" s="5" t="s">
        <v>94</v>
      </c>
      <c r="G94">
        <v>1994</v>
      </c>
      <c r="H94" s="22">
        <v>32779.116999999998</v>
      </c>
      <c r="I94" s="23">
        <v>60.831412877900284</v>
      </c>
      <c r="J94" s="23">
        <v>184.07973822466744</v>
      </c>
      <c r="K94" s="5" t="s">
        <v>87</v>
      </c>
      <c r="L94">
        <v>177</v>
      </c>
      <c r="M94" s="22">
        <v>1924.934</v>
      </c>
      <c r="N94" s="23">
        <v>91.951204560779757</v>
      </c>
      <c r="O94" s="23">
        <v>197.93031381734357</v>
      </c>
    </row>
    <row r="95" spans="1:15">
      <c r="A95" t="s">
        <v>98</v>
      </c>
      <c r="B95">
        <v>20</v>
      </c>
      <c r="C95" s="22">
        <v>223.3</v>
      </c>
      <c r="D95" s="23">
        <v>89.565606806986111</v>
      </c>
      <c r="E95" s="23">
        <v>199.4712739985265</v>
      </c>
      <c r="F95" t="s">
        <v>98</v>
      </c>
      <c r="G95">
        <v>81</v>
      </c>
      <c r="H95" s="22">
        <v>1192.9949999999999</v>
      </c>
      <c r="I95" s="23">
        <v>67.896344913432159</v>
      </c>
      <c r="J95" s="23">
        <v>205.45867351729555</v>
      </c>
      <c r="K95" s="5" t="s">
        <v>99</v>
      </c>
      <c r="L95">
        <v>195</v>
      </c>
      <c r="M95" s="22">
        <v>2007.646</v>
      </c>
      <c r="N95" s="23">
        <v>97.128677067570678</v>
      </c>
      <c r="O95" s="23">
        <v>209.07512440405446</v>
      </c>
    </row>
    <row r="96" spans="1:15">
      <c r="A96" s="5" t="s">
        <v>80</v>
      </c>
      <c r="B96">
        <v>61</v>
      </c>
      <c r="C96" s="22">
        <v>641.70000000000005</v>
      </c>
      <c r="D96" s="23">
        <v>95.059996883278771</v>
      </c>
      <c r="E96" s="23">
        <v>211.70781241359893</v>
      </c>
      <c r="F96" s="5" t="s">
        <v>80</v>
      </c>
      <c r="G96">
        <v>160</v>
      </c>
      <c r="H96" s="22">
        <v>2287.98</v>
      </c>
      <c r="I96" s="23">
        <v>69.930681212248359</v>
      </c>
      <c r="J96" s="23">
        <v>211.61470500876649</v>
      </c>
      <c r="K96" s="5" t="s">
        <v>100</v>
      </c>
      <c r="L96">
        <v>157</v>
      </c>
      <c r="M96" s="22">
        <v>1599.52</v>
      </c>
      <c r="N96" s="23">
        <v>98.154446333900182</v>
      </c>
      <c r="O96" s="23">
        <v>211.28315238757676</v>
      </c>
    </row>
    <row r="97" spans="1:15">
      <c r="A97" s="5" t="s">
        <v>93</v>
      </c>
      <c r="B97">
        <v>108</v>
      </c>
      <c r="C97" s="22">
        <v>1017.852</v>
      </c>
      <c r="D97" s="23">
        <v>106.10579927140684</v>
      </c>
      <c r="E97" s="23">
        <v>236.30788328057832</v>
      </c>
      <c r="F97" s="5" t="s">
        <v>87</v>
      </c>
      <c r="G97">
        <v>427</v>
      </c>
      <c r="H97" s="22">
        <v>5943.1260000000002</v>
      </c>
      <c r="I97" s="23">
        <v>71.847711120376715</v>
      </c>
      <c r="J97" s="23">
        <v>217.41575987437406</v>
      </c>
      <c r="K97" s="5" t="s">
        <v>75</v>
      </c>
      <c r="L97">
        <v>4</v>
      </c>
      <c r="M97" s="22">
        <v>40.322000000000003</v>
      </c>
      <c r="N97" s="23">
        <v>99.201428500570401</v>
      </c>
      <c r="O97" s="23">
        <v>213.53684237239059</v>
      </c>
    </row>
    <row r="98" spans="1:15">
      <c r="A98" s="5" t="s">
        <v>87</v>
      </c>
      <c r="B98">
        <v>146</v>
      </c>
      <c r="C98" s="22">
        <v>1340.8</v>
      </c>
      <c r="D98" s="23">
        <v>108.89021479713604</v>
      </c>
      <c r="E98" s="23">
        <v>242.50904611594427</v>
      </c>
      <c r="F98" s="5" t="s">
        <v>102</v>
      </c>
      <c r="G98">
        <v>407</v>
      </c>
      <c r="H98" s="22">
        <v>5601.6450000000004</v>
      </c>
      <c r="I98" s="23">
        <v>72.657228367738398</v>
      </c>
      <c r="J98" s="23">
        <v>219.86541073620413</v>
      </c>
      <c r="K98" s="5" t="s">
        <v>139</v>
      </c>
      <c r="L98">
        <v>439</v>
      </c>
      <c r="M98" s="22">
        <v>4273.1899999999996</v>
      </c>
      <c r="N98" s="23">
        <v>102.73355502563659</v>
      </c>
      <c r="O98" s="23">
        <v>221.1399500737889</v>
      </c>
    </row>
    <row r="99" spans="1:15">
      <c r="A99" s="5" t="s">
        <v>89</v>
      </c>
      <c r="B99">
        <v>884</v>
      </c>
      <c r="C99" s="22">
        <v>7692.5479999999998</v>
      </c>
      <c r="D99" s="23">
        <v>114.91641001135125</v>
      </c>
      <c r="E99" s="23">
        <v>255.92996603818358</v>
      </c>
      <c r="F99" s="5" t="s">
        <v>99</v>
      </c>
      <c r="G99">
        <v>429</v>
      </c>
      <c r="H99" s="22">
        <v>5822.4409999999998</v>
      </c>
      <c r="I99" s="23">
        <v>73.680437466004378</v>
      </c>
      <c r="J99" s="23">
        <v>222.96170677877603</v>
      </c>
      <c r="K99" s="5" t="s">
        <v>93</v>
      </c>
      <c r="L99">
        <v>154</v>
      </c>
      <c r="M99" s="22">
        <v>1496.357</v>
      </c>
      <c r="N99" s="23">
        <v>102.91661682339175</v>
      </c>
      <c r="O99" s="23">
        <v>221.53400123658463</v>
      </c>
    </row>
    <row r="100" spans="1:15">
      <c r="A100" s="5" t="s">
        <v>97</v>
      </c>
      <c r="B100">
        <v>8</v>
      </c>
      <c r="C100" s="22">
        <v>63.7</v>
      </c>
      <c r="D100" s="23">
        <v>125.58869701726843</v>
      </c>
      <c r="E100" s="23">
        <v>279.69818200232947</v>
      </c>
      <c r="F100" s="5" t="s">
        <v>100</v>
      </c>
      <c r="G100">
        <v>455</v>
      </c>
      <c r="H100" s="22">
        <v>6072.1959999999999</v>
      </c>
      <c r="I100" s="23">
        <v>74.931705103063209</v>
      </c>
      <c r="J100" s="23">
        <v>226.74812251666313</v>
      </c>
      <c r="K100" s="5" t="s">
        <v>80</v>
      </c>
      <c r="L100">
        <v>70</v>
      </c>
      <c r="M100" s="22">
        <v>611.4</v>
      </c>
      <c r="N100" s="23">
        <v>114.49133137062479</v>
      </c>
      <c r="O100" s="23">
        <v>246.44924724802397</v>
      </c>
    </row>
    <row r="101" spans="1:15">
      <c r="A101" t="s">
        <v>10</v>
      </c>
      <c r="B101">
        <v>6855</v>
      </c>
      <c r="C101" s="22">
        <v>43943.9</v>
      </c>
      <c r="D101" s="23">
        <v>155.99434733831089</v>
      </c>
      <c r="E101" s="23">
        <v>347.41450774958014</v>
      </c>
      <c r="F101" s="5" t="s">
        <v>104</v>
      </c>
      <c r="G101">
        <v>2150</v>
      </c>
      <c r="H101" s="22">
        <v>22304.588</v>
      </c>
      <c r="I101" s="23">
        <v>96.392724223375026</v>
      </c>
      <c r="J101" s="23">
        <v>291.69053622701091</v>
      </c>
      <c r="K101" s="5" t="s">
        <v>97</v>
      </c>
      <c r="L101">
        <v>9</v>
      </c>
      <c r="M101" s="22">
        <v>73.260999999999996</v>
      </c>
      <c r="N101" s="23">
        <v>122.84844596715853</v>
      </c>
      <c r="O101" s="23">
        <v>264.43842229581844</v>
      </c>
    </row>
    <row r="102" spans="1:15">
      <c r="A102" s="5" t="s">
        <v>140</v>
      </c>
      <c r="B102">
        <v>655</v>
      </c>
      <c r="C102" s="22">
        <v>3336</v>
      </c>
      <c r="D102" s="23">
        <v>196.34292565947243</v>
      </c>
      <c r="E102" s="23">
        <v>437.27469637193474</v>
      </c>
      <c r="F102" s="5" t="s">
        <v>117</v>
      </c>
      <c r="G102">
        <v>3013</v>
      </c>
      <c r="H102" s="22">
        <v>29786.766</v>
      </c>
      <c r="I102" s="23">
        <v>101.15230367741164</v>
      </c>
      <c r="J102" s="23">
        <v>306.09332745786963</v>
      </c>
      <c r="K102" s="5" t="s">
        <v>104</v>
      </c>
      <c r="L102">
        <v>655</v>
      </c>
      <c r="M102" s="22">
        <v>5325.0150000000003</v>
      </c>
      <c r="N102" s="23">
        <v>123.00434834455865</v>
      </c>
      <c r="O102" s="23">
        <v>264.77401122726394</v>
      </c>
    </row>
    <row r="103" spans="1:15">
      <c r="A103" s="5" t="s">
        <v>139</v>
      </c>
      <c r="B103">
        <v>1225</v>
      </c>
      <c r="C103" t="s">
        <v>120</v>
      </c>
      <c r="D103" s="22" t="e">
        <v>#VALUE!</v>
      </c>
      <c r="E103" t="e">
        <v>#VALUE!</v>
      </c>
      <c r="F103" t="s">
        <v>10</v>
      </c>
      <c r="G103">
        <v>19917</v>
      </c>
      <c r="H103" s="22">
        <v>165680.68100000001</v>
      </c>
      <c r="I103" s="23">
        <v>120.21317078000179</v>
      </c>
      <c r="J103" s="23">
        <v>363.77272796139903</v>
      </c>
      <c r="K103" t="s">
        <v>10</v>
      </c>
      <c r="L103">
        <v>5560</v>
      </c>
      <c r="M103" s="22">
        <v>43145.356</v>
      </c>
      <c r="N103" s="23">
        <v>128.86670815742025</v>
      </c>
      <c r="O103" s="23">
        <v>277.39308155932133</v>
      </c>
    </row>
    <row r="104" spans="1:15">
      <c r="A104" s="5" t="s">
        <v>90</v>
      </c>
      <c r="B104" t="s">
        <v>120</v>
      </c>
      <c r="C104" s="22">
        <v>4619.1000000000004</v>
      </c>
      <c r="D104" s="23" t="e">
        <v>#VALUE!</v>
      </c>
      <c r="E104" s="23" t="e">
        <v>#VALUE!</v>
      </c>
      <c r="F104" s="5" t="s">
        <v>139</v>
      </c>
      <c r="G104">
        <v>3118</v>
      </c>
      <c r="H104" s="22">
        <v>19733.364000000001</v>
      </c>
      <c r="I104" s="23">
        <v>158.00651120609743</v>
      </c>
      <c r="J104" s="23">
        <v>478.13778843164272</v>
      </c>
      <c r="K104" s="5" t="s">
        <v>117</v>
      </c>
      <c r="L104">
        <v>1864</v>
      </c>
      <c r="M104" s="22">
        <v>5889.6750000000002</v>
      </c>
      <c r="N104" s="23">
        <v>316.486053984303</v>
      </c>
      <c r="O104" s="23">
        <v>681.25463155318801</v>
      </c>
    </row>
    <row r="105" spans="1:15">
      <c r="A105" s="5" t="s">
        <v>101</v>
      </c>
      <c r="B105" t="s">
        <v>120</v>
      </c>
      <c r="C105" s="22">
        <v>1192.6659999999999</v>
      </c>
      <c r="D105" s="23" t="e">
        <v>#VALUE!</v>
      </c>
      <c r="E105" s="23" t="e">
        <v>#VALUE!</v>
      </c>
      <c r="F105" s="5" t="s">
        <v>140</v>
      </c>
      <c r="G105">
        <v>1075</v>
      </c>
      <c r="H105" s="22">
        <v>6240</v>
      </c>
      <c r="I105" s="23">
        <v>172.27564102564102</v>
      </c>
      <c r="J105" s="23">
        <v>521.31708606110203</v>
      </c>
      <c r="K105" s="5" t="s">
        <v>140</v>
      </c>
      <c r="L105">
        <v>77</v>
      </c>
      <c r="M105" s="22" t="s">
        <v>120</v>
      </c>
      <c r="N105" s="23" t="e">
        <v>#VALUE!</v>
      </c>
      <c r="O105" s="23" t="e">
        <v>#VALUE!</v>
      </c>
    </row>
    <row r="106" spans="1:15">
      <c r="A106" s="5" t="s">
        <v>102</v>
      </c>
      <c r="B106" t="s">
        <v>120</v>
      </c>
      <c r="C106" s="22">
        <v>1214.076</v>
      </c>
      <c r="D106" s="23" t="e">
        <v>#VALUE!</v>
      </c>
      <c r="E106" s="23" t="e">
        <v>#VALUE!</v>
      </c>
      <c r="F106" s="5" t="s">
        <v>90</v>
      </c>
      <c r="G106" t="s">
        <v>120</v>
      </c>
      <c r="H106" s="22">
        <v>19325.856</v>
      </c>
      <c r="I106" s="23" t="e">
        <v>#VALUE!</v>
      </c>
      <c r="J106" s="23" t="e">
        <v>#VALUE!</v>
      </c>
      <c r="K106" s="5" t="s">
        <v>90</v>
      </c>
      <c r="L106" t="s">
        <v>120</v>
      </c>
      <c r="M106" s="22">
        <v>5164.7719999999999</v>
      </c>
      <c r="N106" s="23" t="e">
        <v>#VALUE!</v>
      </c>
      <c r="O106" s="23" t="e">
        <v>#VALUE!</v>
      </c>
    </row>
    <row r="107" spans="1:15">
      <c r="A107" s="5" t="s">
        <v>116</v>
      </c>
      <c r="B107" t="s">
        <v>120</v>
      </c>
      <c r="C107" s="22" t="s">
        <v>120</v>
      </c>
      <c r="D107" s="23" t="e">
        <v>#VALUE!</v>
      </c>
      <c r="E107" s="23" t="e">
        <v>#VALUE!</v>
      </c>
      <c r="F107" s="5" t="s">
        <v>101</v>
      </c>
      <c r="G107" t="s">
        <v>120</v>
      </c>
      <c r="H107" s="22">
        <v>6109.4740000000002</v>
      </c>
      <c r="I107" s="23" t="e">
        <v>#VALUE!</v>
      </c>
      <c r="J107" s="23" t="e">
        <v>#VALUE!</v>
      </c>
      <c r="K107" s="5" t="s">
        <v>101</v>
      </c>
      <c r="L107" t="s">
        <v>120</v>
      </c>
      <c r="M107" s="22">
        <v>2191.174</v>
      </c>
      <c r="N107" s="23" t="e">
        <v>#VALUE!</v>
      </c>
      <c r="O107" s="23" t="e">
        <v>#VALUE!</v>
      </c>
    </row>
    <row r="108" spans="1:15">
      <c r="A108" s="5" t="s">
        <v>76</v>
      </c>
      <c r="B108" t="s">
        <v>120</v>
      </c>
      <c r="C108" s="22">
        <v>655.6</v>
      </c>
      <c r="D108" s="23" t="e">
        <v>#VALUE!</v>
      </c>
      <c r="E108" s="23" t="e">
        <v>#VALUE!</v>
      </c>
      <c r="F108" s="5" t="s">
        <v>116</v>
      </c>
      <c r="G108" t="s">
        <v>120</v>
      </c>
      <c r="H108" s="22" t="s">
        <v>120</v>
      </c>
      <c r="I108" s="23" t="e">
        <v>#VALUE!</v>
      </c>
      <c r="J108" s="23" t="e">
        <v>#VALUE!</v>
      </c>
      <c r="K108" s="5" t="s">
        <v>116</v>
      </c>
      <c r="L108" t="s">
        <v>120</v>
      </c>
      <c r="M108" s="22" t="s">
        <v>120</v>
      </c>
      <c r="N108" s="23" t="e">
        <v>#VALUE!</v>
      </c>
      <c r="O108" s="23" t="e">
        <v>#VALUE!</v>
      </c>
    </row>
    <row r="109" spans="1:15">
      <c r="A109" s="5" t="s">
        <v>104</v>
      </c>
      <c r="B109" t="s">
        <v>120</v>
      </c>
      <c r="C109" s="22">
        <v>5089.8</v>
      </c>
      <c r="D109" s="23" t="e">
        <v>#VALUE!</v>
      </c>
      <c r="E109" s="23" t="e">
        <v>#VALUE!</v>
      </c>
      <c r="F109" s="5" t="s">
        <v>76</v>
      </c>
      <c r="G109" t="s">
        <v>120</v>
      </c>
      <c r="H109" s="22">
        <v>2638.6959999999999</v>
      </c>
      <c r="I109" s="23" t="e">
        <v>#VALUE!</v>
      </c>
      <c r="J109" s="23" t="e">
        <v>#VALUE!</v>
      </c>
      <c r="K109" s="5" t="s">
        <v>76</v>
      </c>
      <c r="L109" t="s">
        <v>120</v>
      </c>
      <c r="M109" s="22">
        <v>768.01400000000001</v>
      </c>
      <c r="N109" s="23" t="e">
        <v>#VALUE!</v>
      </c>
      <c r="O109" s="23" t="e">
        <v>#VALUE!</v>
      </c>
    </row>
  </sheetData>
  <pageMargins left="0.7" right="0.7" top="0.75" bottom="0.75" header="0.3" footer="0.3"/>
  <pageSetup paperSize="9" scale="81" orientation="landscape" r:id="rId1"/>
  <rowBreaks count="2" manualBreakCount="2">
    <brk id="32" max="16383" man="1"/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2"/>
  <sheetViews>
    <sheetView topLeftCell="A7" zoomScale="85" workbookViewId="0">
      <selection activeCell="K17" sqref="K17"/>
    </sheetView>
  </sheetViews>
  <sheetFormatPr defaultRowHeight="12.75"/>
  <cols>
    <col min="1" max="1" width="8.140625" style="3" customWidth="1"/>
    <col min="2" max="2" width="8.28515625" style="3" customWidth="1"/>
    <col min="3" max="16384" width="9.140625" style="3"/>
  </cols>
  <sheetData>
    <row r="1" spans="1:61">
      <c r="C1" s="5" t="s">
        <v>12</v>
      </c>
    </row>
    <row r="2" spans="1:61" s="5" customFormat="1">
      <c r="D2" s="5">
        <v>1950</v>
      </c>
      <c r="E2" s="5">
        <v>1951</v>
      </c>
      <c r="F2" s="5">
        <v>1952</v>
      </c>
      <c r="G2" s="5">
        <v>1953</v>
      </c>
      <c r="H2" s="5">
        <v>1954</v>
      </c>
      <c r="I2" s="5">
        <v>1955</v>
      </c>
      <c r="J2" s="5">
        <v>1956</v>
      </c>
      <c r="K2" s="5">
        <v>1957</v>
      </c>
      <c r="L2" s="5">
        <v>1958</v>
      </c>
      <c r="M2" s="5">
        <v>1959</v>
      </c>
      <c r="N2" s="5">
        <v>1960</v>
      </c>
      <c r="O2" s="5">
        <v>1961</v>
      </c>
      <c r="P2" s="5">
        <v>1962</v>
      </c>
      <c r="Q2" s="5">
        <v>1963</v>
      </c>
      <c r="R2" s="5">
        <v>1964</v>
      </c>
      <c r="S2" s="5">
        <v>1965</v>
      </c>
      <c r="T2" s="14">
        <v>1966</v>
      </c>
      <c r="U2" s="14">
        <v>1967</v>
      </c>
      <c r="V2" s="5">
        <v>1968</v>
      </c>
      <c r="W2" s="14">
        <v>1969</v>
      </c>
      <c r="X2" s="14">
        <v>1970</v>
      </c>
      <c r="Y2" s="5">
        <v>1971</v>
      </c>
      <c r="Z2" s="5">
        <v>1972</v>
      </c>
      <c r="AA2" s="5">
        <v>1973</v>
      </c>
      <c r="AB2" s="5">
        <v>1974</v>
      </c>
      <c r="AC2" s="5">
        <v>1975</v>
      </c>
      <c r="AD2" s="5">
        <v>1976</v>
      </c>
      <c r="AE2" s="5">
        <v>1977</v>
      </c>
      <c r="AF2" s="5">
        <v>1978</v>
      </c>
      <c r="AG2" s="5">
        <v>1979</v>
      </c>
      <c r="AH2" s="5">
        <v>1980</v>
      </c>
      <c r="AI2" s="5">
        <v>1981</v>
      </c>
      <c r="AJ2" s="5">
        <v>1982</v>
      </c>
      <c r="AK2" s="5">
        <v>1983</v>
      </c>
      <c r="AL2" s="5">
        <v>1984</v>
      </c>
      <c r="AM2" s="5">
        <v>1985</v>
      </c>
      <c r="AN2" s="5">
        <v>1986</v>
      </c>
      <c r="AO2" s="5">
        <v>1987</v>
      </c>
      <c r="AP2" s="5">
        <v>1988</v>
      </c>
      <c r="AQ2" s="5">
        <v>1989</v>
      </c>
      <c r="AR2" s="5">
        <v>1990</v>
      </c>
      <c r="AS2" s="5">
        <v>1991</v>
      </c>
      <c r="AT2" s="5">
        <v>1992</v>
      </c>
      <c r="AU2" s="5">
        <v>1993</v>
      </c>
      <c r="AV2" s="5">
        <v>1994</v>
      </c>
      <c r="AW2" s="5">
        <v>1995</v>
      </c>
      <c r="AX2" s="5">
        <v>1996</v>
      </c>
      <c r="AY2" s="5">
        <v>1997</v>
      </c>
      <c r="AZ2" s="5">
        <v>1998</v>
      </c>
      <c r="BA2" s="5">
        <v>1999</v>
      </c>
      <c r="BB2" s="5">
        <v>2000</v>
      </c>
      <c r="BC2" s="5">
        <v>2001</v>
      </c>
      <c r="BD2" s="5">
        <v>2002</v>
      </c>
      <c r="BE2" s="5">
        <v>2003</v>
      </c>
      <c r="BF2" s="5">
        <v>2004</v>
      </c>
      <c r="BG2" s="5">
        <v>2005</v>
      </c>
      <c r="BH2" s="5">
        <v>2006</v>
      </c>
      <c r="BI2" s="5">
        <v>2007</v>
      </c>
    </row>
    <row r="3" spans="1:61" s="6" customFormat="1">
      <c r="C3" s="6" t="s">
        <v>15</v>
      </c>
      <c r="T3" s="12"/>
      <c r="U3" s="12"/>
      <c r="W3" s="12"/>
      <c r="X3" s="8">
        <f>20*[3]Table2!C$33</f>
        <v>15160</v>
      </c>
      <c r="Y3" s="8">
        <f>20*[3]Table2!C$34</f>
        <v>15700</v>
      </c>
      <c r="Z3" s="8">
        <f>20*[3]Table2!C$35</f>
        <v>15400</v>
      </c>
      <c r="AA3" s="8">
        <f>20*[3]Table2!C$36</f>
        <v>15660</v>
      </c>
      <c r="AB3" s="8">
        <f>20*[3]Table2!C$37</f>
        <v>15260</v>
      </c>
      <c r="AC3" s="8">
        <f>20*[3]Table2!C$38</f>
        <v>13980</v>
      </c>
      <c r="AD3" s="8">
        <f>20*[3]Table2!C$39</f>
        <v>13740</v>
      </c>
      <c r="AE3" s="8">
        <f>20*[3]Table2!C$40</f>
        <v>14540</v>
      </c>
      <c r="AF3" s="8">
        <f>20*[3]Table2!C$41</f>
        <v>14780</v>
      </c>
      <c r="AG3" s="8">
        <f>20*[3]Table2!C$42</f>
        <v>14560</v>
      </c>
      <c r="AH3" s="8">
        <f>20*[3]Table2!C$43</f>
        <v>12880</v>
      </c>
      <c r="AI3" s="8">
        <f>20*[3]Table2!C$44</f>
        <v>12200</v>
      </c>
      <c r="AJ3" s="8">
        <f>20*[3]Table2!C$45</f>
        <v>12800</v>
      </c>
      <c r="AK3" s="8">
        <f>20*[3]Table2!C$46</f>
        <v>11360</v>
      </c>
      <c r="AL3" s="8">
        <f>20*[3]Table2!C$47</f>
        <v>10740</v>
      </c>
      <c r="AM3" s="8">
        <f>20*[3]Table2!C$48</f>
        <v>11000</v>
      </c>
      <c r="AN3" s="8">
        <f>20*[3]Table2!C$49</f>
        <v>10740</v>
      </c>
      <c r="AO3" s="8">
        <f>20*[3]Table2!C$50</f>
        <v>10340</v>
      </c>
      <c r="AP3" s="8">
        <f>20*[3]Table2!C$51</f>
        <v>9980</v>
      </c>
      <c r="AQ3" s="8">
        <f>20*[3]Table2!C$52</f>
        <v>9920</v>
      </c>
      <c r="AR3" s="8">
        <f>20*[3]Table2!C$53</f>
        <v>9820</v>
      </c>
      <c r="AS3" s="8">
        <f>20*[3]Table2!C$54</f>
        <v>8860</v>
      </c>
      <c r="AT3" s="8">
        <f>20*[3]Table2!C$55</f>
        <v>8520</v>
      </c>
      <c r="AU3" s="8">
        <f>20*[3]Table2!C$56</f>
        <v>7180</v>
      </c>
      <c r="AV3" s="8">
        <f>20*[3]Table2!C$57</f>
        <v>6380</v>
      </c>
      <c r="AW3" s="8">
        <f>20*[3]Table2!C$58</f>
        <v>7220</v>
      </c>
      <c r="AX3" s="8">
        <f>20*[3]Table2!C$59</f>
        <v>6320</v>
      </c>
      <c r="AY3" s="8">
        <f>20*[3]Table2!C$60</f>
        <v>6800</v>
      </c>
      <c r="AZ3" s="8">
        <f>20*[3]Table2!C$61</f>
        <v>6780</v>
      </c>
      <c r="BA3" s="8">
        <f>20*[3]Table2!C$62</f>
        <v>5700</v>
      </c>
      <c r="BB3" s="8">
        <f>20*[3]Table2!C$63</f>
        <v>5940</v>
      </c>
      <c r="BC3" s="8">
        <f>20*[3]Table2!C$64</f>
        <v>6180</v>
      </c>
      <c r="BD3" s="8">
        <f>20*[3]Table2!C$65</f>
        <v>5480</v>
      </c>
      <c r="BE3" s="8">
        <f>20*[3]Table2!C$66</f>
        <v>6020</v>
      </c>
      <c r="BF3" s="8">
        <f>20*[3]Table2!C$67</f>
        <v>5660</v>
      </c>
      <c r="BG3" s="8">
        <f>20*[3]Table2!C$68</f>
        <v>5280</v>
      </c>
      <c r="BH3" s="8">
        <f>20*[3]Table2!C$69</f>
        <v>5860</v>
      </c>
      <c r="BI3" s="8">
        <f>20*[3]Table2!C$70</f>
        <v>5100</v>
      </c>
    </row>
    <row r="4" spans="1:61" s="6" customFormat="1">
      <c r="C4" s="6" t="s">
        <v>13</v>
      </c>
      <c r="X4" s="8">
        <f>2*[3]Table2!D$33</f>
        <v>15720</v>
      </c>
      <c r="Y4" s="8">
        <f>2*[3]Table2!D$34</f>
        <v>15734</v>
      </c>
      <c r="Z4" s="8">
        <f>2*[3]Table2!D$35</f>
        <v>15930</v>
      </c>
      <c r="AA4" s="8">
        <f>2*[3]Table2!D$36</f>
        <v>16112</v>
      </c>
      <c r="AB4" s="8">
        <f>2*[3]Table2!D$37</f>
        <v>15096</v>
      </c>
      <c r="AC4" s="8">
        <f>2*[3]Table2!D$38</f>
        <v>13824</v>
      </c>
      <c r="AD4" s="8">
        <f>2*[3]Table2!D$39</f>
        <v>13846</v>
      </c>
      <c r="AE4" s="8">
        <f>2*[3]Table2!D$40</f>
        <v>14126</v>
      </c>
      <c r="AF4" s="8">
        <f>2*[3]Table2!D$41</f>
        <v>14884</v>
      </c>
      <c r="AG4" s="8">
        <f>2*[3]Table2!D$42</f>
        <v>15072</v>
      </c>
      <c r="AH4" s="8">
        <f>2*[3]Table2!D$43</f>
        <v>14436</v>
      </c>
      <c r="AI4" s="8">
        <f>2*[3]Table2!D$44</f>
        <v>14530</v>
      </c>
      <c r="AJ4" s="8">
        <f>2*[3]Table2!D$45</f>
        <v>14842</v>
      </c>
      <c r="AK4" s="8">
        <f>2*[3]Table2!D$46</f>
        <v>12858</v>
      </c>
      <c r="AL4" s="8">
        <f>2*[3]Table2!D$47</f>
        <v>13094</v>
      </c>
      <c r="AM4" s="8">
        <f>2*[3]Table2!D$48</f>
        <v>13014</v>
      </c>
      <c r="AN4" s="8">
        <f>2*[3]Table2!D$49</f>
        <v>12364</v>
      </c>
      <c r="AO4" s="8">
        <f>2*[3]Table2!D$50</f>
        <v>11136</v>
      </c>
      <c r="AP4" s="8">
        <f>2*[3]Table2!D$51</f>
        <v>11204</v>
      </c>
      <c r="AQ4" s="8">
        <f>2*[3]Table2!D$52</f>
        <v>11628</v>
      </c>
      <c r="AR4" s="8">
        <f>2*[3]Table2!D$53</f>
        <v>10474</v>
      </c>
      <c r="AS4" s="8">
        <f>2*[3]Table2!D$54</f>
        <v>9448</v>
      </c>
      <c r="AT4" s="8">
        <f>2*[3]Table2!D$55</f>
        <v>8536</v>
      </c>
      <c r="AU4" s="8">
        <f>2*[3]Table2!D$56</f>
        <v>7302</v>
      </c>
      <c r="AV4" s="8">
        <f>2*[3]Table2!D$57</f>
        <v>8648</v>
      </c>
      <c r="AW4" s="8">
        <f>2*[3]Table2!D$58</f>
        <v>8142</v>
      </c>
      <c r="AX4" s="8">
        <f>2*[3]Table2!D$59</f>
        <v>6630</v>
      </c>
      <c r="AY4" s="8">
        <f>2*[3]Table2!D$60</f>
        <v>6624</v>
      </c>
      <c r="AZ4" s="8">
        <f>2*[3]Table2!D$61</f>
        <v>6636</v>
      </c>
      <c r="BA4" s="8">
        <f>2*[3]Table2!D$62</f>
        <v>6418</v>
      </c>
      <c r="BB4" s="8">
        <f>2*[3]Table2!D$63</f>
        <v>6014</v>
      </c>
      <c r="BC4" s="8">
        <f>2*[3]Table2!D$64</f>
        <v>5680</v>
      </c>
      <c r="BD4" s="8">
        <f>2*[3]Table2!D$65</f>
        <v>5368</v>
      </c>
      <c r="BE4" s="8">
        <f>2*[3]Table2!D$66</f>
        <v>4990</v>
      </c>
      <c r="BF4" s="8">
        <f>2*[3]Table2!D$67</f>
        <v>4662</v>
      </c>
      <c r="BG4" s="8">
        <f>2*[3]Table2!D$68</f>
        <v>4504</v>
      </c>
      <c r="BH4" s="8">
        <f>2*[3]Table2!D$69</f>
        <v>4514</v>
      </c>
      <c r="BI4" s="8">
        <f>2*[3]Table2!D$70</f>
        <v>4098</v>
      </c>
    </row>
    <row r="5" spans="1:61" s="6" customFormat="1">
      <c r="C5" s="6" t="s">
        <v>14</v>
      </c>
      <c r="X5" s="8">
        <f>[3]Table2!E$33</f>
        <v>13515</v>
      </c>
      <c r="Y5" s="8">
        <f>[3]Table2!E$34</f>
        <v>13680</v>
      </c>
      <c r="Z5" s="8">
        <f>[3]Table2!E$35</f>
        <v>13968</v>
      </c>
      <c r="AA5" s="8">
        <f>[3]Table2!E$36</f>
        <v>13741</v>
      </c>
      <c r="AB5" s="8">
        <f>[3]Table2!E$37</f>
        <v>12270</v>
      </c>
      <c r="AC5" s="8">
        <f>[3]Table2!E$38</f>
        <v>13041</v>
      </c>
      <c r="AD5" s="8">
        <f>[3]Table2!E$39</f>
        <v>14141</v>
      </c>
      <c r="AE5" s="8">
        <f>[3]Table2!E$40</f>
        <v>13888</v>
      </c>
      <c r="AF5" s="8">
        <f>[3]Table2!E$41</f>
        <v>13926</v>
      </c>
      <c r="AG5" s="8">
        <f>[3]Table2!E$42</f>
        <v>14800</v>
      </c>
      <c r="AH5" s="8">
        <f>[3]Table2!E$43</f>
        <v>13926</v>
      </c>
      <c r="AI5" s="8">
        <f>[3]Table2!E$44</f>
        <v>13610</v>
      </c>
      <c r="AJ5" s="8">
        <f>[3]Table2!E$45</f>
        <v>12789</v>
      </c>
      <c r="AK5" s="8">
        <f>[3]Table2!E$46</f>
        <v>12437</v>
      </c>
      <c r="AL5" s="8">
        <f>[3]Table2!E$47</f>
        <v>12890</v>
      </c>
      <c r="AM5" s="8">
        <f>[3]Table2!E$48</f>
        <v>13587</v>
      </c>
      <c r="AN5" s="8">
        <f>[3]Table2!E$49</f>
        <v>13100</v>
      </c>
      <c r="AO5" s="8">
        <f>[3]Table2!E$50</f>
        <v>12572</v>
      </c>
      <c r="AP5" s="8">
        <f>[3]Table2!E$51</f>
        <v>12996</v>
      </c>
      <c r="AQ5" s="8">
        <f>[3]Table2!E$52</f>
        <v>14295</v>
      </c>
      <c r="AR5" s="8">
        <f>[3]Table2!E$53</f>
        <v>14443</v>
      </c>
      <c r="AS5" s="8">
        <f>[3]Table2!E$54</f>
        <v>13837</v>
      </c>
      <c r="AT5" s="8">
        <f>[3]Table2!E$55</f>
        <v>13314</v>
      </c>
      <c r="AU5" s="8">
        <f>[3]Table2!E$56</f>
        <v>12675</v>
      </c>
      <c r="AV5" s="8">
        <f>[3]Table2!E$57</f>
        <v>12125</v>
      </c>
      <c r="AW5" s="8">
        <f>[3]Table2!E$58</f>
        <v>12102</v>
      </c>
      <c r="AX5" s="8">
        <f>[3]Table2!E$59</f>
        <v>12442</v>
      </c>
      <c r="AY5" s="8">
        <f>[3]Table2!E$60</f>
        <v>12994</v>
      </c>
      <c r="AZ5" s="8">
        <f>[3]Table2!E$61</f>
        <v>12862</v>
      </c>
      <c r="BA5" s="8">
        <f>[3]Table2!E$62</f>
        <v>11921</v>
      </c>
      <c r="BB5" s="8">
        <f>[3]Table2!E$63</f>
        <v>11828</v>
      </c>
      <c r="BC5" s="8">
        <f>[3]Table2!E$64</f>
        <v>11575</v>
      </c>
      <c r="BD5" s="8">
        <f>[3]Table2!E$65</f>
        <v>11385</v>
      </c>
      <c r="BE5" s="8">
        <f>[3]Table2!E$66</f>
        <v>11121</v>
      </c>
      <c r="BF5" s="8">
        <f>[3]Table2!E$67</f>
        <v>11305</v>
      </c>
      <c r="BG5" s="8">
        <f>[3]Table2!E$68</f>
        <v>10922</v>
      </c>
      <c r="BH5" s="8">
        <f>[3]Table2!E$69</f>
        <v>10560</v>
      </c>
      <c r="BI5" s="8">
        <f>[3]Table2!E$70</f>
        <v>10203</v>
      </c>
    </row>
    <row r="6" spans="1:61" s="6" customFormat="1">
      <c r="C6" s="6" t="s">
        <v>17</v>
      </c>
      <c r="T6" s="8">
        <f>[3]Table2!G29</f>
        <v>23225</v>
      </c>
      <c r="U6" s="8">
        <f>[3]Table2!G30</f>
        <v>22838</v>
      </c>
      <c r="V6" s="8">
        <f>[3]Table2!G31</f>
        <v>22120</v>
      </c>
      <c r="W6" s="8">
        <f>[3]Table2!G32</f>
        <v>21863</v>
      </c>
      <c r="X6" s="8">
        <f>[3]Table2!G33</f>
        <v>22133</v>
      </c>
      <c r="Y6" s="8">
        <f>[3]Table2!G34</f>
        <v>22332</v>
      </c>
      <c r="Z6" s="8">
        <f>[3]Table2!G35</f>
        <v>22703</v>
      </c>
      <c r="AA6" s="8">
        <f>[3]Table2!G36</f>
        <v>22580</v>
      </c>
      <c r="AB6" s="8">
        <f>[3]Table2!G37</f>
        <v>20581</v>
      </c>
      <c r="AC6" s="8">
        <f>[3]Table2!G38</f>
        <v>20652</v>
      </c>
      <c r="AD6" s="8">
        <f>[3]Table2!G39</f>
        <v>21751</v>
      </c>
      <c r="AE6" s="8">
        <f>[3]Table2!G40</f>
        <v>21678</v>
      </c>
      <c r="AF6" s="8">
        <f>[3]Table2!G41</f>
        <v>22107</v>
      </c>
      <c r="AG6" s="8">
        <f>[3]Table2!G42</f>
        <v>23064</v>
      </c>
      <c r="AH6" s="8">
        <f>[3]Table2!G43</f>
        <v>21788</v>
      </c>
      <c r="AI6" s="8">
        <f>[3]Table2!G44</f>
        <v>21485</v>
      </c>
      <c r="AJ6" s="8">
        <f>[3]Table2!G45</f>
        <v>20850</v>
      </c>
      <c r="AK6" s="8">
        <f>[3]Table2!G46</f>
        <v>19434</v>
      </c>
      <c r="AL6" s="8">
        <f>[3]Table2!G47</f>
        <v>19974</v>
      </c>
      <c r="AM6" s="8">
        <f>[3]Table2!G48</f>
        <v>20644</v>
      </c>
      <c r="AN6" s="8">
        <f>[3]Table2!G49</f>
        <v>19819</v>
      </c>
      <c r="AO6" s="8">
        <f>[3]Table2!G50</f>
        <v>18657</v>
      </c>
      <c r="AP6" s="8">
        <f>[3]Table2!G51</f>
        <v>19097</v>
      </c>
      <c r="AQ6" s="8">
        <f>[3]Table2!G52</f>
        <v>20605</v>
      </c>
      <c r="AR6" s="8">
        <f>[3]Table2!G53</f>
        <v>20171</v>
      </c>
      <c r="AS6" s="8">
        <f>[3]Table2!G54</f>
        <v>19004</v>
      </c>
      <c r="AT6" s="8">
        <f>[3]Table2!G55</f>
        <v>18008</v>
      </c>
      <c r="AU6" s="8">
        <f>[3]Table2!G56</f>
        <v>16685</v>
      </c>
      <c r="AV6" s="8">
        <f>[3]Table2!G57</f>
        <v>16768</v>
      </c>
      <c r="AW6" s="8">
        <f>[3]Table2!G58</f>
        <v>16534</v>
      </c>
      <c r="AX6" s="8">
        <f>[3]Table2!G59</f>
        <v>16073</v>
      </c>
      <c r="AY6" s="8">
        <f>[3]Table2!G60</f>
        <v>16646</v>
      </c>
      <c r="AZ6" s="8">
        <f>[3]Table2!G61</f>
        <v>16519</v>
      </c>
      <c r="BA6" s="8">
        <f>[3]Table2!G62</f>
        <v>15415</v>
      </c>
      <c r="BB6" s="8">
        <f>[3]Table2!G63</f>
        <v>15132</v>
      </c>
      <c r="BC6" s="8">
        <f>[3]Table2!G64</f>
        <v>14724</v>
      </c>
      <c r="BD6" s="8">
        <f>[3]Table2!$G65</f>
        <v>14343</v>
      </c>
      <c r="BE6" s="8">
        <f>[3]Table2!G66</f>
        <v>13917</v>
      </c>
      <c r="BF6" s="8">
        <f>[3]Table2!G67</f>
        <v>13919</v>
      </c>
      <c r="BG6" s="8">
        <f>[3]Table2!G68</f>
        <v>13438</v>
      </c>
      <c r="BH6" s="8">
        <f>[3]Table2!G69</f>
        <v>13110</v>
      </c>
      <c r="BI6" s="8">
        <f>[3]Table2!G70</f>
        <v>12507</v>
      </c>
    </row>
    <row r="7" spans="1:61">
      <c r="D7" s="6"/>
      <c r="E7" s="6"/>
      <c r="G7" s="15"/>
      <c r="H7" s="15"/>
      <c r="I7" s="15"/>
      <c r="J7" s="6"/>
      <c r="L7" s="11"/>
    </row>
    <row r="8" spans="1:61">
      <c r="C8" s="5" t="s">
        <v>119</v>
      </c>
      <c r="D8" s="6"/>
      <c r="E8" s="6"/>
      <c r="G8" s="15"/>
      <c r="H8" s="15"/>
      <c r="I8" s="15"/>
      <c r="J8" s="6"/>
    </row>
    <row r="9" spans="1:61" s="5" customFormat="1">
      <c r="D9" s="5">
        <v>1950</v>
      </c>
      <c r="E9" s="5">
        <v>1951</v>
      </c>
      <c r="F9" s="5">
        <v>1952</v>
      </c>
      <c r="G9" s="5">
        <v>1953</v>
      </c>
      <c r="H9" s="5">
        <v>1954</v>
      </c>
      <c r="I9" s="5">
        <v>1955</v>
      </c>
      <c r="J9" s="5">
        <v>1956</v>
      </c>
      <c r="K9" s="5">
        <v>1957</v>
      </c>
      <c r="L9" s="5">
        <v>1958</v>
      </c>
      <c r="M9" s="5">
        <v>1959</v>
      </c>
      <c r="N9" s="5">
        <v>1960</v>
      </c>
      <c r="O9" s="5">
        <v>1961</v>
      </c>
      <c r="P9" s="5">
        <v>1962</v>
      </c>
      <c r="Q9" s="5">
        <v>1963</v>
      </c>
      <c r="R9" s="5">
        <v>1964</v>
      </c>
      <c r="S9" s="5">
        <v>1965</v>
      </c>
      <c r="T9" s="5">
        <v>1966</v>
      </c>
      <c r="U9" s="5">
        <v>1967</v>
      </c>
      <c r="V9" s="5">
        <v>1968</v>
      </c>
      <c r="W9" s="5">
        <v>1969</v>
      </c>
      <c r="X9" s="5">
        <v>1970</v>
      </c>
      <c r="Y9" s="5">
        <v>1971</v>
      </c>
      <c r="Z9" s="5">
        <v>1972</v>
      </c>
      <c r="AA9" s="5">
        <v>1973</v>
      </c>
      <c r="AB9" s="5">
        <v>1974</v>
      </c>
      <c r="AC9" s="5">
        <v>1975</v>
      </c>
      <c r="AD9" s="5">
        <v>1976</v>
      </c>
      <c r="AE9" s="5">
        <v>1977</v>
      </c>
      <c r="AF9" s="5">
        <v>1978</v>
      </c>
      <c r="AG9" s="5">
        <v>1979</v>
      </c>
      <c r="AH9" s="5">
        <v>1980</v>
      </c>
      <c r="AI9" s="5">
        <v>1981</v>
      </c>
      <c r="AJ9" s="5">
        <v>1982</v>
      </c>
      <c r="AK9" s="5">
        <v>1983</v>
      </c>
      <c r="AL9" s="5">
        <v>1984</v>
      </c>
      <c r="AM9" s="5">
        <v>1985</v>
      </c>
      <c r="AN9" s="5">
        <v>1986</v>
      </c>
      <c r="AO9" s="5">
        <v>1987</v>
      </c>
      <c r="AP9" s="5">
        <v>1988</v>
      </c>
      <c r="AQ9" s="5">
        <v>1989</v>
      </c>
      <c r="AR9" s="5">
        <v>1990</v>
      </c>
      <c r="AS9" s="5">
        <v>1991</v>
      </c>
      <c r="AT9" s="5">
        <v>1992</v>
      </c>
      <c r="AU9" s="5">
        <v>1993</v>
      </c>
      <c r="AV9" s="5">
        <v>1994</v>
      </c>
      <c r="AW9" s="5">
        <v>1995</v>
      </c>
      <c r="AX9" s="5">
        <v>1996</v>
      </c>
      <c r="AY9" s="5">
        <v>1997</v>
      </c>
      <c r="AZ9" s="5">
        <v>1998</v>
      </c>
      <c r="BA9" s="5">
        <v>1999</v>
      </c>
      <c r="BB9" s="5">
        <v>2000</v>
      </c>
      <c r="BC9" s="5">
        <v>2001</v>
      </c>
      <c r="BD9" s="5">
        <v>2002</v>
      </c>
      <c r="BE9" s="5">
        <v>2003</v>
      </c>
      <c r="BF9" s="5">
        <v>2004</v>
      </c>
      <c r="BG9" s="5">
        <v>2005</v>
      </c>
      <c r="BH9" s="5">
        <v>2006</v>
      </c>
      <c r="BI9" s="5">
        <v>2007</v>
      </c>
    </row>
    <row r="10" spans="1:61" s="6" customFormat="1">
      <c r="C10" s="6" t="s">
        <v>15</v>
      </c>
      <c r="D10" s="8">
        <f>20*[3]Table2!I$13</f>
        <v>10580</v>
      </c>
      <c r="E10" s="8">
        <f>20*[3]Table2!I$14</f>
        <v>10880</v>
      </c>
      <c r="F10" s="8">
        <f>20*[3]Table2!I$15</f>
        <v>9700</v>
      </c>
      <c r="G10" s="8">
        <f>20*[3]Table2!I$16</f>
        <v>11580</v>
      </c>
      <c r="H10" s="8">
        <f>20*[3]Table2!I$17</f>
        <v>10900</v>
      </c>
      <c r="I10" s="8">
        <f>20*[3]Table2!I$18</f>
        <v>12200</v>
      </c>
      <c r="J10" s="8">
        <f>20*[3]Table2!I$19</f>
        <v>10800</v>
      </c>
      <c r="K10" s="8">
        <f>20*[3]Table2!I$20</f>
        <v>11000</v>
      </c>
      <c r="L10" s="8">
        <f>20*[3]Table2!I$21</f>
        <v>12100</v>
      </c>
      <c r="M10" s="8">
        <f>20*[3]Table2!I$22</f>
        <v>12080</v>
      </c>
      <c r="N10" s="8">
        <f>20*[3]Table2!I$23</f>
        <v>12960</v>
      </c>
      <c r="O10" s="8">
        <f>20*[3]Table2!I$24</f>
        <v>13420</v>
      </c>
      <c r="P10" s="8">
        <f>20*[3]Table2!I$25</f>
        <v>13280</v>
      </c>
      <c r="Q10" s="8">
        <f>20*[3]Table2!I$26</f>
        <v>14240</v>
      </c>
      <c r="R10" s="8">
        <f>20*[3]Table2!I$27</f>
        <v>15080</v>
      </c>
      <c r="S10" s="8">
        <f>20*[3]Table2!I$28</f>
        <v>14860</v>
      </c>
      <c r="T10" s="8">
        <f>20*[3]Table2!I$29</f>
        <v>15800</v>
      </c>
      <c r="U10" s="8">
        <f>20*[3]Table2!I$30</f>
        <v>15560</v>
      </c>
      <c r="V10" s="8">
        <f>20*[3]Table2!I$31</f>
        <v>15380</v>
      </c>
      <c r="W10" s="8">
        <f>20*[3]Table2!I$32</f>
        <v>17840</v>
      </c>
      <c r="X10" s="8">
        <f>20*[3]Table2!I$33</f>
        <v>16300</v>
      </c>
      <c r="Y10" s="8">
        <f>20*[3]Table2!I$34</f>
        <v>17320</v>
      </c>
      <c r="Z10" s="8">
        <f>20*[3]Table2!I$35</f>
        <v>17100</v>
      </c>
      <c r="AA10" s="8">
        <f>20*[3]Table2!I$36</f>
        <v>17100</v>
      </c>
      <c r="AB10" s="8">
        <f>20*[3]Table2!I$37</f>
        <v>16500</v>
      </c>
      <c r="AC10" s="8">
        <f>20*[3]Table2!I$38</f>
        <v>15380</v>
      </c>
      <c r="AD10" s="8">
        <f>20*[3]Table2!I$39</f>
        <v>15660</v>
      </c>
      <c r="AE10" s="8">
        <f>20*[3]Table2!I$40</f>
        <v>16220</v>
      </c>
      <c r="AF10" s="8">
        <f>20*[3]Table2!I$41</f>
        <v>16400</v>
      </c>
      <c r="AG10" s="8">
        <f>20*[3]Table2!I$42</f>
        <v>16200</v>
      </c>
      <c r="AH10" s="8">
        <f>20*[3]Table2!I$43</f>
        <v>14000</v>
      </c>
      <c r="AI10" s="8">
        <f>20*[3]Table2!I$44</f>
        <v>13540</v>
      </c>
      <c r="AJ10" s="8">
        <f>20*[3]Table2!I$45</f>
        <v>14020</v>
      </c>
      <c r="AK10" s="8">
        <f>20*[3]Table2!I$46</f>
        <v>12480</v>
      </c>
      <c r="AL10" s="8">
        <f>20*[3]Table2!I$47</f>
        <v>11980</v>
      </c>
      <c r="AM10" s="8">
        <f>20*[3]Table2!I$48</f>
        <v>12040</v>
      </c>
      <c r="AN10" s="8">
        <f>20*[3]Table2!I$49</f>
        <v>12020</v>
      </c>
      <c r="AO10" s="8">
        <f>20*[3]Table2!I$50</f>
        <v>11120</v>
      </c>
      <c r="AP10" s="8">
        <f>20*[3]Table2!I$51</f>
        <v>11080</v>
      </c>
      <c r="AQ10" s="8">
        <f>20*[3]Table2!I$52</f>
        <v>11060</v>
      </c>
      <c r="AR10" s="8">
        <f>20*[3]Table2!I$53</f>
        <v>10920</v>
      </c>
      <c r="AS10" s="8">
        <f>20*[3]Table2!I$54</f>
        <v>9820</v>
      </c>
      <c r="AT10" s="8">
        <f>20*[3]Table2!I$55</f>
        <v>9260</v>
      </c>
      <c r="AU10" s="8">
        <f>20*[3]Table2!I$56</f>
        <v>7980</v>
      </c>
      <c r="AV10" s="8">
        <f>20*[3]Table2!I$57</f>
        <v>7260</v>
      </c>
      <c r="AW10" s="8">
        <f>20*[3]Table2!I$58</f>
        <v>8180</v>
      </c>
      <c r="AX10" s="8">
        <f>20*[3]Table2!I$59</f>
        <v>7140</v>
      </c>
      <c r="AY10" s="8">
        <f>20*[3]Table2!I$60</f>
        <v>7540</v>
      </c>
      <c r="AZ10" s="8">
        <f>20*[3]Table2!I$61</f>
        <v>7700</v>
      </c>
      <c r="BA10" s="8">
        <f>20*[3]Table2!I$62</f>
        <v>6200</v>
      </c>
      <c r="BB10" s="8">
        <f>20*[3]Table2!I$63</f>
        <v>6520</v>
      </c>
      <c r="BC10" s="8">
        <f>20*[3]Table2!I$64</f>
        <v>6960</v>
      </c>
      <c r="BD10" s="8">
        <f>20*[3]Table2!I$65</f>
        <v>6080</v>
      </c>
      <c r="BE10" s="8">
        <f>20*[3]Table2!I$66</f>
        <v>6720</v>
      </c>
      <c r="BF10" s="8">
        <f>20*[3]Table2!I$67</f>
        <v>6160</v>
      </c>
      <c r="BG10" s="8">
        <f>20*[3]Table2!I$68</f>
        <v>5720</v>
      </c>
      <c r="BH10" s="8">
        <f>20*[3]Table2!I$69</f>
        <v>6280</v>
      </c>
      <c r="BI10" s="8">
        <f>20*[3]Table2!I$70</f>
        <v>5620</v>
      </c>
    </row>
    <row r="11" spans="1:61" s="6" customFormat="1">
      <c r="C11" s="6" t="s">
        <v>13</v>
      </c>
      <c r="D11" s="8">
        <f>2*[3]Table2!J$13</f>
        <v>9106</v>
      </c>
      <c r="E11" s="8">
        <f>2*[3]Table2!J$14</f>
        <v>9090</v>
      </c>
      <c r="F11" s="8">
        <f>2*[3]Table2!J$15</f>
        <v>8848</v>
      </c>
      <c r="G11" s="8">
        <f>2*[3]Table2!J$16</f>
        <v>10340</v>
      </c>
      <c r="H11" s="8">
        <f>2*[3]Table2!J$17</f>
        <v>9750</v>
      </c>
      <c r="I11" s="8">
        <f>2*[3]Table2!J$18</f>
        <v>10192</v>
      </c>
      <c r="J11" s="8">
        <f>2*[3]Table2!J$19</f>
        <v>10098</v>
      </c>
      <c r="K11" s="8">
        <f>2*[3]Table2!J$20</f>
        <v>10012</v>
      </c>
      <c r="L11" s="8">
        <f>2*[3]Table2!J$21</f>
        <v>10604</v>
      </c>
      <c r="M11" s="8">
        <f>2*[3]Table2!J$22</f>
        <v>12672</v>
      </c>
      <c r="N11" s="8">
        <f>2*[3]Table2!J$23</f>
        <v>13264</v>
      </c>
      <c r="O11" s="8">
        <f>2*[3]Table2!J$24</f>
        <v>14456</v>
      </c>
      <c r="P11" s="8">
        <f>2*[3]Table2!J$25</f>
        <v>14104</v>
      </c>
      <c r="Q11" s="8">
        <f>2*[3]Table2!J$26</f>
        <v>14454</v>
      </c>
      <c r="R11" s="8">
        <f>2*[3]Table2!J$27</f>
        <v>16272</v>
      </c>
      <c r="S11" s="8">
        <f>2*[3]Table2!J$28</f>
        <v>17488</v>
      </c>
      <c r="T11" s="8">
        <f>2*[3]Table2!J$29</f>
        <v>18506</v>
      </c>
      <c r="U11" s="8">
        <f>2*[3]Table2!J$30</f>
        <v>18516</v>
      </c>
      <c r="V11" s="8">
        <f>2*[3]Table2!J$31</f>
        <v>18986</v>
      </c>
      <c r="W11" s="8">
        <f>2*[3]Table2!J$32</f>
        <v>19662</v>
      </c>
      <c r="X11" s="8">
        <f>2*[3]Table2!J$33</f>
        <v>20054</v>
      </c>
      <c r="Y11" s="8">
        <f>2*[3]Table2!J$34</f>
        <v>19894</v>
      </c>
      <c r="Z11" s="8">
        <f>2*[3]Table2!J$35</f>
        <v>20000</v>
      </c>
      <c r="AA11" s="8">
        <f>2*[3]Table2!J$36</f>
        <v>20188</v>
      </c>
      <c r="AB11" s="8">
        <f>2*[3]Table2!J$37</f>
        <v>19044</v>
      </c>
      <c r="AC11" s="8">
        <f>2*[3]Table2!J$38</f>
        <v>17558</v>
      </c>
      <c r="AD11" s="8">
        <f>2*[3]Table2!J$39</f>
        <v>17440</v>
      </c>
      <c r="AE11" s="8">
        <f>2*[3]Table2!J$40</f>
        <v>17700</v>
      </c>
      <c r="AF11" s="8">
        <f>2*[3]Table2!J$41</f>
        <v>18698</v>
      </c>
      <c r="AG11" s="8">
        <f>2*[3]Table2!J$42</f>
        <v>18482</v>
      </c>
      <c r="AH11" s="8">
        <f>2*[3]Table2!J$43</f>
        <v>17678</v>
      </c>
      <c r="AI11" s="8">
        <f>2*[3]Table2!J$44</f>
        <v>17680</v>
      </c>
      <c r="AJ11" s="8">
        <f>2*[3]Table2!J$45</f>
        <v>18520</v>
      </c>
      <c r="AK11" s="8">
        <f>2*[3]Table2!J$46</f>
        <v>15266</v>
      </c>
      <c r="AL11" s="8">
        <f>2*[3]Table2!J$47</f>
        <v>15454</v>
      </c>
      <c r="AM11" s="8">
        <f>2*[3]Table2!J$48</f>
        <v>15572</v>
      </c>
      <c r="AN11" s="8">
        <f>2*[3]Table2!J$49</f>
        <v>14844</v>
      </c>
      <c r="AO11" s="8">
        <f>2*[3]Table2!J$50</f>
        <v>13414</v>
      </c>
      <c r="AP11" s="8">
        <f>2*[3]Table2!J$51</f>
        <v>13464</v>
      </c>
      <c r="AQ11" s="8">
        <f>2*[3]Table2!J$52</f>
        <v>13996</v>
      </c>
      <c r="AR11" s="8">
        <f>2*[3]Table2!J$53</f>
        <v>12504</v>
      </c>
      <c r="AS11" s="8">
        <f>2*[3]Table2!J$54</f>
        <v>11276</v>
      </c>
      <c r="AT11" s="8">
        <f>2*[3]Table2!J$55</f>
        <v>10352</v>
      </c>
      <c r="AU11" s="8">
        <f>2*[3]Table2!J$56</f>
        <v>8908</v>
      </c>
      <c r="AV11" s="8">
        <f>2*[3]Table2!J$57</f>
        <v>10416</v>
      </c>
      <c r="AW11" s="8">
        <f>2*[3]Table2!J$58</f>
        <v>9860</v>
      </c>
      <c r="AX11" s="8">
        <f>2*[3]Table2!J$59</f>
        <v>8082</v>
      </c>
      <c r="AY11" s="8">
        <f>2*[3]Table2!J$60</f>
        <v>8094</v>
      </c>
      <c r="AZ11" s="8">
        <f>2*[3]Table2!J$61</f>
        <v>8144</v>
      </c>
      <c r="BA11" s="8">
        <f>2*[3]Table2!J$62</f>
        <v>7530</v>
      </c>
      <c r="BB11" s="8">
        <f>2*[3]Table2!J$63</f>
        <v>7136</v>
      </c>
      <c r="BC11" s="8">
        <f>2*[3]Table2!J$64</f>
        <v>6820</v>
      </c>
      <c r="BD11" s="8">
        <f>2*[3]Table2!J$65</f>
        <v>6458</v>
      </c>
      <c r="BE11" s="8">
        <f>2*[3]Table2!J$66</f>
        <v>5914</v>
      </c>
      <c r="BF11" s="8">
        <f>2*[3]Table2!J$67</f>
        <v>5532</v>
      </c>
      <c r="BG11" s="8">
        <f>2*[3]Table2!J$68</f>
        <v>5332</v>
      </c>
      <c r="BH11" s="8">
        <f>2*[3]Table2!J$69</f>
        <v>5270</v>
      </c>
      <c r="BI11" s="8">
        <f>2*[3]Table2!J$70</f>
        <v>4770</v>
      </c>
    </row>
    <row r="12" spans="1:61" s="6" customFormat="1">
      <c r="C12" s="6" t="s">
        <v>14</v>
      </c>
      <c r="D12" s="8">
        <f>[3]Table2!K$13</f>
        <v>10774</v>
      </c>
      <c r="E12" s="8">
        <f>[3]Table2!K$14</f>
        <v>11806</v>
      </c>
      <c r="F12" s="8">
        <f>[3]Table2!K$15</f>
        <v>11638</v>
      </c>
      <c r="G12" s="8">
        <f>[3]Table2!K$16</f>
        <v>12594</v>
      </c>
      <c r="H12" s="8">
        <f>[3]Table2!K$17</f>
        <v>13481</v>
      </c>
      <c r="I12" s="8">
        <f>[3]Table2!K$18</f>
        <v>15193</v>
      </c>
      <c r="J12" s="8">
        <f>[3]Table2!K$19</f>
        <v>15870</v>
      </c>
      <c r="K12" s="8">
        <f>[3]Table2!K$20</f>
        <v>15861</v>
      </c>
      <c r="L12" s="8">
        <f>[3]Table2!K$21</f>
        <v>16923</v>
      </c>
      <c r="M12" s="8">
        <f>[3]Table2!K$22</f>
        <v>18071</v>
      </c>
      <c r="N12" s="8">
        <f>[3]Table2!K$23</f>
        <v>19035</v>
      </c>
      <c r="O12" s="8">
        <f>[3]Table2!K$24</f>
        <v>19463</v>
      </c>
      <c r="P12" s="8">
        <f>[3]Table2!K$25</f>
        <v>18987</v>
      </c>
      <c r="Q12" s="8">
        <f>[3]Table2!K$26</f>
        <v>19789</v>
      </c>
      <c r="R12" s="8">
        <f>[3]Table2!K$27</f>
        <v>21637</v>
      </c>
      <c r="S12" s="8">
        <f>[3]Table2!K$28</f>
        <v>22340</v>
      </c>
      <c r="T12" s="8">
        <f>[3]Table2!K$29</f>
        <v>22237</v>
      </c>
      <c r="U12" s="8">
        <f>[3]Table2!K$30</f>
        <v>21724</v>
      </c>
      <c r="V12" s="8">
        <f>[3]Table2!K$31</f>
        <v>20387</v>
      </c>
      <c r="W12" s="8">
        <f>[3]Table2!K$32</f>
        <v>20333</v>
      </c>
      <c r="X12" s="8">
        <f>[3]Table2!K$33</f>
        <v>20398</v>
      </c>
      <c r="Y12" s="8">
        <f>[3]Table2!K$34</f>
        <v>20381</v>
      </c>
      <c r="Z12" s="8">
        <f>[3]Table2!K$35</f>
        <v>20907</v>
      </c>
      <c r="AA12" s="8">
        <f>[3]Table2!K$36</f>
        <v>20455</v>
      </c>
      <c r="AB12" s="8">
        <f>[3]Table2!K$37</f>
        <v>18436</v>
      </c>
      <c r="AC12" s="8">
        <f>[3]Table2!K$38</f>
        <v>19073</v>
      </c>
      <c r="AD12" s="8">
        <f>[3]Table2!K$39</f>
        <v>20430</v>
      </c>
      <c r="AE12" s="8">
        <f>[3]Table2!K$40</f>
        <v>20122</v>
      </c>
      <c r="AF12" s="8">
        <f>[3]Table2!K$41</f>
        <v>20337</v>
      </c>
      <c r="AG12" s="8">
        <f>[3]Table2!K$42</f>
        <v>21336</v>
      </c>
      <c r="AH12" s="8">
        <f>[3]Table2!K$43</f>
        <v>19747</v>
      </c>
      <c r="AI12" s="8">
        <f>[3]Table2!K$44</f>
        <v>19249</v>
      </c>
      <c r="AJ12" s="8">
        <f>[3]Table2!K$45</f>
        <v>18312</v>
      </c>
      <c r="AK12" s="8">
        <f>[3]Table2!K$46</f>
        <v>16967</v>
      </c>
      <c r="AL12" s="8">
        <f>[3]Table2!K$47</f>
        <v>17832</v>
      </c>
      <c r="AM12" s="8">
        <f>[3]Table2!K$48</f>
        <v>18899</v>
      </c>
      <c r="AN12" s="8">
        <f>[3]Table2!K$49</f>
        <v>18094</v>
      </c>
      <c r="AO12" s="8">
        <f>[3]Table2!K$50</f>
        <v>17485</v>
      </c>
      <c r="AP12" s="8">
        <f>[3]Table2!K$51</f>
        <v>18139</v>
      </c>
      <c r="AQ12" s="8">
        <f>[3]Table2!K$52</f>
        <v>19981</v>
      </c>
      <c r="AR12" s="8">
        <f>[3]Table2!K$53</f>
        <v>20430</v>
      </c>
      <c r="AS12" s="8">
        <f>[3]Table2!K$54</f>
        <v>19217</v>
      </c>
      <c r="AT12" s="8">
        <f>[3]Table2!K$55</f>
        <v>18534</v>
      </c>
      <c r="AU12" s="8">
        <f>[3]Table2!K$56</f>
        <v>17561</v>
      </c>
      <c r="AV12" s="8">
        <f>[3]Table2!K$57</f>
        <v>17002</v>
      </c>
      <c r="AW12" s="8">
        <f>[3]Table2!K$58</f>
        <v>16855</v>
      </c>
      <c r="AX12" s="8">
        <f>[3]Table2!K$59</f>
        <v>17318</v>
      </c>
      <c r="AY12" s="8">
        <f>[3]Table2!K$60</f>
        <v>18205</v>
      </c>
      <c r="AZ12" s="8">
        <f>[3]Table2!K$61</f>
        <v>18010</v>
      </c>
      <c r="BA12" s="8">
        <f>[3]Table2!K$62</f>
        <v>16927</v>
      </c>
      <c r="BB12" s="8">
        <f>[3]Table2!K$63</f>
        <v>16624</v>
      </c>
      <c r="BC12" s="8">
        <f>[3]Table2!K$64</f>
        <v>16153</v>
      </c>
      <c r="BD12" s="8">
        <f>[3]Table2!K$65</f>
        <v>15742</v>
      </c>
      <c r="BE12" s="8">
        <f>[3]Table2!K$66</f>
        <v>15463</v>
      </c>
      <c r="BF12" s="8">
        <f>[3]Table2!K$67</f>
        <v>15428</v>
      </c>
      <c r="BG12" s="8">
        <f>[3]Table2!K$68</f>
        <v>14933</v>
      </c>
      <c r="BH12" s="8">
        <f>[3]Table2!K$69</f>
        <v>14320</v>
      </c>
      <c r="BI12" s="8">
        <f>[3]Table2!K$70</f>
        <v>13573</v>
      </c>
    </row>
    <row r="13" spans="1:61" s="6" customFormat="1">
      <c r="C13" s="6" t="s">
        <v>17</v>
      </c>
      <c r="D13" s="8">
        <f>[3]Table2!M$13</f>
        <v>15856</v>
      </c>
      <c r="E13" s="8">
        <f>[3]Table2!M$14</f>
        <v>16895</v>
      </c>
      <c r="F13" s="8">
        <f>[3]Table2!M$15</f>
        <v>16547</v>
      </c>
      <c r="G13" s="8">
        <f>[3]Table2!M$16</f>
        <v>18343</v>
      </c>
      <c r="H13" s="8">
        <f>[3]Table2!M$17</f>
        <v>18901</v>
      </c>
      <c r="I13" s="8">
        <f>[3]Table2!M$18</f>
        <v>20899</v>
      </c>
      <c r="J13" s="8">
        <f>[3]Table2!M$19</f>
        <v>21459</v>
      </c>
      <c r="K13" s="8">
        <f>[3]Table2!M$20</f>
        <v>21417</v>
      </c>
      <c r="L13" s="8">
        <f>[3]Table2!M$21</f>
        <v>22830</v>
      </c>
      <c r="M13" s="8">
        <f>[3]Table2!M$22</f>
        <v>25011</v>
      </c>
      <c r="N13" s="8">
        <f>[3]Table2!M$23</f>
        <v>26315</v>
      </c>
      <c r="O13" s="8">
        <f>[3]Table2!M$24</f>
        <v>27362</v>
      </c>
      <c r="P13" s="8">
        <f>[3]Table2!M$25</f>
        <v>26703</v>
      </c>
      <c r="Q13" s="8">
        <f>[3]Table2!M$26</f>
        <v>27728</v>
      </c>
      <c r="R13" s="8">
        <f>[3]Table2!M$27</f>
        <v>30527</v>
      </c>
      <c r="S13" s="8">
        <f>[3]Table2!M$28</f>
        <v>31827</v>
      </c>
      <c r="T13" s="8">
        <f>[3]Table2!M$29</f>
        <v>32280</v>
      </c>
      <c r="U13" s="8">
        <f>[3]Table2!M$30</f>
        <v>31760</v>
      </c>
      <c r="V13" s="8">
        <f>[3]Table2!M$31</f>
        <v>30649</v>
      </c>
      <c r="W13" s="8">
        <f>[3]Table2!M$32</f>
        <v>31056</v>
      </c>
      <c r="X13" s="8">
        <f>[3]Table2!M$33</f>
        <v>31240</v>
      </c>
      <c r="Y13" s="8">
        <f>[3]Table2!M$34</f>
        <v>31194</v>
      </c>
      <c r="Z13" s="8">
        <f>[3]Table2!M$35</f>
        <v>31762</v>
      </c>
      <c r="AA13" s="8">
        <f>[3]Table2!M$36</f>
        <v>31404</v>
      </c>
      <c r="AB13" s="8">
        <f>[3]Table2!M$37</f>
        <v>28783</v>
      </c>
      <c r="AC13" s="8">
        <f>[3]Table2!M$38</f>
        <v>28621</v>
      </c>
      <c r="AD13" s="8">
        <f>[3]Table2!M$39</f>
        <v>29933</v>
      </c>
      <c r="AE13" s="8">
        <f>[3]Table2!M$40</f>
        <v>29783</v>
      </c>
      <c r="AF13" s="8">
        <f>[3]Table2!M$41</f>
        <v>30506</v>
      </c>
      <c r="AG13" s="8">
        <f>[3]Table2!M$42</f>
        <v>31387</v>
      </c>
      <c r="AH13" s="8">
        <f>[3]Table2!M$43</f>
        <v>29286</v>
      </c>
      <c r="AI13" s="8">
        <f>[3]Table2!M$44</f>
        <v>28766</v>
      </c>
      <c r="AJ13" s="8">
        <f>[3]Table2!M$45</f>
        <v>28273</v>
      </c>
      <c r="AK13" s="8">
        <f>[3]Table2!M$46</f>
        <v>25224</v>
      </c>
      <c r="AL13" s="8">
        <f>[3]Table2!M$47</f>
        <v>26158</v>
      </c>
      <c r="AM13" s="8">
        <f>[3]Table2!M$48</f>
        <v>27287</v>
      </c>
      <c r="AN13" s="8">
        <f>[3]Table2!M$49</f>
        <v>26117</v>
      </c>
      <c r="AO13" s="8">
        <f>[3]Table2!M$50</f>
        <v>24748</v>
      </c>
      <c r="AP13" s="8">
        <f>[3]Table2!M$51</f>
        <v>25425</v>
      </c>
      <c r="AQ13" s="8">
        <f>[3]Table2!M$52</f>
        <v>27532</v>
      </c>
      <c r="AR13" s="8">
        <f>[3]Table2!M$53</f>
        <v>27228</v>
      </c>
      <c r="AS13" s="8">
        <f>[3]Table2!M$54</f>
        <v>25346</v>
      </c>
      <c r="AT13" s="8">
        <f>[3]Table2!M$55</f>
        <v>24173</v>
      </c>
      <c r="AU13" s="8">
        <f>[3]Table2!M$56</f>
        <v>22414</v>
      </c>
      <c r="AV13" s="8">
        <f>[3]Table2!M$57</f>
        <v>22573</v>
      </c>
      <c r="AW13" s="8">
        <f>[3]Table2!M$58</f>
        <v>22194</v>
      </c>
      <c r="AX13" s="8">
        <f>[3]Table2!M$59</f>
        <v>21716</v>
      </c>
      <c r="AY13" s="8">
        <f>[3]Table2!M$60</f>
        <v>22629</v>
      </c>
      <c r="AZ13" s="8">
        <f>[3]Table2!M$61</f>
        <v>22467</v>
      </c>
      <c r="BA13" s="8">
        <f>[3]Table2!M$62</f>
        <v>21002</v>
      </c>
      <c r="BB13" s="8">
        <f>[3]Table2!M$63</f>
        <v>20518</v>
      </c>
      <c r="BC13" s="8">
        <f>[3]Table2!M$64</f>
        <v>19911</v>
      </c>
      <c r="BD13" s="8">
        <f>[3]Table2!M$65</f>
        <v>19275</v>
      </c>
      <c r="BE13" s="8">
        <f>[3]Table2!M66</f>
        <v>18756</v>
      </c>
      <c r="BF13" s="8">
        <f>[3]Table2!M67</f>
        <v>18502</v>
      </c>
      <c r="BG13" s="8">
        <f>[3]Table2!M$68</f>
        <v>17885</v>
      </c>
      <c r="BH13" s="8">
        <f>[3]Table2!M$69</f>
        <v>17269</v>
      </c>
      <c r="BI13" s="8">
        <f>[3]Table2!M$70</f>
        <v>16239</v>
      </c>
    </row>
    <row r="14" spans="1:61">
      <c r="D14" s="6"/>
      <c r="E14" s="6"/>
      <c r="G14" s="15"/>
      <c r="H14" s="15"/>
      <c r="I14" s="15"/>
      <c r="J14" s="6"/>
    </row>
    <row r="15" spans="1:61" s="1" customFormat="1" ht="20.25">
      <c r="A15" s="4" t="s">
        <v>11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6" t="s">
        <v>18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1:61" s="1" customFormat="1" ht="20.25">
      <c r="A16" s="4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6" t="s">
        <v>19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54" s="1" customFormat="1" ht="20.25">
      <c r="A17" s="4" t="s">
        <v>20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54" s="1" customFormat="1" ht="20.25">
      <c r="A18" s="4" t="s">
        <v>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54" s="1" customFormat="1" ht="18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54" s="1" customFormat="1" ht="18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54">
      <c r="D21" s="6"/>
      <c r="E21" s="6"/>
      <c r="G21" s="15"/>
      <c r="H21" s="15"/>
      <c r="I21" s="15"/>
      <c r="J21" s="6"/>
    </row>
    <row r="22" spans="1:54">
      <c r="C22" s="2"/>
      <c r="D22" s="6"/>
      <c r="E22" s="6"/>
      <c r="G22" s="15"/>
      <c r="H22" s="15"/>
      <c r="I22" s="15"/>
      <c r="J22" s="6"/>
    </row>
    <row r="23" spans="1:54">
      <c r="B23" s="17"/>
      <c r="C23" s="18"/>
      <c r="D23" s="6"/>
      <c r="E23" s="6"/>
      <c r="G23" s="15"/>
      <c r="H23" s="15"/>
      <c r="I23" s="15"/>
      <c r="J23" s="6"/>
    </row>
    <row r="24" spans="1:54">
      <c r="B24" s="17"/>
      <c r="C24" s="18"/>
      <c r="D24" s="19"/>
      <c r="E24" s="6"/>
      <c r="G24" s="15"/>
      <c r="H24" s="15"/>
      <c r="I24" s="15"/>
      <c r="J24" s="6"/>
    </row>
    <row r="25" spans="1:54">
      <c r="B25" s="17"/>
      <c r="C25" s="18"/>
      <c r="D25" s="19"/>
      <c r="E25" s="6"/>
      <c r="G25" s="15"/>
      <c r="H25" s="15"/>
      <c r="I25" s="15"/>
      <c r="J25" s="6"/>
    </row>
    <row r="26" spans="1:54">
      <c r="B26" s="17"/>
      <c r="C26" s="18"/>
      <c r="D26" s="19"/>
      <c r="E26" s="6"/>
      <c r="G26" s="15"/>
      <c r="H26" s="15"/>
      <c r="I26" s="15"/>
      <c r="J26" s="6"/>
    </row>
    <row r="27" spans="1:54">
      <c r="B27" s="17"/>
      <c r="C27" s="18"/>
      <c r="D27" s="19"/>
      <c r="E27" s="6"/>
      <c r="G27" s="15"/>
      <c r="H27" s="15"/>
      <c r="I27" s="15"/>
      <c r="J27" s="6"/>
    </row>
    <row r="28" spans="1:54">
      <c r="B28" s="17"/>
      <c r="C28" s="18"/>
      <c r="D28" s="19"/>
      <c r="E28" s="6"/>
      <c r="G28" s="15"/>
      <c r="H28" s="15"/>
      <c r="I28" s="15"/>
      <c r="J28" s="6"/>
    </row>
    <row r="29" spans="1:54">
      <c r="B29" s="17"/>
      <c r="C29" s="18"/>
      <c r="D29" s="19"/>
      <c r="E29" s="6"/>
      <c r="F29" s="6"/>
      <c r="G29" s="15"/>
      <c r="H29" s="15"/>
      <c r="I29" s="15"/>
      <c r="J29" s="6"/>
      <c r="K29" s="6"/>
      <c r="L29" s="6"/>
      <c r="M29" s="6"/>
      <c r="N29" s="6"/>
      <c r="O29" s="6"/>
      <c r="P29" s="6"/>
    </row>
    <row r="30" spans="1:54">
      <c r="B30" s="17"/>
      <c r="C30" s="18"/>
      <c r="D30" s="19"/>
      <c r="E30" s="6"/>
      <c r="F30" s="6"/>
      <c r="G30" s="15"/>
      <c r="H30" s="15"/>
      <c r="I30" s="15"/>
      <c r="J30" s="6"/>
    </row>
    <row r="31" spans="1:54">
      <c r="B31" s="17"/>
      <c r="C31" s="18"/>
      <c r="D31" s="19"/>
      <c r="E31" s="6"/>
      <c r="F31" s="6"/>
      <c r="G31" s="15"/>
      <c r="H31" s="15"/>
      <c r="I31" s="15"/>
      <c r="J31" s="6"/>
    </row>
    <row r="32" spans="1:54">
      <c r="B32" s="17"/>
      <c r="C32" s="18"/>
      <c r="D32" s="19"/>
      <c r="E32" s="6"/>
      <c r="F32" s="6"/>
      <c r="G32" s="15"/>
      <c r="H32" s="15"/>
      <c r="I32" s="15"/>
      <c r="J32" s="6"/>
    </row>
    <row r="33" spans="1:10">
      <c r="B33" s="17"/>
      <c r="C33" s="18"/>
      <c r="D33" s="19"/>
      <c r="E33" s="6"/>
      <c r="F33" s="6"/>
      <c r="G33" s="15"/>
      <c r="H33" s="15"/>
      <c r="I33" s="15"/>
      <c r="J33" s="6"/>
    </row>
    <row r="34" spans="1:10">
      <c r="B34" s="17"/>
      <c r="C34" s="18"/>
      <c r="D34" s="19"/>
      <c r="E34" s="6"/>
      <c r="F34" s="6"/>
      <c r="G34" s="15"/>
      <c r="H34" s="15"/>
      <c r="I34" s="15"/>
      <c r="J34" s="6"/>
    </row>
    <row r="35" spans="1:10">
      <c r="B35" s="17"/>
      <c r="C35" s="18"/>
      <c r="D35" s="19"/>
      <c r="E35" s="6"/>
      <c r="F35" s="6"/>
      <c r="G35" s="15"/>
      <c r="H35" s="15"/>
      <c r="I35" s="15"/>
      <c r="J35" s="6"/>
    </row>
    <row r="36" spans="1:10">
      <c r="B36" s="17"/>
      <c r="C36" s="18"/>
      <c r="D36" s="6"/>
      <c r="E36" s="6"/>
      <c r="F36" s="6"/>
      <c r="G36" s="15"/>
      <c r="H36" s="15"/>
      <c r="I36" s="15"/>
      <c r="J36" s="6"/>
    </row>
    <row r="37" spans="1:10">
      <c r="B37" s="17"/>
      <c r="C37" s="18"/>
      <c r="D37" s="6"/>
      <c r="E37" s="6"/>
      <c r="F37" s="6"/>
      <c r="G37" s="15"/>
      <c r="H37" s="15"/>
      <c r="I37" s="15"/>
      <c r="J37" s="6"/>
    </row>
    <row r="38" spans="1:10">
      <c r="A38" s="20"/>
      <c r="B38" s="20"/>
      <c r="C38" s="18"/>
      <c r="D38" s="6"/>
      <c r="E38" s="6"/>
      <c r="F38" s="6"/>
      <c r="G38" s="15"/>
      <c r="H38" s="15"/>
      <c r="I38" s="15"/>
      <c r="J38" s="6"/>
    </row>
    <row r="39" spans="1:10">
      <c r="A39" s="20"/>
      <c r="B39" s="20"/>
      <c r="D39" s="6"/>
      <c r="E39" s="6"/>
      <c r="G39" s="15"/>
      <c r="H39" s="15"/>
      <c r="I39" s="15"/>
      <c r="J39" s="6"/>
    </row>
    <row r="40" spans="1:10">
      <c r="A40" s="20"/>
      <c r="B40" s="20"/>
      <c r="D40" s="6"/>
      <c r="E40" s="6"/>
      <c r="G40" s="21"/>
      <c r="H40" s="21"/>
      <c r="I40" s="21"/>
      <c r="J40" s="6"/>
    </row>
    <row r="41" spans="1:10">
      <c r="A41" s="20"/>
      <c r="B41" s="20"/>
    </row>
    <row r="42" spans="1:10">
      <c r="A42" s="20"/>
      <c r="B42" s="20"/>
    </row>
    <row r="43" spans="1:10">
      <c r="A43" s="20"/>
      <c r="B43" s="20"/>
    </row>
    <row r="44" spans="1:10">
      <c r="A44" s="20"/>
      <c r="B44" s="20"/>
    </row>
    <row r="49" spans="1:14" ht="20.25">
      <c r="A49" s="4" t="s">
        <v>21</v>
      </c>
      <c r="B49" s="1"/>
      <c r="C49" s="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20.25">
      <c r="A50" s="4" t="s">
        <v>9</v>
      </c>
      <c r="B50" s="1"/>
      <c r="C50" s="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t="18">
      <c r="A51" s="1"/>
      <c r="B51" s="1"/>
      <c r="C51" s="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t="18">
      <c r="A52" s="1"/>
      <c r="B52" s="1"/>
      <c r="C52" s="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>
      <c r="D53" s="6"/>
      <c r="E53" s="6"/>
      <c r="G53" s="15"/>
      <c r="H53" s="15"/>
      <c r="I53" s="15"/>
      <c r="J53" s="6"/>
    </row>
    <row r="54" spans="1:14">
      <c r="B54" s="2"/>
      <c r="C54" s="2"/>
      <c r="D54" s="6"/>
      <c r="E54" s="6"/>
      <c r="G54" s="15"/>
      <c r="H54" s="15"/>
      <c r="I54" s="15"/>
      <c r="J54" s="6"/>
    </row>
    <row r="55" spans="1:14">
      <c r="B55" s="17"/>
      <c r="C55" s="18"/>
      <c r="D55" s="6"/>
      <c r="E55" s="6"/>
      <c r="G55" s="15"/>
      <c r="H55" s="15"/>
      <c r="I55" s="15"/>
      <c r="J55" s="6"/>
    </row>
    <row r="56" spans="1:14">
      <c r="B56" s="17"/>
      <c r="C56" s="18"/>
      <c r="D56" s="19"/>
      <c r="E56" s="6"/>
      <c r="G56" s="15"/>
      <c r="H56" s="15"/>
      <c r="I56" s="15"/>
      <c r="J56" s="6"/>
    </row>
    <row r="57" spans="1:14">
      <c r="B57" s="17"/>
      <c r="C57" s="18"/>
      <c r="D57" s="19"/>
      <c r="E57" s="6"/>
      <c r="G57" s="15"/>
      <c r="H57" s="15"/>
      <c r="I57" s="15"/>
      <c r="J57" s="6"/>
    </row>
    <row r="58" spans="1:14">
      <c r="B58" s="17"/>
      <c r="C58" s="18"/>
      <c r="D58" s="19"/>
      <c r="E58" s="6"/>
      <c r="G58" s="15"/>
      <c r="H58" s="15"/>
      <c r="I58" s="15"/>
      <c r="J58" s="6"/>
    </row>
    <row r="59" spans="1:14">
      <c r="B59" s="17"/>
      <c r="C59" s="18"/>
      <c r="D59" s="19"/>
      <c r="E59" s="6"/>
      <c r="G59" s="15"/>
      <c r="H59" s="15"/>
      <c r="I59" s="15"/>
      <c r="J59" s="6"/>
    </row>
    <row r="60" spans="1:14">
      <c r="B60" s="17"/>
      <c r="C60" s="18"/>
      <c r="D60" s="19"/>
      <c r="E60" s="6"/>
      <c r="G60" s="15"/>
      <c r="H60" s="15"/>
      <c r="I60" s="15"/>
      <c r="J60" s="6"/>
    </row>
    <row r="61" spans="1:14">
      <c r="B61" s="17"/>
      <c r="C61" s="18"/>
      <c r="D61" s="19"/>
      <c r="E61" s="6"/>
      <c r="F61" s="6"/>
      <c r="G61" s="15"/>
      <c r="H61" s="15"/>
      <c r="I61" s="15"/>
      <c r="J61" s="6"/>
      <c r="K61" s="6"/>
      <c r="L61" s="6"/>
      <c r="M61" s="6"/>
      <c r="N61" s="6"/>
    </row>
    <row r="62" spans="1:14">
      <c r="B62" s="17"/>
      <c r="C62" s="18"/>
      <c r="D62" s="19"/>
      <c r="E62" s="6"/>
      <c r="F62" s="6"/>
      <c r="G62" s="15"/>
      <c r="H62" s="15"/>
      <c r="I62" s="15"/>
      <c r="J62" s="6"/>
    </row>
    <row r="63" spans="1:14">
      <c r="B63" s="17"/>
      <c r="C63" s="18"/>
      <c r="D63" s="19"/>
      <c r="E63" s="6"/>
      <c r="F63" s="6"/>
      <c r="G63" s="15"/>
      <c r="H63" s="15"/>
      <c r="I63" s="15"/>
      <c r="J63" s="6"/>
    </row>
    <row r="64" spans="1:14">
      <c r="B64" s="17"/>
      <c r="C64" s="18"/>
      <c r="D64" s="19"/>
      <c r="E64" s="6"/>
      <c r="F64" s="6"/>
      <c r="G64" s="15"/>
      <c r="H64" s="15"/>
      <c r="I64" s="15"/>
      <c r="J64" s="6"/>
    </row>
    <row r="65" spans="1:10">
      <c r="B65" s="17"/>
      <c r="C65" s="18"/>
      <c r="D65" s="19"/>
      <c r="E65" s="6"/>
      <c r="F65" s="6"/>
      <c r="G65" s="15"/>
      <c r="H65" s="15"/>
      <c r="I65" s="15"/>
      <c r="J65" s="6"/>
    </row>
    <row r="66" spans="1:10">
      <c r="B66" s="17"/>
      <c r="C66" s="18"/>
      <c r="D66" s="19"/>
      <c r="E66" s="6"/>
      <c r="F66" s="6"/>
      <c r="G66" s="15"/>
      <c r="H66" s="15"/>
      <c r="I66" s="15"/>
      <c r="J66" s="6"/>
    </row>
    <row r="67" spans="1:10">
      <c r="B67" s="17"/>
      <c r="C67" s="18"/>
      <c r="D67" s="19"/>
      <c r="E67" s="6"/>
      <c r="F67" s="6"/>
      <c r="G67" s="15"/>
      <c r="H67" s="15"/>
      <c r="I67" s="15"/>
      <c r="J67" s="6"/>
    </row>
    <row r="68" spans="1:10">
      <c r="B68" s="17"/>
      <c r="C68" s="18"/>
      <c r="D68" s="6"/>
      <c r="E68" s="6"/>
      <c r="F68" s="6"/>
      <c r="G68" s="15"/>
      <c r="H68" s="15"/>
      <c r="I68" s="15"/>
      <c r="J68" s="6"/>
    </row>
    <row r="69" spans="1:10">
      <c r="A69" s="20"/>
      <c r="B69" s="20"/>
      <c r="C69" s="18"/>
      <c r="D69" s="6"/>
      <c r="E69" s="6"/>
      <c r="F69" s="6"/>
      <c r="G69" s="15"/>
      <c r="H69" s="15"/>
      <c r="I69" s="15"/>
      <c r="J69" s="6"/>
    </row>
    <row r="70" spans="1:10">
      <c r="A70" s="20"/>
      <c r="B70" s="20"/>
      <c r="C70" s="18"/>
      <c r="D70" s="6"/>
      <c r="E70" s="6"/>
      <c r="F70" s="6"/>
      <c r="G70" s="15"/>
      <c r="H70" s="15"/>
      <c r="I70" s="15"/>
      <c r="J70" s="6"/>
    </row>
    <row r="71" spans="1:10">
      <c r="A71" s="20"/>
      <c r="B71" s="20"/>
      <c r="C71" s="18"/>
      <c r="D71" s="6"/>
      <c r="E71" s="6"/>
      <c r="G71" s="15"/>
      <c r="H71" s="15"/>
      <c r="I71" s="15"/>
      <c r="J71" s="6"/>
    </row>
    <row r="72" spans="1:10">
      <c r="A72" s="20"/>
      <c r="B72" s="20"/>
      <c r="C72" s="18"/>
      <c r="D72" s="6"/>
      <c r="E72" s="6"/>
      <c r="G72" s="21"/>
      <c r="H72" s="21"/>
      <c r="I72" s="21"/>
      <c r="J72" s="6"/>
    </row>
    <row r="73" spans="1:10">
      <c r="A73" s="20"/>
      <c r="B73" s="20"/>
      <c r="C73" s="18"/>
    </row>
    <row r="74" spans="1:10">
      <c r="A74" s="20"/>
      <c r="B74" s="20"/>
      <c r="C74" s="18"/>
    </row>
    <row r="75" spans="1:10">
      <c r="A75" s="20"/>
      <c r="B75" s="20"/>
      <c r="C75" s="18"/>
    </row>
    <row r="76" spans="1:10">
      <c r="A76" s="20"/>
      <c r="B76" s="20"/>
      <c r="C76" s="18"/>
    </row>
    <row r="77" spans="1:10">
      <c r="A77" s="20"/>
      <c r="B77" s="20"/>
      <c r="C77" s="18"/>
    </row>
    <row r="78" spans="1:10">
      <c r="A78" s="20"/>
      <c r="B78" s="20"/>
      <c r="C78" s="18"/>
    </row>
    <row r="79" spans="1:10">
      <c r="A79" s="20"/>
      <c r="B79" s="20"/>
      <c r="C79" s="18"/>
    </row>
    <row r="80" spans="1:10">
      <c r="A80" s="20"/>
      <c r="B80" s="20"/>
      <c r="C80" s="18"/>
    </row>
    <row r="81" spans="1:3">
      <c r="A81" s="20"/>
      <c r="B81" s="20"/>
      <c r="C81" s="18"/>
    </row>
    <row r="82" spans="1:3">
      <c r="A82" s="20"/>
      <c r="B82" s="20"/>
      <c r="C82" s="18"/>
    </row>
    <row r="83" spans="1:3">
      <c r="A83" s="20"/>
      <c r="B83" s="20"/>
      <c r="C83" s="18"/>
    </row>
    <row r="84" spans="1:3">
      <c r="A84" s="20"/>
      <c r="B84" s="20"/>
      <c r="C84" s="18"/>
    </row>
    <row r="85" spans="1:3">
      <c r="A85" s="20"/>
      <c r="B85" s="20"/>
      <c r="C85" s="18"/>
    </row>
    <row r="86" spans="1:3">
      <c r="A86" s="20"/>
      <c r="B86" s="20"/>
      <c r="C86" s="18"/>
    </row>
    <row r="87" spans="1:3">
      <c r="A87" s="20"/>
      <c r="B87" s="20"/>
      <c r="C87" s="18"/>
    </row>
    <row r="88" spans="1:3">
      <c r="A88" s="20"/>
      <c r="B88" s="20"/>
      <c r="C88" s="18"/>
    </row>
    <row r="89" spans="1:3">
      <c r="A89" s="20"/>
      <c r="B89" s="20"/>
      <c r="C89" s="18"/>
    </row>
    <row r="90" spans="1:3">
      <c r="A90" s="20"/>
      <c r="B90" s="20"/>
      <c r="C90" s="18"/>
    </row>
    <row r="91" spans="1:3">
      <c r="A91" s="20"/>
      <c r="B91" s="20"/>
      <c r="C91" s="18"/>
    </row>
    <row r="92" spans="1:3">
      <c r="B92" s="2"/>
    </row>
  </sheetData>
  <phoneticPr fontId="0" type="noConversion"/>
  <pageMargins left="0.74803149606299213" right="0.74803149606299213" top="0.39370078740157483" bottom="0.59055118110236227" header="0.31496062992125984" footer="0.31496062992125984"/>
  <pageSetup paperSize="9" scale="7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tabSelected="1" zoomScale="55" zoomScaleNormal="55" workbookViewId="0">
      <selection activeCell="X40" sqref="X40"/>
    </sheetView>
  </sheetViews>
  <sheetFormatPr defaultColWidth="11.42578125" defaultRowHeight="15.75"/>
  <cols>
    <col min="1" max="1" width="6" style="30" customWidth="1"/>
    <col min="2" max="2" width="23.7109375" style="28" customWidth="1"/>
    <col min="3" max="3" width="15.5703125" style="29" customWidth="1"/>
    <col min="4" max="4" width="3.28515625" style="29" customWidth="1"/>
    <col min="5" max="5" width="10.85546875" style="30" customWidth="1"/>
    <col min="6" max="6" width="10.140625" style="30" customWidth="1"/>
    <col min="7" max="7" width="4.85546875" style="30" customWidth="1"/>
    <col min="8" max="8" width="13.85546875" style="28" customWidth="1"/>
    <col min="9" max="9" width="2.85546875" style="28" customWidth="1"/>
    <col min="10" max="10" width="10" style="28" customWidth="1"/>
    <col min="11" max="11" width="11" style="28" customWidth="1"/>
    <col min="12" max="12" width="5.5703125" style="28" customWidth="1"/>
    <col min="13" max="13" width="13.85546875" style="28" customWidth="1"/>
    <col min="14" max="14" width="2.85546875" style="28" customWidth="1"/>
    <col min="15" max="15" width="11.28515625" style="28" customWidth="1"/>
    <col min="16" max="16" width="10.7109375" style="28" customWidth="1"/>
    <col min="17" max="17" width="14.28515625" style="30" customWidth="1"/>
    <col min="18" max="18" width="3.42578125" style="30" customWidth="1"/>
    <col min="19" max="19" width="10.7109375" style="28" customWidth="1"/>
    <col min="20" max="20" width="10" style="28" customWidth="1"/>
    <col min="21" max="16384" width="11.42578125" style="30"/>
  </cols>
  <sheetData>
    <row r="1" spans="1:20" ht="20.25">
      <c r="A1" s="101" t="s">
        <v>22</v>
      </c>
      <c r="B1" s="88"/>
      <c r="C1" s="89"/>
      <c r="D1" s="89"/>
      <c r="E1" s="90"/>
      <c r="F1" s="90"/>
      <c r="G1" s="90"/>
      <c r="H1" s="88"/>
      <c r="I1" s="88"/>
      <c r="J1" s="88"/>
      <c r="K1" s="88"/>
      <c r="L1" s="88"/>
      <c r="M1" s="88"/>
      <c r="N1" s="88"/>
      <c r="O1" s="88"/>
      <c r="P1" s="88"/>
      <c r="Q1" s="90"/>
      <c r="R1" s="90"/>
      <c r="S1" s="88"/>
      <c r="T1" s="88"/>
    </row>
    <row r="2" spans="1:20" ht="20.25">
      <c r="A2" s="102" t="s">
        <v>130</v>
      </c>
      <c r="B2" s="88"/>
      <c r="C2" s="27"/>
      <c r="D2" s="27"/>
      <c r="E2" s="90"/>
      <c r="F2" s="90"/>
      <c r="G2" s="90"/>
      <c r="H2" s="27"/>
      <c r="I2" s="27"/>
      <c r="J2" s="27"/>
      <c r="K2" s="27"/>
      <c r="L2" s="27"/>
      <c r="M2" s="27"/>
      <c r="N2" s="27"/>
      <c r="O2" s="27"/>
      <c r="P2" s="27"/>
      <c r="Q2" s="90"/>
      <c r="R2" s="90"/>
      <c r="S2" s="27"/>
      <c r="T2" s="27"/>
    </row>
    <row r="3" spans="1:20" s="33" customFormat="1" ht="20.25">
      <c r="A3" s="102" t="s">
        <v>70</v>
      </c>
      <c r="B3" s="90"/>
      <c r="C3" s="31"/>
      <c r="D3" s="31"/>
      <c r="E3" s="90"/>
      <c r="F3" s="90"/>
      <c r="G3" s="90"/>
      <c r="H3" s="31"/>
      <c r="I3" s="31"/>
      <c r="J3" s="31"/>
      <c r="K3" s="31"/>
      <c r="L3" s="31"/>
      <c r="M3" s="31"/>
      <c r="N3" s="31"/>
      <c r="O3" s="31"/>
      <c r="P3" s="31"/>
      <c r="Q3" s="90"/>
      <c r="R3" s="90"/>
      <c r="S3" s="31"/>
      <c r="T3" s="31"/>
    </row>
    <row r="4" spans="1:20" s="33" customFormat="1" ht="20.25">
      <c r="A4" s="102" t="s">
        <v>149</v>
      </c>
      <c r="B4" s="90"/>
      <c r="C4" s="31"/>
      <c r="D4" s="31"/>
      <c r="E4" s="90"/>
      <c r="F4" s="90"/>
      <c r="G4" s="90"/>
      <c r="H4" s="31"/>
      <c r="I4" s="31"/>
      <c r="J4" s="31"/>
      <c r="K4" s="31"/>
      <c r="L4" s="31"/>
      <c r="M4" s="31"/>
      <c r="N4" s="31"/>
      <c r="O4" s="31"/>
      <c r="P4" s="31"/>
      <c r="Q4" s="90"/>
      <c r="R4" s="90"/>
      <c r="S4" s="31"/>
      <c r="T4" s="31"/>
    </row>
    <row r="5" spans="1:20" ht="18.75" thickBot="1">
      <c r="A5" s="90"/>
      <c r="B5" s="88"/>
      <c r="C5" s="89"/>
      <c r="D5" s="89"/>
      <c r="E5" s="90"/>
      <c r="F5" s="90"/>
      <c r="G5" s="90"/>
      <c r="H5" s="88"/>
      <c r="I5" s="88"/>
      <c r="J5" s="88"/>
      <c r="K5" s="88"/>
      <c r="L5" s="88"/>
      <c r="M5" s="88"/>
      <c r="N5" s="88"/>
      <c r="O5" s="88"/>
      <c r="P5" s="88"/>
      <c r="Q5" s="90"/>
      <c r="R5" s="90"/>
      <c r="S5" s="88"/>
      <c r="T5" s="88"/>
    </row>
    <row r="6" spans="1:20" ht="37.5" customHeight="1">
      <c r="A6" s="88"/>
      <c r="B6" s="91"/>
      <c r="C6" s="118" t="s">
        <v>150</v>
      </c>
      <c r="D6" s="92"/>
      <c r="E6" s="117" t="s">
        <v>8</v>
      </c>
      <c r="F6" s="117"/>
      <c r="G6" s="92"/>
      <c r="H6" s="118" t="s">
        <v>151</v>
      </c>
      <c r="I6" s="92"/>
      <c r="J6" s="117" t="s">
        <v>8</v>
      </c>
      <c r="K6" s="117"/>
      <c r="L6" s="92"/>
      <c r="M6" s="118" t="s">
        <v>152</v>
      </c>
      <c r="N6" s="92"/>
      <c r="O6" s="117" t="s">
        <v>8</v>
      </c>
      <c r="P6" s="117"/>
      <c r="Q6" s="92"/>
      <c r="R6" s="92"/>
      <c r="S6" s="117" t="s">
        <v>8</v>
      </c>
      <c r="T6" s="117"/>
    </row>
    <row r="7" spans="1:20" s="44" customFormat="1" ht="127.5" customHeight="1" thickBot="1">
      <c r="A7" s="93"/>
      <c r="B7" s="94"/>
      <c r="C7" s="119"/>
      <c r="D7" s="95"/>
      <c r="E7" s="96" t="s">
        <v>39</v>
      </c>
      <c r="F7" s="96" t="s">
        <v>16</v>
      </c>
      <c r="G7" s="95"/>
      <c r="H7" s="119"/>
      <c r="I7" s="95"/>
      <c r="J7" s="96" t="s">
        <v>39</v>
      </c>
      <c r="K7" s="96" t="s">
        <v>16</v>
      </c>
      <c r="L7" s="95"/>
      <c r="M7" s="119"/>
      <c r="N7" s="95"/>
      <c r="O7" s="96" t="s">
        <v>39</v>
      </c>
      <c r="P7" s="96" t="s">
        <v>16</v>
      </c>
      <c r="Q7" s="95" t="s">
        <v>153</v>
      </c>
      <c r="R7" s="95"/>
      <c r="S7" s="96" t="s">
        <v>39</v>
      </c>
      <c r="T7" s="96" t="s">
        <v>16</v>
      </c>
    </row>
    <row r="8" spans="1:20" ht="18.75" customHeight="1">
      <c r="A8" s="90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ht="20.25" customHeight="1">
      <c r="A9" s="85" t="s">
        <v>148</v>
      </c>
      <c r="B9" s="8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9"/>
      <c r="R9" s="99"/>
      <c r="S9" s="99"/>
      <c r="T9" s="99"/>
    </row>
    <row r="10" spans="1:20" ht="17.25" customHeight="1">
      <c r="A10" s="85"/>
      <c r="B10" s="88" t="s">
        <v>44</v>
      </c>
      <c r="C10" s="98">
        <f>'Appendix H Working'!C10</f>
        <v>0.7441860465116279</v>
      </c>
      <c r="D10" s="98"/>
      <c r="E10" s="98">
        <f>'Appendix H Working'!E10</f>
        <v>0.26107263928755714</v>
      </c>
      <c r="F10" s="98">
        <f>'Appendix H Working'!F10</f>
        <v>1.3379105159278646</v>
      </c>
      <c r="G10" s="98"/>
      <c r="H10" s="98">
        <f>'Appendix H Working'!H10</f>
        <v>0.37209302325581395</v>
      </c>
      <c r="I10" s="98"/>
      <c r="J10" s="98">
        <f>'Appendix H Working'!J10</f>
        <v>5.7390734962486291E-2</v>
      </c>
      <c r="K10" s="98">
        <f>'Appendix H Working'!K10</f>
        <v>0.81329063726737705</v>
      </c>
      <c r="L10" s="98"/>
      <c r="M10" s="98">
        <f>'Appendix H Working'!M10</f>
        <v>6.4186046511627906</v>
      </c>
      <c r="N10" s="98"/>
      <c r="O10" s="98">
        <f>'Appendix H Working'!O10</f>
        <v>4.5314696382216972</v>
      </c>
      <c r="P10" s="98">
        <f>'Appendix H Working'!P10</f>
        <v>7.5292753272669364</v>
      </c>
      <c r="Q10" s="99">
        <f>'Appendix H Working'!Q10</f>
        <v>14.883720930232558</v>
      </c>
      <c r="R10" s="99"/>
      <c r="S10" s="99">
        <f>'Appendix H Working'!S10</f>
        <v>13.399325284935587</v>
      </c>
      <c r="T10" s="99">
        <f>'Appendix H Working'!T10</f>
        <v>18.14056339781024</v>
      </c>
    </row>
    <row r="11" spans="1:20" ht="18">
      <c r="A11" s="90"/>
      <c r="B11" s="90" t="s">
        <v>45</v>
      </c>
      <c r="C11" s="98">
        <f>'Appendix H Working'!C11</f>
        <v>0.30241935483870969</v>
      </c>
      <c r="D11" s="98"/>
      <c r="E11" s="98">
        <f>'Appendix H Working'!E11</f>
        <v>0.19091838590554189</v>
      </c>
      <c r="F11" s="98">
        <f>'Appendix H Working'!F11</f>
        <v>0.82918543315824611</v>
      </c>
      <c r="G11" s="98"/>
      <c r="H11" s="98">
        <f>'Appendix H Working'!H11</f>
        <v>0.75604838709677424</v>
      </c>
      <c r="I11" s="98"/>
      <c r="J11" s="98">
        <f>'Appendix H Working'!J11</f>
        <v>0.36782894323123949</v>
      </c>
      <c r="K11" s="98">
        <f>'Appendix H Working'!K11</f>
        <v>1.154020338318388</v>
      </c>
      <c r="L11" s="98"/>
      <c r="M11" s="98">
        <f>'Appendix H Working'!M11</f>
        <v>6.4516129032258061</v>
      </c>
      <c r="N11" s="98"/>
      <c r="O11" s="98">
        <f>'Appendix H Working'!O11</f>
        <v>5.1669242538968252</v>
      </c>
      <c r="P11" s="98">
        <f>'Appendix H Working'!P11</f>
        <v>7.3721974018326044</v>
      </c>
      <c r="Q11" s="99">
        <f>'Appendix H Working'!Q11</f>
        <v>11.038306451612904</v>
      </c>
      <c r="R11" s="99"/>
      <c r="S11" s="99">
        <f>'Appendix H Working'!S11</f>
        <v>11.481917475957349</v>
      </c>
      <c r="T11" s="99">
        <f>'Appendix H Working'!T11</f>
        <v>14.666492418035585</v>
      </c>
    </row>
    <row r="12" spans="1:20" ht="18">
      <c r="A12" s="90"/>
      <c r="B12" s="90" t="s">
        <v>46</v>
      </c>
      <c r="C12" s="98">
        <f>'Appendix H Working'!C12</f>
        <v>0.20964360587002098</v>
      </c>
      <c r="D12" s="98"/>
      <c r="E12" s="98">
        <f>'Appendix H Working'!E12</f>
        <v>0.17676455864825882</v>
      </c>
      <c r="F12" s="98">
        <f>'Appendix H Working'!F12</f>
        <v>1.9898292676403382</v>
      </c>
      <c r="G12" s="98"/>
      <c r="H12" s="98">
        <f>'Appendix H Working'!H12</f>
        <v>0.20964360587002098</v>
      </c>
      <c r="I12" s="98"/>
      <c r="J12" s="98">
        <f>'Appendix H Working'!J12</f>
        <v>8.6946821494420901E-2</v>
      </c>
      <c r="K12" s="98">
        <f>'Appendix H Working'!K12</f>
        <v>1.6749753425344485</v>
      </c>
      <c r="L12" s="98"/>
      <c r="M12" s="98">
        <f>'Appendix H Working'!M12</f>
        <v>4.6121593291404608</v>
      </c>
      <c r="N12" s="98"/>
      <c r="O12" s="98">
        <f>'Appendix H Working'!O12</f>
        <v>4.1487300576899226</v>
      </c>
      <c r="P12" s="98">
        <f>'Appendix H Working'!P12</f>
        <v>8.8364474312561789</v>
      </c>
      <c r="Q12" s="99">
        <f>'Appendix H Working'!Q12</f>
        <v>10.272536687631026</v>
      </c>
      <c r="R12" s="99"/>
      <c r="S12" s="99">
        <f>'Appendix H Working'!S12</f>
        <v>7.4938824545271547</v>
      </c>
      <c r="T12" s="99">
        <f>'Appendix H Working'!T12</f>
        <v>13.433262410443547</v>
      </c>
    </row>
    <row r="13" spans="1:20" ht="18">
      <c r="A13" s="90"/>
      <c r="B13" s="90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  <c r="R13" s="99"/>
      <c r="S13" s="99"/>
      <c r="T13" s="99"/>
    </row>
    <row r="14" spans="1:20" ht="18">
      <c r="A14" s="27" t="s">
        <v>112</v>
      </c>
      <c r="B14" s="90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  <c r="R14" s="99"/>
      <c r="S14" s="99"/>
      <c r="T14" s="99"/>
    </row>
    <row r="15" spans="1:20" ht="18">
      <c r="A15" s="90"/>
      <c r="B15" s="90" t="s">
        <v>47</v>
      </c>
      <c r="C15" s="98">
        <f>'Appendix H Working'!C13</f>
        <v>0.71942446043165476</v>
      </c>
      <c r="D15" s="98"/>
      <c r="E15" s="98">
        <f>'Appendix H Working'!E13</f>
        <v>0.19399349856180736</v>
      </c>
      <c r="F15" s="98">
        <f>'Appendix H Working'!F13</f>
        <v>1.574716182544627</v>
      </c>
      <c r="G15" s="98"/>
      <c r="H15" s="98">
        <f>'Appendix H Working'!H13</f>
        <v>0.14388489208633093</v>
      </c>
      <c r="I15" s="98"/>
      <c r="J15" s="98">
        <f>'Appendix H Working'!J13</f>
        <v>3.6376160896968248E-3</v>
      </c>
      <c r="K15" s="98">
        <f>'Appendix H Working'!K13</f>
        <v>0.8005234757096118</v>
      </c>
      <c r="L15" s="98"/>
      <c r="M15" s="98">
        <f>'Appendix H Working'!M13</f>
        <v>2.5899280575539567</v>
      </c>
      <c r="N15" s="98"/>
      <c r="O15" s="98">
        <f>'Appendix H Working'!O13</f>
        <v>2.6148068350801221</v>
      </c>
      <c r="P15" s="98">
        <f>'Appendix H Working'!P13</f>
        <v>5.729324158066837</v>
      </c>
      <c r="Q15" s="99">
        <f>'Appendix H Working'!Q13</f>
        <v>15.971223021582734</v>
      </c>
      <c r="R15" s="99"/>
      <c r="S15" s="99">
        <f>'Appendix H Working'!S13</f>
        <v>15.624950657009004</v>
      </c>
      <c r="T15" s="99">
        <f>'Appendix H Working'!T13</f>
        <v>22.076198768278349</v>
      </c>
    </row>
    <row r="16" spans="1:20" ht="18">
      <c r="A16" s="90"/>
      <c r="B16" s="90" t="s">
        <v>48</v>
      </c>
      <c r="C16" s="98">
        <f>'Appendix H Working'!C14</f>
        <v>0.52493438320209973</v>
      </c>
      <c r="D16" s="98"/>
      <c r="E16" s="98">
        <f>'Appendix H Working'!E14</f>
        <v>5.4541444454505497E-2</v>
      </c>
      <c r="F16" s="98">
        <f>'Appendix H Working'!F14</f>
        <v>1.0507063172328954</v>
      </c>
      <c r="G16" s="98"/>
      <c r="H16" s="98">
        <f>'Appendix H Working'!H14</f>
        <v>0.65616797900262469</v>
      </c>
      <c r="I16" s="98"/>
      <c r="J16" s="98">
        <f>'Appendix H Working'!J14</f>
        <v>0.177190912072202</v>
      </c>
      <c r="K16" s="98">
        <f>'Appendix H Working'!K14</f>
        <v>1.4383234423242262</v>
      </c>
      <c r="L16" s="98"/>
      <c r="M16" s="98">
        <f>'Appendix H Working'!M14</f>
        <v>4.5931758530183728</v>
      </c>
      <c r="N16" s="98"/>
      <c r="O16" s="98">
        <f>'Appendix H Working'!O14</f>
        <v>3.090024722384813</v>
      </c>
      <c r="P16" s="98">
        <f>'Appendix H Working'!P14</f>
        <v>6.235117072861299</v>
      </c>
      <c r="Q16" s="99">
        <f>'Appendix H Working'!Q14</f>
        <v>15.616797900262466</v>
      </c>
      <c r="R16" s="99"/>
      <c r="S16" s="99">
        <f>'Appendix H Working'!S14</f>
        <v>13.193353630797528</v>
      </c>
      <c r="T16" s="99">
        <f>'Appendix H Working'!T14</f>
        <v>18.880137182850763</v>
      </c>
    </row>
    <row r="17" spans="1:20" ht="18">
      <c r="A17" s="90"/>
      <c r="B17" s="90" t="s">
        <v>49</v>
      </c>
      <c r="C17" s="98">
        <f>'Appendix H Working'!C15</f>
        <v>0.60667340748230536</v>
      </c>
      <c r="D17" s="98"/>
      <c r="E17" s="98">
        <f>'Appendix H Working'!E15</f>
        <v>0.11109738772949289</v>
      </c>
      <c r="F17" s="98">
        <f>'Appendix H Working'!F15</f>
        <v>1.0439947681349335</v>
      </c>
      <c r="G17" s="98"/>
      <c r="H17" s="98">
        <f>'Appendix H Working'!H15</f>
        <v>0.10111223458038424</v>
      </c>
      <c r="I17" s="98"/>
      <c r="J17" s="98">
        <f>'Appendix H Working'!J15</f>
        <v>0.16549300612827927</v>
      </c>
      <c r="K17" s="98">
        <f>'Appendix H Working'!K15</f>
        <v>1.1894324239880396</v>
      </c>
      <c r="L17" s="98"/>
      <c r="M17" s="98">
        <f>'Appendix H Working'!M15</f>
        <v>3.6400404448938319</v>
      </c>
      <c r="N17" s="98"/>
      <c r="O17" s="98">
        <f>'Appendix H Working'!O15</f>
        <v>3.5202683146856018</v>
      </c>
      <c r="P17" s="98">
        <f>'Appendix H Working'!P15</f>
        <v>6.371053653480832</v>
      </c>
      <c r="Q17" s="99">
        <f>'Appendix H Working'!Q15</f>
        <v>12.639029322548028</v>
      </c>
      <c r="R17" s="99"/>
      <c r="S17" s="99">
        <f>'Appendix H Working'!S15</f>
        <v>11.365385745415194</v>
      </c>
      <c r="T17" s="99">
        <f>'Appendix H Working'!T15</f>
        <v>15.994451155706107</v>
      </c>
    </row>
    <row r="18" spans="1:20" ht="18">
      <c r="A18" s="90"/>
      <c r="B18" s="90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  <c r="R18" s="99"/>
      <c r="S18" s="99"/>
      <c r="T18" s="99"/>
    </row>
    <row r="19" spans="1:20" ht="18">
      <c r="A19" s="27" t="s">
        <v>121</v>
      </c>
      <c r="B19" s="90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99"/>
      <c r="S19" s="99"/>
      <c r="T19" s="99"/>
    </row>
    <row r="20" spans="1:20" ht="18">
      <c r="A20" s="27"/>
      <c r="B20" s="90" t="s">
        <v>57</v>
      </c>
      <c r="C20" s="98">
        <f>'Appendix H Working'!C16</f>
        <v>0.18148820326678766</v>
      </c>
      <c r="D20" s="98"/>
      <c r="E20" s="98">
        <f>'Appendix H Working'!E16</f>
        <v>7.5702332740133313E-2</v>
      </c>
      <c r="F20" s="98">
        <f>'Appendix H Working'!F16</f>
        <v>1.4583574020609587</v>
      </c>
      <c r="G20" s="98"/>
      <c r="H20" s="98">
        <f>'Appendix H Working'!H16</f>
        <v>0.36297640653357532</v>
      </c>
      <c r="I20" s="98"/>
      <c r="J20" s="98">
        <f>'Appendix H Working'!J16</f>
        <v>4.4118265672853395E-2</v>
      </c>
      <c r="K20" s="98">
        <f>'Appendix H Working'!K16</f>
        <v>1.3159722527730349</v>
      </c>
      <c r="L20" s="98"/>
      <c r="M20" s="98">
        <f>'Appendix H Working'!M16</f>
        <v>3.2667876588021776</v>
      </c>
      <c r="N20" s="98"/>
      <c r="O20" s="98">
        <f>'Appendix H Working'!O16</f>
        <v>3.3890339992454521</v>
      </c>
      <c r="P20" s="98">
        <f>'Appendix H Working'!P16</f>
        <v>7.3711832319249897</v>
      </c>
      <c r="Q20" s="99">
        <f>'Appendix H Working'!Q16</f>
        <v>27.223230490018146</v>
      </c>
      <c r="R20" s="99"/>
      <c r="S20" s="99">
        <f>'Appendix H Working'!S16</f>
        <v>17.416664199815177</v>
      </c>
      <c r="T20" s="99">
        <f>'Appendix H Working'!T16</f>
        <v>25.133426874866061</v>
      </c>
    </row>
    <row r="21" spans="1:20" ht="18">
      <c r="A21" s="27"/>
      <c r="B21" s="90" t="s">
        <v>3</v>
      </c>
      <c r="C21" s="98">
        <f>'Appendix H Working'!C17</f>
        <v>1.1261261261261262</v>
      </c>
      <c r="D21" s="98"/>
      <c r="E21" s="98">
        <f>'Appendix H Working'!E17</f>
        <v>0.2449135671070394</v>
      </c>
      <c r="F21" s="98">
        <f>'Appendix H Working'!F17</f>
        <v>2.3014806012143141</v>
      </c>
      <c r="G21" s="98"/>
      <c r="H21" s="98">
        <f>'Appendix H Working'!H17</f>
        <v>0.22522522522522523</v>
      </c>
      <c r="I21" s="98"/>
      <c r="J21" s="98">
        <f>'Appendix H Working'!J17</f>
        <v>5.6893950526494151E-3</v>
      </c>
      <c r="K21" s="98">
        <f>'Appendix H Working'!K17</f>
        <v>1.2520546945930111</v>
      </c>
      <c r="L21" s="98"/>
      <c r="M21" s="98">
        <f>'Appendix H Working'!M17</f>
        <v>2.9279279279279278</v>
      </c>
      <c r="N21" s="98"/>
      <c r="O21" s="98">
        <f>'Appendix H Working'!O17</f>
        <v>2.0551421244138264</v>
      </c>
      <c r="P21" s="98">
        <f>'Appendix H Working'!P17</f>
        <v>5.8388758646204391</v>
      </c>
      <c r="Q21" s="99">
        <f>'Appendix H Working'!Q17</f>
        <v>25.900900900900904</v>
      </c>
      <c r="R21" s="99"/>
      <c r="S21" s="99">
        <f>'Appendix H Working'!S17</f>
        <v>19.977412772065431</v>
      </c>
      <c r="T21" s="99">
        <f>'Appendix H Working'!T17</f>
        <v>29.19112655377727</v>
      </c>
    </row>
    <row r="22" spans="1:20" ht="18">
      <c r="A22" s="27"/>
      <c r="B22" s="90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9"/>
      <c r="R22" s="99"/>
      <c r="S22" s="99"/>
      <c r="T22" s="99"/>
    </row>
    <row r="23" spans="1:20" ht="18">
      <c r="A23" s="27" t="s">
        <v>122</v>
      </c>
      <c r="B23" s="90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  <c r="R23" s="99"/>
      <c r="S23" s="99"/>
      <c r="T23" s="99"/>
    </row>
    <row r="24" spans="1:20" ht="18">
      <c r="A24" s="90"/>
      <c r="B24" s="90" t="s">
        <v>54</v>
      </c>
      <c r="C24" s="98">
        <f>'Appendix H Working'!C18</f>
        <v>0.31645569620253167</v>
      </c>
      <c r="D24" s="98"/>
      <c r="E24" s="98">
        <f>'Appendix H Working'!E18</f>
        <v>8.0119645519904741E-3</v>
      </c>
      <c r="F24" s="98">
        <f>'Appendix H Working'!F18</f>
        <v>1.7631782882718037</v>
      </c>
      <c r="G24" s="98"/>
      <c r="H24" s="98">
        <f>'Appendix H Working'!H18</f>
        <v>0</v>
      </c>
      <c r="I24" s="98"/>
      <c r="J24" s="98">
        <f>'Appendix H Working'!J18</f>
        <v>0</v>
      </c>
      <c r="K24" s="98">
        <f>'Appendix H Working'!K18</f>
        <v>1.1673669158588407</v>
      </c>
      <c r="L24" s="98"/>
      <c r="M24" s="98">
        <f>'Appendix H Working'!M18</f>
        <v>3.1645569620253164</v>
      </c>
      <c r="N24" s="98"/>
      <c r="O24" s="98">
        <f>'Appendix H Working'!O18</f>
        <v>1.5175280683963397</v>
      </c>
      <c r="P24" s="98">
        <f>'Appendix H Working'!P18</f>
        <v>5.8197329246891698</v>
      </c>
      <c r="Q24" s="99">
        <f>'Appendix H Working'!Q18</f>
        <v>21.518987341772153</v>
      </c>
      <c r="R24" s="99"/>
      <c r="S24" s="99">
        <f>'Appendix H Working'!S18</f>
        <v>16.153289626152308</v>
      </c>
      <c r="T24" s="99">
        <f>'Appendix H Working'!T18</f>
        <v>26.572209633704691</v>
      </c>
    </row>
    <row r="25" spans="1:20" ht="18">
      <c r="A25" s="90"/>
      <c r="B25" s="90" t="s">
        <v>55</v>
      </c>
      <c r="C25" s="98">
        <f>'Appendix H Working'!C19</f>
        <v>0.26560424966799467</v>
      </c>
      <c r="D25" s="98"/>
      <c r="E25" s="98">
        <f>'Appendix H Working'!E19</f>
        <v>8.2160972496095913E-2</v>
      </c>
      <c r="F25" s="98">
        <f>'Appendix H Working'!F19</f>
        <v>1.1643124926616633</v>
      </c>
      <c r="G25" s="98"/>
      <c r="H25" s="98">
        <f>'Appendix H Working'!H19</f>
        <v>0.66401062416998669</v>
      </c>
      <c r="I25" s="98"/>
      <c r="J25" s="98">
        <f>'Appendix H Working'!J19</f>
        <v>3.2165906845148091E-2</v>
      </c>
      <c r="K25" s="98">
        <f>'Appendix H Working'!K19</f>
        <v>0.95945387353571865</v>
      </c>
      <c r="L25" s="98"/>
      <c r="M25" s="98">
        <f>'Appendix H Working'!M19</f>
        <v>3.5856573705179287</v>
      </c>
      <c r="N25" s="98"/>
      <c r="O25" s="98">
        <f>'Appendix H Working'!O19</f>
        <v>2.9616860903273095</v>
      </c>
      <c r="P25" s="98">
        <f>'Appendix H Working'!P19</f>
        <v>6.076982663498641</v>
      </c>
      <c r="Q25" s="99">
        <f>'Appendix H Working'!Q19</f>
        <v>19.52191235059761</v>
      </c>
      <c r="R25" s="99"/>
      <c r="S25" s="99">
        <f>'Appendix H Working'!S19</f>
        <v>15.244608769399711</v>
      </c>
      <c r="T25" s="99">
        <f>'Appendix H Working'!T19</f>
        <v>21.35565683484996</v>
      </c>
    </row>
    <row r="26" spans="1:20" ht="18">
      <c r="A26" s="90"/>
      <c r="B26" s="90" t="s">
        <v>56</v>
      </c>
      <c r="C26" s="98">
        <f>'Appendix H Working'!C20</f>
        <v>0.61037639877924721</v>
      </c>
      <c r="D26" s="98"/>
      <c r="E26" s="98">
        <f>'Appendix H Working'!E20</f>
        <v>0.1369365872200993</v>
      </c>
      <c r="F26" s="98">
        <f>'Appendix H Working'!F20</f>
        <v>1.1115643641491484</v>
      </c>
      <c r="G26" s="98"/>
      <c r="H26" s="98">
        <f>'Appendix H Working'!H20</f>
        <v>0.20345879959308238</v>
      </c>
      <c r="I26" s="98"/>
      <c r="J26" s="98">
        <f>'Appendix H Working'!J20</f>
        <v>2.4564835552126282E-2</v>
      </c>
      <c r="K26" s="98">
        <f>'Appendix H Working'!K20</f>
        <v>0.73272694398823124</v>
      </c>
      <c r="L26" s="98"/>
      <c r="M26" s="98">
        <f>'Appendix H Working'!M20</f>
        <v>3.967446592065107</v>
      </c>
      <c r="N26" s="98"/>
      <c r="O26" s="98">
        <f>'Appendix H Working'!O20</f>
        <v>2.8126584674884865</v>
      </c>
      <c r="P26" s="98">
        <f>'Appendix H Working'!P20</f>
        <v>5.407128181118952</v>
      </c>
      <c r="Q26" s="99">
        <f>'Appendix H Working'!Q20</f>
        <v>22.075279755849444</v>
      </c>
      <c r="R26" s="99"/>
      <c r="S26" s="99">
        <f>'Appendix H Working'!S20</f>
        <v>19.818769733434241</v>
      </c>
      <c r="T26" s="99">
        <f>'Appendix H Working'!T20</f>
        <v>25.779607548513024</v>
      </c>
    </row>
    <row r="27" spans="1:20" ht="18">
      <c r="A27" s="90"/>
      <c r="B27" s="90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9"/>
      <c r="R27" s="99"/>
      <c r="S27" s="99"/>
      <c r="T27" s="99"/>
    </row>
    <row r="28" spans="1:20" ht="20.25" customHeight="1">
      <c r="A28" s="27" t="s">
        <v>114</v>
      </c>
      <c r="B28" s="90"/>
      <c r="C28" s="98">
        <f>'Appendix H Working'!C21</f>
        <v>0.27624309392265189</v>
      </c>
      <c r="D28" s="98"/>
      <c r="E28" s="98">
        <f>'Appendix H Working'!E21</f>
        <v>1.4861934065006757E-2</v>
      </c>
      <c r="F28" s="98">
        <f>'Appendix H Working'!F21</f>
        <v>0.88378112906542894</v>
      </c>
      <c r="G28" s="98"/>
      <c r="H28" s="98">
        <f>'Appendix H Working'!H21</f>
        <v>0.27624309392265189</v>
      </c>
      <c r="I28" s="98"/>
      <c r="J28" s="98">
        <f>'Appendix H Working'!J21</f>
        <v>0.26279257935510336</v>
      </c>
      <c r="K28" s="98">
        <f>'Appendix H Working'!K21</f>
        <v>1.7035540554360566</v>
      </c>
      <c r="L28" s="98"/>
      <c r="M28" s="98">
        <f>'Appendix H Working'!M21</f>
        <v>4.972375690607735</v>
      </c>
      <c r="N28" s="98"/>
      <c r="O28" s="98">
        <f>'Appendix H Working'!O21</f>
        <v>3.7619392921183907</v>
      </c>
      <c r="P28" s="98">
        <f>'Appendix H Working'!P21</f>
        <v>7.2639634998831308</v>
      </c>
      <c r="Q28" s="99">
        <f>'Appendix H Working'!Q21</f>
        <v>28.729281767955801</v>
      </c>
      <c r="R28" s="99"/>
      <c r="S28" s="99">
        <f>'Appendix H Working'!S21</f>
        <v>22.321550263589486</v>
      </c>
      <c r="T28" s="99">
        <f>'Appendix H Working'!T21</f>
        <v>29.744565438889854</v>
      </c>
    </row>
    <row r="29" spans="1:20" ht="20.25" customHeight="1">
      <c r="A29" s="27"/>
      <c r="B29" s="90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9"/>
      <c r="R29" s="99"/>
      <c r="S29" s="99"/>
      <c r="T29" s="99"/>
    </row>
    <row r="30" spans="1:20" ht="20.25" customHeight="1">
      <c r="A30" s="27" t="s">
        <v>123</v>
      </c>
      <c r="B30" s="90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  <c r="R30" s="99"/>
      <c r="S30" s="99"/>
      <c r="T30" s="99"/>
    </row>
    <row r="31" spans="1:20" ht="18">
      <c r="A31" s="90"/>
      <c r="B31" s="90" t="s">
        <v>32</v>
      </c>
      <c r="C31" s="98">
        <f>'Appendix H Working'!C22</f>
        <v>0</v>
      </c>
      <c r="D31" s="98"/>
      <c r="E31" s="98">
        <f>'Appendix H Working'!E22</f>
        <v>5.3116069856132708E-2</v>
      </c>
      <c r="F31" s="98">
        <f>'Appendix H Working'!F22</f>
        <v>1.5843613306412194</v>
      </c>
      <c r="G31" s="98"/>
      <c r="H31" s="98">
        <f>'Appendix H Working'!H22</f>
        <v>0.44247787610619471</v>
      </c>
      <c r="I31" s="98"/>
      <c r="J31" s="98">
        <f>'Appendix H Working'!J22</f>
        <v>5.3116069856132708E-2</v>
      </c>
      <c r="K31" s="98">
        <f>'Appendix H Working'!K22</f>
        <v>1.5843613306412194</v>
      </c>
      <c r="L31" s="98"/>
      <c r="M31" s="98">
        <f>'Appendix H Working'!M22</f>
        <v>7.3008849557522124</v>
      </c>
      <c r="N31" s="98"/>
      <c r="O31" s="98">
        <f>'Appendix H Working'!O22</f>
        <v>4.0802185648810374</v>
      </c>
      <c r="P31" s="98">
        <f>'Appendix H Working'!P22</f>
        <v>8.8745166542254807</v>
      </c>
      <c r="Q31" s="99">
        <f>'Appendix H Working'!Q22</f>
        <v>32.522123893805308</v>
      </c>
      <c r="R31" s="99"/>
      <c r="S31" s="99">
        <f>'Appendix H Working'!S22</f>
        <v>27.14645063244993</v>
      </c>
      <c r="T31" s="99">
        <f>'Appendix H Working'!T22</f>
        <v>37.590391472813224</v>
      </c>
    </row>
    <row r="32" spans="1:20" ht="18">
      <c r="A32" s="90"/>
      <c r="B32" s="90" t="s">
        <v>33</v>
      </c>
      <c r="C32" s="98">
        <f>'Appendix H Working'!C23</f>
        <v>0.43415340086830684</v>
      </c>
      <c r="D32" s="98"/>
      <c r="E32" s="98">
        <f>'Appendix H Working'!E23</f>
        <v>8.8634974626877111E-2</v>
      </c>
      <c r="F32" s="98">
        <f>'Appendix H Working'!F23</f>
        <v>1.2560563137166656</v>
      </c>
      <c r="G32" s="98"/>
      <c r="H32" s="98">
        <f>'Appendix H Working'!H23</f>
        <v>0.14471780028943559</v>
      </c>
      <c r="I32" s="98"/>
      <c r="J32" s="98">
        <f>'Appendix H Working'!J23</f>
        <v>1.5458114801138833E-2</v>
      </c>
      <c r="K32" s="98">
        <f>'Appendix H Working'!K23</f>
        <v>0.91923366719412813</v>
      </c>
      <c r="L32" s="98"/>
      <c r="M32" s="98">
        <f>'Appendix H Working'!M23</f>
        <v>3.4732272069464547</v>
      </c>
      <c r="N32" s="98"/>
      <c r="O32" s="98">
        <f>'Appendix H Working'!O23</f>
        <v>2.3178627289153759</v>
      </c>
      <c r="P32" s="98">
        <f>'Appendix H Working'!P23</f>
        <v>5.2872394982135207</v>
      </c>
      <c r="Q32" s="99">
        <f>'Appendix H Working'!Q23</f>
        <v>26.049204052098407</v>
      </c>
      <c r="R32" s="99"/>
      <c r="S32" s="99">
        <f>'Appendix H Working'!S23</f>
        <v>18.393674925994585</v>
      </c>
      <c r="T32" s="99">
        <f>'Appendix H Working'!T23</f>
        <v>25.331253440767593</v>
      </c>
    </row>
    <row r="33" spans="1:20" ht="18">
      <c r="A33" s="90"/>
      <c r="B33" s="9" t="s">
        <v>34</v>
      </c>
      <c r="C33" s="98">
        <f>'Appendix H Working'!C24</f>
        <v>0.5067567567567568</v>
      </c>
      <c r="D33" s="98"/>
      <c r="E33" s="98">
        <f>'Appendix H Working'!E24</f>
        <v>0.10432919441747086</v>
      </c>
      <c r="F33" s="98">
        <f>'Appendix H Working'!F24</f>
        <v>1.4784608886580648</v>
      </c>
      <c r="G33" s="98"/>
      <c r="H33" s="98">
        <f>'Appendix H Working'!H24</f>
        <v>0.84459459459459463</v>
      </c>
      <c r="I33" s="98"/>
      <c r="J33" s="98">
        <f>'Appendix H Working'!J24</f>
        <v>0.10432919441747086</v>
      </c>
      <c r="K33" s="98">
        <f>'Appendix H Working'!K24</f>
        <v>1.4784608886580648</v>
      </c>
      <c r="L33" s="98"/>
      <c r="M33" s="98">
        <f>'Appendix H Working'!M24</f>
        <v>5.2364864864864868</v>
      </c>
      <c r="N33" s="98"/>
      <c r="O33" s="98">
        <f>'Appendix H Working'!O24</f>
        <v>3.4133008467826165</v>
      </c>
      <c r="P33" s="98">
        <f>'Appendix H Working'!P24</f>
        <v>7.2220683633739746</v>
      </c>
      <c r="Q33" s="99">
        <f>'Appendix H Working'!Q24</f>
        <v>24.493243243243242</v>
      </c>
      <c r="R33" s="99"/>
      <c r="S33" s="99">
        <f>'Appendix H Working'!S24</f>
        <v>20.936858495991732</v>
      </c>
      <c r="T33" s="99">
        <f>'Appendix H Working'!T24</f>
        <v>28.978824471967794</v>
      </c>
    </row>
    <row r="34" spans="1:20" ht="18">
      <c r="A34" s="90"/>
      <c r="B34" s="9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99"/>
      <c r="S34" s="99"/>
      <c r="T34" s="99"/>
    </row>
    <row r="35" spans="1:20" ht="18">
      <c r="A35" s="27" t="s">
        <v>124</v>
      </c>
      <c r="B35" s="9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99"/>
      <c r="S35" s="99"/>
      <c r="T35" s="99"/>
    </row>
    <row r="36" spans="1:20" s="37" customFormat="1" ht="18">
      <c r="A36" s="90"/>
      <c r="B36" s="90" t="s">
        <v>23</v>
      </c>
      <c r="C36" s="98">
        <f>'Appendix H Working'!C25</f>
        <v>0.8337420304070623</v>
      </c>
      <c r="D36" s="98"/>
      <c r="E36" s="98">
        <f>'Appendix H Working'!E25</f>
        <v>0.59563722990755463</v>
      </c>
      <c r="F36" s="98">
        <f>'Appendix H Working'!F25</f>
        <v>1.5060154998866213</v>
      </c>
      <c r="G36" s="98"/>
      <c r="H36" s="98">
        <f>'Appendix H Working'!H25</f>
        <v>0.73565473271211379</v>
      </c>
      <c r="I36" s="98"/>
      <c r="J36" s="98">
        <f>'Appendix H Working'!J25</f>
        <v>0.23380734744673004</v>
      </c>
      <c r="K36" s="98">
        <f>'Appendix H Working'!K25</f>
        <v>0.89665314685605946</v>
      </c>
      <c r="L36" s="98"/>
      <c r="M36" s="98">
        <f>'Appendix H Working'!M25</f>
        <v>8.043158410985777</v>
      </c>
      <c r="N36" s="98"/>
      <c r="O36" s="98">
        <f>'Appendix H Working'!O25</f>
        <v>6.1789893863014287</v>
      </c>
      <c r="P36" s="98">
        <f>'Appendix H Working'!P25</f>
        <v>8.5260325542153943</v>
      </c>
      <c r="Q36" s="99">
        <f>'Appendix H Working'!Q25</f>
        <v>58.705247670426672</v>
      </c>
      <c r="R36" s="99"/>
      <c r="S36" s="99">
        <f>'Appendix H Working'!S25</f>
        <v>53.217777590276796</v>
      </c>
      <c r="T36" s="99">
        <f>'Appendix H Working'!T25</f>
        <v>59.722251663745638</v>
      </c>
    </row>
    <row r="37" spans="1:20" ht="18">
      <c r="A37" s="27"/>
      <c r="B37" s="90" t="s">
        <v>26</v>
      </c>
      <c r="C37" s="98">
        <f>'Appendix H Working'!C26</f>
        <v>0.18382352941176469</v>
      </c>
      <c r="D37" s="98"/>
      <c r="E37" s="98">
        <f>'Appendix H Working'!E26</f>
        <v>4.4118265672853395E-2</v>
      </c>
      <c r="F37" s="98">
        <f>'Appendix H Working'!F26</f>
        <v>1.3159722527730349</v>
      </c>
      <c r="G37" s="98"/>
      <c r="H37" s="98">
        <f>'Appendix H Working'!H26</f>
        <v>0.18382352941176469</v>
      </c>
      <c r="I37" s="98"/>
      <c r="J37" s="98">
        <f>'Appendix H Working'!J26</f>
        <v>8.9441631801025329E-5</v>
      </c>
      <c r="K37" s="98">
        <f>'Appendix H Working'!K26</f>
        <v>0.85140287836941253</v>
      </c>
      <c r="L37" s="98"/>
      <c r="M37" s="98">
        <f>'Appendix H Working'!M26</f>
        <v>2.0220588235294117</v>
      </c>
      <c r="N37" s="98"/>
      <c r="O37" s="98">
        <f>'Appendix H Working'!O26</f>
        <v>1.194874319211092</v>
      </c>
      <c r="P37" s="98">
        <f>'Appendix H Working'!P26</f>
        <v>3.9339263175005494</v>
      </c>
      <c r="Q37" s="99">
        <f>'Appendix H Working'!Q26</f>
        <v>19.669117647058822</v>
      </c>
      <c r="R37" s="99"/>
      <c r="S37" s="99">
        <f>'Appendix H Working'!S26</f>
        <v>15.895963153284621</v>
      </c>
      <c r="T37" s="99">
        <f>'Appendix H Working'!T26</f>
        <v>23.302579651815559</v>
      </c>
    </row>
    <row r="38" spans="1:20" s="37" customFormat="1" ht="18">
      <c r="A38" s="27"/>
      <c r="B38" s="90" t="s">
        <v>29</v>
      </c>
      <c r="C38" s="98">
        <f>'Appendix H Working'!C27</f>
        <v>0.53859964093357271</v>
      </c>
      <c r="D38" s="98"/>
      <c r="E38" s="98">
        <f>'Appendix H Working'!E27</f>
        <v>4.3484610151519776E-2</v>
      </c>
      <c r="F38" s="98">
        <f>'Appendix H Working'!F27</f>
        <v>1.2970713945644454</v>
      </c>
      <c r="G38" s="98"/>
      <c r="H38" s="98">
        <f>'Appendix H Working'!H27</f>
        <v>0</v>
      </c>
      <c r="I38" s="98"/>
      <c r="J38" s="98">
        <f>'Appendix H Working'!J27</f>
        <v>0</v>
      </c>
      <c r="K38" s="98">
        <f>'Appendix H Working'!K27</f>
        <v>0.66227638314433324</v>
      </c>
      <c r="L38" s="98"/>
      <c r="M38" s="98">
        <f>'Appendix H Working'!M27</f>
        <v>2.5134649910233393</v>
      </c>
      <c r="N38" s="98"/>
      <c r="O38" s="98">
        <f>'Appendix H Working'!O27</f>
        <v>1.374134699515368</v>
      </c>
      <c r="P38" s="98">
        <f>'Appendix H Working'!P27</f>
        <v>4.2171671672954361</v>
      </c>
      <c r="Q38" s="99">
        <f>'Appendix H Working'!Q27</f>
        <v>16.337522441651707</v>
      </c>
      <c r="R38" s="99"/>
      <c r="S38" s="99">
        <f>'Appendix H Working'!S27</f>
        <v>13.395677688517921</v>
      </c>
      <c r="T38" s="99">
        <f>'Appendix H Working'!T27</f>
        <v>20.355588145308101</v>
      </c>
    </row>
    <row r="39" spans="1:20" s="37" customFormat="1" ht="18">
      <c r="A39" s="27"/>
      <c r="B39" s="90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  <c r="R39" s="99"/>
      <c r="S39" s="99"/>
      <c r="T39" s="99"/>
    </row>
    <row r="40" spans="1:20" s="37" customFormat="1" ht="18">
      <c r="A40" s="27" t="s">
        <v>125</v>
      </c>
      <c r="B40" s="90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  <c r="R40" s="99"/>
      <c r="S40" s="99"/>
      <c r="T40" s="99"/>
    </row>
    <row r="41" spans="1:20" ht="18">
      <c r="A41" s="90"/>
      <c r="B41" s="90" t="s">
        <v>50</v>
      </c>
      <c r="C41" s="98">
        <f>'Appendix H Working'!C28</f>
        <v>0.46082949308755761</v>
      </c>
      <c r="D41" s="98"/>
      <c r="E41" s="98">
        <f>'Appendix H Working'!E28</f>
        <v>0.14826359727108857</v>
      </c>
      <c r="F41" s="98">
        <f>'Appendix H Working'!F28</f>
        <v>1.0656011031344903</v>
      </c>
      <c r="G41" s="98"/>
      <c r="H41" s="98">
        <f>'Appendix H Working'!H28</f>
        <v>0.27649769585253459</v>
      </c>
      <c r="I41" s="98"/>
      <c r="J41" s="98">
        <f>'Appendix H Working'!J28</f>
        <v>7.716297628663718E-2</v>
      </c>
      <c r="K41" s="98">
        <f>'Appendix H Working'!K28</f>
        <v>0.86861953418454951</v>
      </c>
      <c r="L41" s="98"/>
      <c r="M41" s="98">
        <f>'Appendix H Working'!M28</f>
        <v>3.870967741935484</v>
      </c>
      <c r="N41" s="98"/>
      <c r="O41" s="98">
        <f>'Appendix H Working'!O28</f>
        <v>2.6869687551100712</v>
      </c>
      <c r="P41" s="98">
        <f>'Appendix H Working'!P28</f>
        <v>5.0795552114826403</v>
      </c>
      <c r="Q41" s="99">
        <f>'Appendix H Working'!Q28</f>
        <v>40.737327188940093</v>
      </c>
      <c r="R41" s="99"/>
      <c r="S41" s="99">
        <f>'Appendix H Working'!S28</f>
        <v>31.161894232699382</v>
      </c>
      <c r="T41" s="99">
        <f>'Appendix H Working'!T28</f>
        <v>38.134909420268649</v>
      </c>
    </row>
    <row r="42" spans="1:20" ht="18">
      <c r="A42" s="90"/>
      <c r="B42" s="90" t="s">
        <v>51</v>
      </c>
      <c r="C42" s="98">
        <f>'Appendix H Working'!C29</f>
        <v>0.37453183520599254</v>
      </c>
      <c r="D42" s="98"/>
      <c r="E42" s="98">
        <f>'Appendix H Working'!E29</f>
        <v>0.11542390352529894</v>
      </c>
      <c r="F42" s="98">
        <f>'Appendix H Working'!F29</f>
        <v>1.6356852742056578</v>
      </c>
      <c r="G42" s="98"/>
      <c r="H42" s="98">
        <f>'Appendix H Working'!H29</f>
        <v>0.18726591760299627</v>
      </c>
      <c r="I42" s="98"/>
      <c r="J42" s="98">
        <f>'Appendix H Working'!J29</f>
        <v>4.5188298235814398E-2</v>
      </c>
      <c r="K42" s="98">
        <f>'Appendix H Working'!K29</f>
        <v>1.3478894902470075</v>
      </c>
      <c r="L42" s="98"/>
      <c r="M42" s="98">
        <f>'Appendix H Working'!M29</f>
        <v>5.8052434456928843</v>
      </c>
      <c r="N42" s="98"/>
      <c r="O42" s="98">
        <f>'Appendix H Working'!O29</f>
        <v>3.4712307193764049</v>
      </c>
      <c r="P42" s="98">
        <f>'Appendix H Working'!P29</f>
        <v>7.5499619297142146</v>
      </c>
      <c r="Q42" s="99">
        <f>'Appendix H Working'!Q29</f>
        <v>31.460674157303369</v>
      </c>
      <c r="R42" s="99"/>
      <c r="S42" s="99">
        <f>'Appendix H Working'!S29</f>
        <v>23.129046162053569</v>
      </c>
      <c r="T42" s="99">
        <f>'Appendix H Working'!T29</f>
        <v>32.020207569289717</v>
      </c>
    </row>
    <row r="43" spans="1:20" ht="18">
      <c r="A43" s="90"/>
      <c r="B43" s="90" t="s">
        <v>52</v>
      </c>
      <c r="C43" s="98">
        <f>'Appendix H Working'!C30</f>
        <v>0</v>
      </c>
      <c r="D43" s="98"/>
      <c r="E43" s="98">
        <f>'Appendix H Working'!E30</f>
        <v>4.6135100675040987E-2</v>
      </c>
      <c r="F43" s="98">
        <f>'Appendix H Working'!F30</f>
        <v>1.3761309843283736</v>
      </c>
      <c r="G43" s="98"/>
      <c r="H43" s="98">
        <f>'Appendix H Working'!H30</f>
        <v>0.38759689922480622</v>
      </c>
      <c r="I43" s="98"/>
      <c r="J43" s="98">
        <f>'Appendix H Working'!J30</f>
        <v>2.0551931678466487E-2</v>
      </c>
      <c r="K43" s="98">
        <f>'Appendix H Working'!K30</f>
        <v>1.222143047050479</v>
      </c>
      <c r="L43" s="98"/>
      <c r="M43" s="98">
        <f>'Appendix H Working'!M30</f>
        <v>4.6511627906976747</v>
      </c>
      <c r="N43" s="98"/>
      <c r="O43" s="98">
        <f>'Appendix H Working'!O30</f>
        <v>3.3120312968276786</v>
      </c>
      <c r="P43" s="98">
        <f>'Appendix H Working'!P30</f>
        <v>7.3695681501351569</v>
      </c>
      <c r="Q43" s="99">
        <f>'Appendix H Working'!Q30</f>
        <v>28.488372093023255</v>
      </c>
      <c r="R43" s="99"/>
      <c r="S43" s="99">
        <f>'Appendix H Working'!S30</f>
        <v>23.823838284411799</v>
      </c>
      <c r="T43" s="99">
        <f>'Appendix H Working'!T30</f>
        <v>32.93806647749296</v>
      </c>
    </row>
    <row r="44" spans="1:20" ht="18">
      <c r="A44" s="90"/>
      <c r="B44" s="90" t="s">
        <v>53</v>
      </c>
      <c r="C44" s="98">
        <f>'Appendix H Working'!C31</f>
        <v>0.23923444976076555</v>
      </c>
      <c r="D44" s="98"/>
      <c r="E44" s="98">
        <f>'Appendix H Working'!E31</f>
        <v>7.3827222302577822E-2</v>
      </c>
      <c r="F44" s="98">
        <f>'Appendix H Working'!F31</f>
        <v>1.0462139701363158</v>
      </c>
      <c r="G44" s="98"/>
      <c r="H44" s="98">
        <f>'Appendix H Working'!H31</f>
        <v>0.71770334928229662</v>
      </c>
      <c r="I44" s="98"/>
      <c r="J44" s="98">
        <f>'Appendix H Working'!J31</f>
        <v>0.22766994345084132</v>
      </c>
      <c r="K44" s="98">
        <f>'Appendix H Working'!K31</f>
        <v>1.4758714131820727</v>
      </c>
      <c r="L44" s="98"/>
      <c r="M44" s="98">
        <f>'Appendix H Working'!M31</f>
        <v>5.3827751196172251</v>
      </c>
      <c r="N44" s="98"/>
      <c r="O44" s="98">
        <f>'Appendix H Working'!O31</f>
        <v>4.325831712270781</v>
      </c>
      <c r="P44" s="98">
        <f>'Appendix H Working'!P31</f>
        <v>7.7303816936656684</v>
      </c>
      <c r="Q44" s="99">
        <f>'Appendix H Working'!Q31</f>
        <v>21.411483253588518</v>
      </c>
      <c r="R44" s="99"/>
      <c r="S44" s="99">
        <f>'Appendix H Working'!S31</f>
        <v>17.987903630391834</v>
      </c>
      <c r="T44" s="99">
        <f>'Appendix H Working'!T31</f>
        <v>24.207800426887406</v>
      </c>
    </row>
    <row r="45" spans="1:20" ht="18">
      <c r="A45" s="90"/>
      <c r="B45" s="90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9"/>
      <c r="R45" s="99"/>
      <c r="S45" s="99"/>
      <c r="T45" s="99"/>
    </row>
    <row r="46" spans="1:20" ht="18">
      <c r="A46" s="27" t="s">
        <v>126</v>
      </c>
      <c r="B46" s="90"/>
      <c r="C46" s="98">
        <f>'Appendix H Working'!C32</f>
        <v>0.39929015084294583</v>
      </c>
      <c r="D46" s="98"/>
      <c r="E46" s="98">
        <f>'Appendix H Working'!E32</f>
        <v>0.22891580103568251</v>
      </c>
      <c r="F46" s="98">
        <f>'Appendix H Working'!F32</f>
        <v>0.84763195125458146</v>
      </c>
      <c r="G46" s="98"/>
      <c r="H46" s="98">
        <f>'Appendix H Working'!H32</f>
        <v>0.13309671694764863</v>
      </c>
      <c r="I46" s="98"/>
      <c r="J46" s="98">
        <f>'Appendix H Working'!J32</f>
        <v>0.11150379589960667</v>
      </c>
      <c r="K46" s="98">
        <f>'Appendix H Working'!K32</f>
        <v>0.61194106997869502</v>
      </c>
      <c r="L46" s="98"/>
      <c r="M46" s="98">
        <f>'Appendix H Working'!M32</f>
        <v>6.2555456965394853</v>
      </c>
      <c r="N46" s="98"/>
      <c r="O46" s="98">
        <f>'Appendix H Working'!O32</f>
        <v>5.3069729557430012</v>
      </c>
      <c r="P46" s="98">
        <f>'Appendix H Working'!P32</f>
        <v>7.3911570531617174</v>
      </c>
      <c r="Q46" s="99">
        <f>'Appendix H Working'!Q32</f>
        <v>46.406388642413489</v>
      </c>
      <c r="R46" s="99"/>
      <c r="S46" s="99">
        <f>'Appendix H Working'!S32</f>
        <v>44.172465301706168</v>
      </c>
      <c r="T46" s="99">
        <f>'Appendix H Working'!T32</f>
        <v>49.843563193396221</v>
      </c>
    </row>
    <row r="47" spans="1:20" ht="18">
      <c r="A47" s="27"/>
      <c r="B47" s="90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9"/>
      <c r="R47" s="99"/>
      <c r="S47" s="99"/>
      <c r="T47" s="99"/>
    </row>
    <row r="48" spans="1:20" ht="18">
      <c r="A48" s="27" t="s">
        <v>127</v>
      </c>
      <c r="B48" s="90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9"/>
      <c r="R48" s="99"/>
      <c r="S48" s="99"/>
      <c r="T48" s="99"/>
    </row>
    <row r="49" spans="1:20" ht="18">
      <c r="A49" s="27"/>
      <c r="B49" s="90" t="s">
        <v>40</v>
      </c>
      <c r="C49" s="98">
        <f>'Appendix H Working'!C33</f>
        <v>0.18099547511312217</v>
      </c>
      <c r="D49" s="98"/>
      <c r="E49" s="98">
        <f>'Appendix H Working'!E33</f>
        <v>9.7644924264207282E-3</v>
      </c>
      <c r="F49" s="98">
        <f>'Appendix H Working'!F33</f>
        <v>0.58065619882488817</v>
      </c>
      <c r="G49" s="98"/>
      <c r="H49" s="98">
        <f>'Appendix H Working'!H33</f>
        <v>0.72398190045248867</v>
      </c>
      <c r="I49" s="98"/>
      <c r="J49" s="98">
        <f>'Appendix H Working'!J33</f>
        <v>0.25469348882532722</v>
      </c>
      <c r="K49" s="98">
        <f>'Appendix H Working'!K33</f>
        <v>1.3052194897468217</v>
      </c>
      <c r="L49" s="98"/>
      <c r="M49" s="98">
        <f>'Appendix H Working'!M33</f>
        <v>2.0814479638009047</v>
      </c>
      <c r="N49" s="98"/>
      <c r="O49" s="98">
        <f>'Appendix H Working'!O33</f>
        <v>1.7206670115935494</v>
      </c>
      <c r="P49" s="98">
        <f>'Appendix H Working'!P33</f>
        <v>3.715719725802638</v>
      </c>
      <c r="Q49" s="99">
        <f>'Appendix H Working'!Q33</f>
        <v>21.447963800904976</v>
      </c>
      <c r="R49" s="99"/>
      <c r="S49" s="99">
        <f>'Appendix H Working'!S33</f>
        <v>17.921323189526419</v>
      </c>
      <c r="T49" s="99">
        <f>'Appendix H Working'!T33</f>
        <v>23.273246946220187</v>
      </c>
    </row>
    <row r="50" spans="1:20" ht="18">
      <c r="A50" s="27"/>
      <c r="B50" s="90" t="s">
        <v>41</v>
      </c>
      <c r="C50" s="98">
        <f>'Appendix H Working'!C34</f>
        <v>0</v>
      </c>
      <c r="D50" s="98"/>
      <c r="E50" s="98">
        <f>'Appendix H Working'!E34</f>
        <v>0</v>
      </c>
      <c r="F50" s="98">
        <f>'Appendix H Working'!F34</f>
        <v>2.597802432474603</v>
      </c>
      <c r="G50" s="98"/>
      <c r="H50" s="98">
        <f>'Appendix H Working'!H34</f>
        <v>0</v>
      </c>
      <c r="I50" s="98"/>
      <c r="J50" s="98">
        <f>'Appendix H Working'!J34</f>
        <v>1.7829442242457676E-2</v>
      </c>
      <c r="K50" s="98">
        <f>'Appendix H Working'!K34</f>
        <v>3.9236925288302102</v>
      </c>
      <c r="L50" s="98"/>
      <c r="M50" s="98">
        <f>'Appendix H Working'!M34</f>
        <v>0.70422535211267612</v>
      </c>
      <c r="N50" s="98"/>
      <c r="O50" s="98">
        <f>'Appendix H Working'!O34</f>
        <v>0.7675108264974122</v>
      </c>
      <c r="P50" s="98">
        <f>'Appendix H Working'!P34</f>
        <v>7.2123863911293649</v>
      </c>
      <c r="Q50" s="99">
        <f>'Appendix H Working'!Q34</f>
        <v>9.8591549295774641</v>
      </c>
      <c r="R50" s="99"/>
      <c r="S50" s="99">
        <f>'Appendix H Working'!S34</f>
        <v>7.5126343523940307</v>
      </c>
      <c r="T50" s="99">
        <f>'Appendix H Working'!T34</f>
        <v>20.033633991216895</v>
      </c>
    </row>
    <row r="51" spans="1:20" ht="18">
      <c r="A51" s="27"/>
      <c r="B51" s="9" t="s">
        <v>42</v>
      </c>
      <c r="C51" s="98">
        <f>'Appendix H Working'!C35</f>
        <v>0</v>
      </c>
      <c r="D51" s="98"/>
      <c r="E51" s="98">
        <f>'Appendix H Working'!E35</f>
        <v>0</v>
      </c>
      <c r="F51" s="98">
        <f>'Appendix H Working'!F35</f>
        <v>1.7157578856343887</v>
      </c>
      <c r="G51" s="98"/>
      <c r="H51" s="98">
        <f>'Appendix H Working'!H35</f>
        <v>1.3953488372093024</v>
      </c>
      <c r="I51" s="98"/>
      <c r="J51" s="98">
        <f>'Appendix H Working'!J35</f>
        <v>1.1775724643855767E-2</v>
      </c>
      <c r="K51" s="98">
        <f>'Appendix H Working'!K35</f>
        <v>2.5914620422971621</v>
      </c>
      <c r="L51" s="98"/>
      <c r="M51" s="98">
        <f>'Appendix H Working'!M35</f>
        <v>1.3953488372093024</v>
      </c>
      <c r="N51" s="98"/>
      <c r="O51" s="98">
        <f>'Appendix H Working'!O35</f>
        <v>0.50691412726805829</v>
      </c>
      <c r="P51" s="98">
        <f>'Appendix H Working'!P35</f>
        <v>4.7635296164668359</v>
      </c>
      <c r="Q51" s="99">
        <f>'Appendix H Working'!Q35</f>
        <v>12.558139534883722</v>
      </c>
      <c r="R51" s="99"/>
      <c r="S51" s="99">
        <f>'Appendix H Working'!S35</f>
        <v>8.653858909701178</v>
      </c>
      <c r="T51" s="99">
        <f>'Appendix H Working'!T35</f>
        <v>18.822230671287532</v>
      </c>
    </row>
    <row r="52" spans="1:20" ht="18">
      <c r="A52" s="27"/>
      <c r="B52" s="9" t="s">
        <v>43</v>
      </c>
      <c r="C52" s="98">
        <f>'Appendix H Working'!C36</f>
        <v>0</v>
      </c>
      <c r="D52" s="98"/>
      <c r="E52" s="98">
        <f>'Appendix H Working'!E36</f>
        <v>0</v>
      </c>
      <c r="F52" s="98">
        <f>'Appendix H Working'!F36</f>
        <v>1.6542060332349489</v>
      </c>
      <c r="G52" s="98"/>
      <c r="H52" s="98">
        <f>'Appendix H Working'!H36</f>
        <v>0.45662100456621002</v>
      </c>
      <c r="I52" s="98"/>
      <c r="J52" s="98">
        <f>'Appendix H Working'!J36</f>
        <v>1.1353277122999954E-2</v>
      </c>
      <c r="K52" s="98">
        <f>'Appendix H Working'!K36</f>
        <v>2.4984947941430038</v>
      </c>
      <c r="L52" s="98"/>
      <c r="M52" s="98">
        <f>'Appendix H Working'!M36</f>
        <v>1.8264840182648401</v>
      </c>
      <c r="N52" s="98"/>
      <c r="O52" s="98">
        <f>'Appendix H Working'!O36</f>
        <v>0.37889443512945165</v>
      </c>
      <c r="P52" s="98">
        <f>'Appendix H Working'!P36</f>
        <v>4.2651945736864647</v>
      </c>
      <c r="Q52" s="99">
        <f>'Appendix H Working'!Q36</f>
        <v>15.068493150684931</v>
      </c>
      <c r="R52" s="99"/>
      <c r="S52" s="99">
        <f>'Appendix H Working'!S36</f>
        <v>7.7973830979126957</v>
      </c>
      <c r="T52" s="99">
        <f>'Appendix H Working'!T36</f>
        <v>17.349880174085012</v>
      </c>
    </row>
    <row r="53" spans="1:20" ht="18">
      <c r="A53" s="90"/>
      <c r="B53" s="9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9"/>
      <c r="R53" s="99"/>
      <c r="S53" s="99"/>
      <c r="T53" s="99"/>
    </row>
    <row r="54" spans="1:20" ht="18">
      <c r="A54" s="1" t="s">
        <v>113</v>
      </c>
      <c r="B54" s="90"/>
      <c r="C54" s="98">
        <f>'Appendix H Working'!C37</f>
        <v>0.33718689788053952</v>
      </c>
      <c r="D54" s="98"/>
      <c r="E54" s="98">
        <f>'Appendix H Working'!E37</f>
        <v>0.11994134367361907</v>
      </c>
      <c r="F54" s="98">
        <f>'Appendix H Working'!F37</f>
        <v>0.65824695554221702</v>
      </c>
      <c r="G54" s="98"/>
      <c r="H54" s="98">
        <f>'Appendix H Working'!H37</f>
        <v>0.33718689788053952</v>
      </c>
      <c r="I54" s="98"/>
      <c r="J54" s="98">
        <f>'Appendix H Working'!J37</f>
        <v>0.13478750246742655</v>
      </c>
      <c r="K54" s="98">
        <f>'Appendix H Working'!K37</f>
        <v>0.69074115716965423</v>
      </c>
      <c r="L54" s="98"/>
      <c r="M54" s="98">
        <f>'Appendix H Working'!M37</f>
        <v>3.0828516377649327</v>
      </c>
      <c r="N54" s="98"/>
      <c r="O54" s="98">
        <f>'Appendix H Working'!O37</f>
        <v>2.4867854274521326</v>
      </c>
      <c r="P54" s="98">
        <f>'Appendix H Working'!P37</f>
        <v>4.0750781430936955</v>
      </c>
      <c r="Q54" s="99">
        <f>'Appendix H Working'!Q37</f>
        <v>18.834296724470136</v>
      </c>
      <c r="R54" s="99"/>
      <c r="S54" s="99">
        <f>'Appendix H Working'!S37</f>
        <v>15.705638887858333</v>
      </c>
      <c r="T54" s="99">
        <f>'Appendix H Working'!T37</f>
        <v>19.294361112141665</v>
      </c>
    </row>
    <row r="55" spans="1:20" ht="18">
      <c r="A55" s="1"/>
      <c r="B55" s="90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9"/>
      <c r="R55" s="99"/>
      <c r="S55" s="99"/>
      <c r="T55" s="99"/>
    </row>
    <row r="56" spans="1:20" ht="18">
      <c r="A56" s="1" t="s">
        <v>128</v>
      </c>
      <c r="B56" s="90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  <c r="R56" s="99"/>
      <c r="S56" s="99"/>
      <c r="T56" s="99"/>
    </row>
    <row r="57" spans="1:20" ht="18">
      <c r="A57" s="90"/>
      <c r="B57" s="90" t="s">
        <v>27</v>
      </c>
      <c r="C57" s="98">
        <f>'Appendix H Working'!C38</f>
        <v>0.88691796008869184</v>
      </c>
      <c r="D57" s="98"/>
      <c r="E57" s="98">
        <f>'Appendix H Working'!E38</f>
        <v>5.3350061353296285E-2</v>
      </c>
      <c r="F57" s="98">
        <f>'Appendix H Working'!F38</f>
        <v>1.5913408959744406</v>
      </c>
      <c r="G57" s="98"/>
      <c r="H57" s="98">
        <f>'Appendix H Working'!H38</f>
        <v>0.22172949002217296</v>
      </c>
      <c r="I57" s="98"/>
      <c r="J57" s="98">
        <f>'Appendix H Working'!J38</f>
        <v>5.5766096881695809E-3</v>
      </c>
      <c r="K57" s="98">
        <f>'Appendix H Working'!K38</f>
        <v>1.2272342270790526</v>
      </c>
      <c r="L57" s="98"/>
      <c r="M57" s="98">
        <f>'Appendix H Working'!M38</f>
        <v>2.8824833702882482</v>
      </c>
      <c r="N57" s="98"/>
      <c r="O57" s="98">
        <f>'Appendix H Working'!O38</f>
        <v>1.3657654424498278</v>
      </c>
      <c r="P57" s="98">
        <f>'Appendix H Working'!P38</f>
        <v>4.6170892176601228</v>
      </c>
      <c r="Q57" s="99">
        <f>'Appendix H Working'!Q38</f>
        <v>20.620842572062084</v>
      </c>
      <c r="R57" s="99"/>
      <c r="S57" s="99">
        <f>'Appendix H Working'!S38</f>
        <v>16.434785181727936</v>
      </c>
      <c r="T57" s="99">
        <f>'Appendix H Working'!T38</f>
        <v>24.973706160653329</v>
      </c>
    </row>
    <row r="58" spans="1:20" ht="18">
      <c r="A58" s="90"/>
      <c r="B58" s="90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9"/>
      <c r="R58" s="99"/>
      <c r="S58" s="99"/>
      <c r="T58" s="99"/>
    </row>
    <row r="59" spans="1:20" ht="18">
      <c r="A59" s="1" t="s">
        <v>129</v>
      </c>
      <c r="B59" s="90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9"/>
      <c r="R59" s="99"/>
      <c r="S59" s="99"/>
      <c r="T59" s="99"/>
    </row>
    <row r="60" spans="1:20" ht="18">
      <c r="B60" s="90" t="s">
        <v>28</v>
      </c>
      <c r="C60" s="98">
        <f>'Appendix H Working'!C39</f>
        <v>0.63613231552162841</v>
      </c>
      <c r="D60" s="98"/>
      <c r="E60" s="98">
        <f>'Appendix H Working'!E39</f>
        <v>0.17112734473893274</v>
      </c>
      <c r="F60" s="98">
        <f>'Appendix H Working'!F39</f>
        <v>1.3891032484804313</v>
      </c>
      <c r="G60" s="98"/>
      <c r="H60" s="98">
        <f>'Appendix H Working'!H39</f>
        <v>0.1272264631043257</v>
      </c>
      <c r="I60" s="98"/>
      <c r="J60" s="98">
        <f>'Appendix H Working'!J39</f>
        <v>7.8412182876502187E-2</v>
      </c>
      <c r="K60" s="98">
        <f>'Appendix H Working'!K39</f>
        <v>1.1111879682816634</v>
      </c>
      <c r="L60" s="98"/>
      <c r="M60" s="98">
        <f>'Appendix H Working'!M39</f>
        <v>4.8346055979643765</v>
      </c>
      <c r="N60" s="98"/>
      <c r="O60" s="98">
        <f>'Appendix H Working'!O39</f>
        <v>3.3550025203126022</v>
      </c>
      <c r="P60" s="98">
        <f>'Appendix H Working'!P39</f>
        <v>6.5372694487545377</v>
      </c>
      <c r="Q60" s="99">
        <f>'Appendix H Working'!Q39</f>
        <v>28.244274809160309</v>
      </c>
      <c r="R60" s="99"/>
      <c r="S60" s="99">
        <f>'Appendix H Working'!S39</f>
        <v>25.6679904243029</v>
      </c>
      <c r="T60" s="99">
        <f>'Appendix H Working'!T39</f>
        <v>33.242022249968322</v>
      </c>
    </row>
    <row r="61" spans="1:20" ht="18">
      <c r="A61" s="90"/>
      <c r="B61" s="90" t="s">
        <v>30</v>
      </c>
      <c r="C61" s="98">
        <f>'Appendix H Working'!C40</f>
        <v>0.7466666666666667</v>
      </c>
      <c r="D61" s="98"/>
      <c r="E61" s="98">
        <f>'Appendix H Working'!E40</f>
        <v>0.38513167893292044</v>
      </c>
      <c r="F61" s="98">
        <f>'Appendix H Working'!F40</f>
        <v>1.208305650216029</v>
      </c>
      <c r="G61" s="98"/>
      <c r="H61" s="98">
        <f>'Appendix H Working'!H40</f>
        <v>0.37333333333333335</v>
      </c>
      <c r="I61" s="98"/>
      <c r="J61" s="98">
        <f>'Appendix H Working'!J40</f>
        <v>7.1363358878973521E-2</v>
      </c>
      <c r="K61" s="98">
        <f>'Appendix H Working'!K40</f>
        <v>0.57928248575637431</v>
      </c>
      <c r="L61" s="98"/>
      <c r="M61" s="98">
        <f>'Appendix H Working'!M40</f>
        <v>3.1466666666666665</v>
      </c>
      <c r="N61" s="98"/>
      <c r="O61" s="98">
        <f>'Appendix H Working'!O40</f>
        <v>2.6746773538740438</v>
      </c>
      <c r="P61" s="98">
        <f>'Appendix H Working'!P40</f>
        <v>4.4084631382077415</v>
      </c>
      <c r="Q61" s="99">
        <f>'Appendix H Working'!Q40</f>
        <v>23.52</v>
      </c>
      <c r="R61" s="99"/>
      <c r="S61" s="99">
        <f>'Appendix H Working'!S40</f>
        <v>22.43409685576486</v>
      </c>
      <c r="T61" s="99">
        <f>'Appendix H Working'!T40</f>
        <v>26.91051202372774</v>
      </c>
    </row>
    <row r="62" spans="1:20" ht="18">
      <c r="A62" s="90"/>
      <c r="B62" s="90" t="s">
        <v>31</v>
      </c>
      <c r="C62" s="98">
        <f>'Appendix H Working'!C41</f>
        <v>0.38138825324180015</v>
      </c>
      <c r="D62" s="98"/>
      <c r="E62" s="98">
        <f>'Appendix H Working'!E41</f>
        <v>0.3396840763534697</v>
      </c>
      <c r="F62" s="98">
        <f>'Appendix H Working'!F41</f>
        <v>1.3531226508667908</v>
      </c>
      <c r="G62" s="98"/>
      <c r="H62" s="98">
        <f>'Appendix H Working'!H41</f>
        <v>0.30511060259344014</v>
      </c>
      <c r="I62" s="98"/>
      <c r="J62" s="98">
        <f>'Appendix H Working'!J41</f>
        <v>0.19102786086233151</v>
      </c>
      <c r="K62" s="98">
        <f>'Appendix H Working'!K41</f>
        <v>1.0483750138612884</v>
      </c>
      <c r="L62" s="98"/>
      <c r="M62" s="98">
        <f>'Appendix H Working'!M41</f>
        <v>4.4241037376048817</v>
      </c>
      <c r="N62" s="98"/>
      <c r="O62" s="98">
        <f>'Appendix H Working'!O41</f>
        <v>3.9270880353843811</v>
      </c>
      <c r="P62" s="98">
        <f>'Appendix H Working'!P41</f>
        <v>6.4475986240712411</v>
      </c>
      <c r="Q62" s="99">
        <f>'Appendix H Working'!Q41</f>
        <v>31.350114416475972</v>
      </c>
      <c r="R62" s="99"/>
      <c r="S62" s="99">
        <f>'Appendix H Working'!S41</f>
        <v>28.958163078335208</v>
      </c>
      <c r="T62" s="99">
        <f>'Appendix H Working'!T41</f>
        <v>35.084552406027875</v>
      </c>
    </row>
    <row r="63" spans="1:20" ht="18">
      <c r="A63" s="90"/>
      <c r="B63" s="90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9"/>
      <c r="R63" s="99"/>
      <c r="S63" s="99"/>
      <c r="T63" s="99"/>
    </row>
    <row r="64" spans="1:20" ht="18" customHeight="1">
      <c r="A64" s="27" t="s">
        <v>115</v>
      </c>
      <c r="B64" s="90"/>
      <c r="C64" s="98">
        <f>'Appendix H Working'!C42</f>
        <v>0.46018835616438358</v>
      </c>
      <c r="D64" s="98"/>
      <c r="E64" s="98">
        <f>'Appendix H Working'!E42</f>
        <v>0.43510682232411302</v>
      </c>
      <c r="F64" s="98">
        <f>'Appendix H Working'!F42</f>
        <v>0.60359551119893773</v>
      </c>
      <c r="G64" s="98"/>
      <c r="H64" s="98">
        <f>'Appendix H Working'!H42</f>
        <v>0.39240867579908673</v>
      </c>
      <c r="I64" s="98"/>
      <c r="J64" s="98">
        <f>'Appendix H Working'!J42</f>
        <v>0.33754323404963266</v>
      </c>
      <c r="K64" s="98">
        <f>'Appendix H Working'!K42</f>
        <v>0.4877271131330651</v>
      </c>
      <c r="L64" s="98"/>
      <c r="M64" s="98">
        <f>'Appendix H Working'!M42</f>
        <v>4.5448059360730593</v>
      </c>
      <c r="N64" s="98"/>
      <c r="O64" s="98">
        <f>'Appendix H Working'!O42</f>
        <v>4.4809625687883541</v>
      </c>
      <c r="P64" s="98">
        <f>'Appendix H Working'!P42</f>
        <v>4.9897261050875708</v>
      </c>
      <c r="Q64" s="99">
        <f>'Appendix H Working'!Q42</f>
        <v>26.419805936073061</v>
      </c>
      <c r="R64" s="99"/>
      <c r="S64" s="99">
        <f>'Appendix H Working'!S42</f>
        <v>25.379596949421433</v>
      </c>
      <c r="T64" s="99">
        <f>'Appendix H Working'!T42</f>
        <v>26.571171405729405</v>
      </c>
    </row>
    <row r="65" spans="1:20" ht="15" customHeight="1" thickBot="1">
      <c r="A65" s="93"/>
      <c r="B65" s="94"/>
      <c r="C65" s="94"/>
      <c r="D65" s="94"/>
      <c r="E65" s="100"/>
      <c r="F65" s="100"/>
      <c r="G65" s="93"/>
      <c r="H65" s="94"/>
      <c r="I65" s="94"/>
      <c r="J65" s="100"/>
      <c r="K65" s="100"/>
      <c r="L65" s="94"/>
      <c r="M65" s="94"/>
      <c r="N65" s="94"/>
      <c r="O65" s="94"/>
      <c r="P65" s="94"/>
      <c r="Q65" s="94"/>
      <c r="R65" s="94"/>
      <c r="S65" s="100"/>
      <c r="T65" s="100"/>
    </row>
    <row r="66" spans="1:20" ht="23.25" customHeight="1"/>
    <row r="67" spans="1:20">
      <c r="B67" s="26"/>
    </row>
    <row r="68" spans="1:20">
      <c r="B68" s="26"/>
    </row>
    <row r="69" spans="1:20">
      <c r="B69" s="26"/>
    </row>
    <row r="70" spans="1:20">
      <c r="B70" s="26"/>
    </row>
    <row r="71" spans="1:20">
      <c r="B71" s="26"/>
    </row>
    <row r="72" spans="1:20">
      <c r="B72" s="26"/>
    </row>
    <row r="73" spans="1:20">
      <c r="B73" s="26"/>
    </row>
    <row r="74" spans="1:20">
      <c r="B74" s="26"/>
    </row>
    <row r="75" spans="1:20">
      <c r="B75" s="26"/>
    </row>
    <row r="76" spans="1:20">
      <c r="B76" s="26"/>
    </row>
    <row r="77" spans="1:20">
      <c r="B77" s="26"/>
    </row>
    <row r="78" spans="1:20">
      <c r="B78" s="26"/>
    </row>
    <row r="79" spans="1:20">
      <c r="B79" s="26"/>
    </row>
    <row r="80" spans="1:20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114" ht="6.75" customHeight="1"/>
    <row r="118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V96"/>
  <sheetViews>
    <sheetView zoomScale="55" zoomScaleNormal="55" workbookViewId="0">
      <selection activeCell="BW17" sqref="BW17"/>
    </sheetView>
  </sheetViews>
  <sheetFormatPr defaultColWidth="11.42578125" defaultRowHeight="15.75"/>
  <cols>
    <col min="1" max="1" width="31.7109375" style="30" customWidth="1"/>
    <col min="2" max="2" width="23.7109375" style="28" customWidth="1"/>
    <col min="3" max="3" width="12.140625" style="29" customWidth="1"/>
    <col min="4" max="4" width="3.28515625" style="29" customWidth="1"/>
    <col min="5" max="6" width="8.5703125" style="30" customWidth="1"/>
    <col min="7" max="7" width="4.85546875" style="30" customWidth="1"/>
    <col min="8" max="8" width="12.85546875" style="28" customWidth="1"/>
    <col min="9" max="9" width="2.85546875" style="28" customWidth="1"/>
    <col min="10" max="10" width="8.7109375" style="28" customWidth="1"/>
    <col min="11" max="11" width="8.85546875" style="28" customWidth="1"/>
    <col min="12" max="12" width="5.5703125" style="28" customWidth="1"/>
    <col min="13" max="13" width="12.85546875" style="28" customWidth="1"/>
    <col min="14" max="14" width="2.85546875" style="28" customWidth="1"/>
    <col min="15" max="16" width="8.42578125" style="28" customWidth="1"/>
    <col min="17" max="17" width="12.5703125" style="30" customWidth="1"/>
    <col min="18" max="18" width="3.42578125" style="30" customWidth="1"/>
    <col min="19" max="19" width="8.7109375" style="28" customWidth="1"/>
    <col min="20" max="20" width="8.5703125" style="28" customWidth="1"/>
    <col min="21" max="21" width="9.5703125" style="30" customWidth="1"/>
    <col min="22" max="22" width="17.28515625" style="30" customWidth="1"/>
    <col min="23" max="23" width="17.28515625" style="28" customWidth="1"/>
    <col min="24" max="24" width="13.28515625" style="28" customWidth="1"/>
    <col min="25" max="25" width="17.28515625" style="28" customWidth="1"/>
    <col min="26" max="26" width="13.140625" style="28" customWidth="1"/>
    <col min="27" max="27" width="15.5703125" style="30" bestFit="1" customWidth="1"/>
    <col min="28" max="28" width="7" style="30" customWidth="1"/>
    <col min="29" max="30" width="8.42578125" style="30" customWidth="1"/>
    <col min="31" max="31" width="9.140625" style="30" customWidth="1"/>
    <col min="32" max="32" width="10" style="30" customWidth="1"/>
    <col min="33" max="33" width="25.5703125" style="30" customWidth="1"/>
    <col min="34" max="34" width="17.28515625" style="30" customWidth="1"/>
    <col min="35" max="35" width="19.28515625" style="28" customWidth="1"/>
    <col min="36" max="36" width="14.42578125" style="28" customWidth="1"/>
    <col min="37" max="37" width="19.28515625" style="28" customWidth="1"/>
    <col min="38" max="38" width="13.42578125" style="28" customWidth="1"/>
    <col min="39" max="39" width="8.85546875" style="30" customWidth="1"/>
    <col min="40" max="40" width="8.5703125" style="30" customWidth="1"/>
    <col min="41" max="41" width="7.85546875" style="30" customWidth="1"/>
    <col min="42" max="42" width="8.42578125" style="30" customWidth="1"/>
    <col min="43" max="43" width="9.7109375" style="30" customWidth="1"/>
    <col min="44" max="44" width="9.42578125" style="30" customWidth="1"/>
    <col min="45" max="45" width="21.7109375" style="30" customWidth="1"/>
    <col min="46" max="46" width="17.28515625" style="30" customWidth="1"/>
    <col min="47" max="47" width="19.28515625" style="28" customWidth="1"/>
    <col min="48" max="48" width="14.42578125" style="28" customWidth="1"/>
    <col min="49" max="49" width="19.28515625" style="28" customWidth="1"/>
    <col min="50" max="50" width="13.42578125" style="28" customWidth="1"/>
    <col min="51" max="51" width="8.85546875" style="30" customWidth="1"/>
    <col min="52" max="52" width="8.5703125" style="30" customWidth="1"/>
    <col min="53" max="53" width="7.85546875" style="30" customWidth="1"/>
    <col min="54" max="54" width="8.42578125" style="30" customWidth="1"/>
    <col min="55" max="55" width="9.140625" style="30" customWidth="1"/>
    <col min="56" max="56" width="9.42578125" style="30" customWidth="1"/>
    <col min="57" max="57" width="22" style="30" customWidth="1"/>
    <col min="58" max="58" width="17.28515625" style="30" customWidth="1"/>
    <col min="59" max="59" width="19.85546875" style="28" customWidth="1"/>
    <col min="60" max="60" width="13.140625" style="28" customWidth="1"/>
    <col min="61" max="61" width="19.85546875" style="28" customWidth="1"/>
    <col min="62" max="62" width="13.140625" style="28" customWidth="1"/>
    <col min="63" max="64" width="9.7109375" style="30" bestFit="1" customWidth="1"/>
    <col min="65" max="65" width="7.85546875" style="30" customWidth="1"/>
    <col min="66" max="66" width="8.42578125" style="30" customWidth="1"/>
    <col min="67" max="67" width="9.42578125" style="30" customWidth="1"/>
    <col min="68" max="68" width="9.7109375" style="30" customWidth="1"/>
    <col min="69" max="69" width="16" style="30" customWidth="1"/>
    <col min="70" max="70" width="17.5703125" style="30" customWidth="1"/>
    <col min="71" max="71" width="25.140625" style="30" customWidth="1"/>
    <col min="72" max="73" width="25.28515625" style="30" customWidth="1"/>
    <col min="74" max="74" width="11.42578125" style="30"/>
    <col min="75" max="75" width="11.85546875" style="30" customWidth="1"/>
    <col min="76" max="16384" width="11.42578125" style="30"/>
  </cols>
  <sheetData>
    <row r="1" spans="1:74" ht="23.25">
      <c r="A1" s="32" t="s">
        <v>69</v>
      </c>
      <c r="B1" s="103"/>
      <c r="C1" s="104"/>
      <c r="D1" s="104"/>
      <c r="E1" s="105"/>
      <c r="F1" s="105"/>
      <c r="G1" s="105"/>
      <c r="H1" s="103"/>
    </row>
    <row r="2" spans="1:74" ht="23.25">
      <c r="A2" s="34" t="s">
        <v>71</v>
      </c>
      <c r="B2" s="103"/>
      <c r="C2" s="106"/>
      <c r="D2" s="106"/>
      <c r="E2" s="105"/>
      <c r="F2" s="105"/>
      <c r="G2" s="105"/>
      <c r="H2" s="106"/>
      <c r="I2" s="27"/>
      <c r="J2" s="27"/>
      <c r="K2" s="27"/>
      <c r="L2" s="27"/>
      <c r="M2" s="27"/>
      <c r="N2" s="27"/>
      <c r="O2" s="27"/>
      <c r="P2" s="27"/>
      <c r="S2" s="27"/>
      <c r="T2" s="27"/>
      <c r="W2" s="30"/>
      <c r="X2" s="85"/>
      <c r="Y2" s="85"/>
      <c r="Z2" s="85"/>
      <c r="AA2" s="49"/>
      <c r="AB2" s="49"/>
      <c r="AC2" s="49"/>
      <c r="AD2" s="49"/>
      <c r="AE2" s="49"/>
      <c r="AF2" s="49"/>
      <c r="AG2" s="49"/>
      <c r="AI2" s="27"/>
      <c r="AJ2" s="27"/>
      <c r="AK2" s="27"/>
      <c r="AL2" s="27"/>
      <c r="AU2" s="27"/>
      <c r="AV2" s="27"/>
      <c r="AW2" s="27"/>
      <c r="AX2" s="27"/>
      <c r="BG2" s="30"/>
      <c r="BH2" s="30"/>
      <c r="BI2" s="30"/>
      <c r="BJ2" s="30"/>
    </row>
    <row r="3" spans="1:74" s="33" customFormat="1" ht="18">
      <c r="A3" s="31"/>
      <c r="C3" s="31"/>
      <c r="D3" s="31"/>
      <c r="H3" s="31"/>
      <c r="I3" s="31"/>
      <c r="J3" s="31"/>
      <c r="K3" s="31"/>
      <c r="L3" s="31"/>
      <c r="M3" s="31"/>
      <c r="N3" s="31"/>
      <c r="O3" s="31"/>
      <c r="P3" s="31"/>
      <c r="Q3" s="30"/>
      <c r="R3" s="30"/>
      <c r="S3" s="31"/>
      <c r="T3" s="31"/>
      <c r="X3" s="86"/>
      <c r="Y3" s="86"/>
      <c r="Z3" s="86"/>
      <c r="AA3" s="49"/>
      <c r="AB3" s="49"/>
      <c r="AC3" s="87"/>
      <c r="AD3" s="49"/>
      <c r="AE3" s="49"/>
      <c r="AF3" s="49"/>
      <c r="AG3" s="49"/>
      <c r="AI3" s="31"/>
      <c r="AJ3" s="31"/>
      <c r="AK3" s="31"/>
      <c r="AL3" s="31"/>
      <c r="AM3" s="30"/>
      <c r="AN3" s="30"/>
      <c r="AO3" s="35" t="s">
        <v>111</v>
      </c>
      <c r="AP3" s="30"/>
      <c r="AQ3" s="30"/>
      <c r="AR3" s="30"/>
      <c r="AS3" s="30"/>
      <c r="AU3" s="31"/>
      <c r="AV3" s="31"/>
      <c r="AW3" s="31"/>
      <c r="AX3" s="31"/>
      <c r="AY3" s="30"/>
      <c r="AZ3" s="30"/>
      <c r="BA3" s="35" t="s">
        <v>111</v>
      </c>
      <c r="BB3" s="30"/>
      <c r="BC3" s="30"/>
      <c r="BD3" s="30"/>
      <c r="BE3" s="30"/>
      <c r="BG3" s="30"/>
      <c r="BH3" s="30"/>
      <c r="BI3" s="30"/>
      <c r="BJ3" s="30"/>
      <c r="BK3" s="30"/>
      <c r="BL3" s="30"/>
      <c r="BM3" s="35" t="s">
        <v>111</v>
      </c>
      <c r="BN3" s="30"/>
      <c r="BO3" s="30"/>
      <c r="BP3" s="30"/>
      <c r="BQ3" s="30"/>
      <c r="BR3" s="30"/>
      <c r="BT3" s="30"/>
    </row>
    <row r="4" spans="1:74" s="33" customFormat="1" ht="18.75" thickBot="1">
      <c r="A4" s="31"/>
      <c r="C4" s="31"/>
      <c r="D4" s="31"/>
      <c r="H4" s="31"/>
      <c r="I4" s="31"/>
      <c r="J4" s="31"/>
      <c r="K4" s="31"/>
      <c r="L4" s="31"/>
      <c r="M4" s="31"/>
      <c r="N4" s="31"/>
      <c r="O4" s="31"/>
      <c r="P4" s="31"/>
      <c r="Q4" s="30"/>
      <c r="R4" s="30"/>
      <c r="S4" s="31"/>
      <c r="T4" s="31"/>
      <c r="W4" s="31"/>
      <c r="X4" s="31"/>
      <c r="Y4" s="31"/>
      <c r="Z4" s="31"/>
      <c r="AB4" s="30"/>
      <c r="AD4" s="30"/>
      <c r="AE4" s="36" t="s">
        <v>72</v>
      </c>
      <c r="AF4" s="35" t="s">
        <v>111</v>
      </c>
      <c r="AG4" s="35"/>
      <c r="AI4" s="31"/>
      <c r="AJ4" s="31"/>
      <c r="AK4" s="31"/>
      <c r="AL4" s="31"/>
      <c r="AM4" s="30"/>
      <c r="AN4" s="30"/>
      <c r="AO4" s="30"/>
      <c r="AP4" s="30"/>
      <c r="AQ4" s="30"/>
      <c r="AR4" s="30"/>
      <c r="AS4" s="30"/>
      <c r="AU4" s="31"/>
      <c r="AV4" s="31"/>
      <c r="AW4" s="31"/>
      <c r="AX4" s="31"/>
      <c r="AY4" s="30"/>
      <c r="AZ4" s="30"/>
      <c r="BA4" s="30"/>
      <c r="BB4" s="30"/>
      <c r="BC4" s="30"/>
      <c r="BD4" s="30"/>
      <c r="BE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T4" s="30"/>
    </row>
    <row r="5" spans="1:74" ht="16.5" thickBot="1">
      <c r="W5" s="53" t="s">
        <v>7</v>
      </c>
      <c r="X5" s="53"/>
      <c r="Y5" s="54"/>
      <c r="Z5" s="54"/>
      <c r="AA5" s="54"/>
      <c r="AB5" s="54"/>
      <c r="AC5" s="54"/>
      <c r="AD5" s="54"/>
      <c r="AE5" s="54"/>
      <c r="AF5" s="54"/>
      <c r="AG5" s="58"/>
      <c r="AI5" s="53" t="s">
        <v>1</v>
      </c>
      <c r="AJ5" s="53"/>
      <c r="AK5" s="54"/>
      <c r="AL5" s="54"/>
      <c r="AM5" s="54"/>
      <c r="AN5" s="54"/>
      <c r="AO5" s="54"/>
      <c r="AP5" s="54"/>
      <c r="AQ5" s="54"/>
      <c r="AR5" s="54"/>
      <c r="AS5" s="58"/>
      <c r="AU5" s="53" t="s">
        <v>2</v>
      </c>
      <c r="AV5" s="53"/>
      <c r="AW5" s="54"/>
      <c r="AX5" s="54"/>
      <c r="AY5" s="54"/>
      <c r="AZ5" s="54"/>
      <c r="BA5" s="54"/>
      <c r="BB5" s="54"/>
      <c r="BC5" s="54"/>
      <c r="BD5" s="54"/>
      <c r="BE5" s="58"/>
      <c r="BG5" s="53" t="s">
        <v>14</v>
      </c>
      <c r="BH5" s="53"/>
      <c r="BI5" s="54"/>
      <c r="BJ5" s="54"/>
      <c r="BK5" s="54"/>
      <c r="BL5" s="54"/>
      <c r="BM5" s="54"/>
      <c r="BN5" s="54"/>
      <c r="BO5" s="54"/>
      <c r="BP5" s="54"/>
      <c r="BQ5" s="58"/>
      <c r="BR5" s="58"/>
      <c r="BT5" s="53" t="s">
        <v>6</v>
      </c>
      <c r="BU5" s="54"/>
    </row>
    <row r="6" spans="1:74" ht="29.25" customHeight="1" thickBot="1">
      <c r="A6" s="28"/>
      <c r="B6" s="38"/>
      <c r="C6" s="120" t="s">
        <v>150</v>
      </c>
      <c r="D6" s="39"/>
      <c r="E6" s="122" t="s">
        <v>8</v>
      </c>
      <c r="F6" s="122"/>
      <c r="G6" s="39"/>
      <c r="H6" s="120" t="s">
        <v>151</v>
      </c>
      <c r="I6" s="39"/>
      <c r="J6" s="122" t="s">
        <v>8</v>
      </c>
      <c r="K6" s="122"/>
      <c r="L6" s="39"/>
      <c r="M6" s="120" t="s">
        <v>152</v>
      </c>
      <c r="N6" s="39"/>
      <c r="O6" s="122" t="s">
        <v>8</v>
      </c>
      <c r="P6" s="122"/>
      <c r="Q6" s="39"/>
      <c r="R6" s="39"/>
      <c r="S6" s="122" t="s">
        <v>8</v>
      </c>
      <c r="T6" s="122"/>
      <c r="W6" s="55"/>
      <c r="X6" s="55"/>
      <c r="Y6" s="56"/>
      <c r="Z6" s="56"/>
      <c r="AA6" s="56"/>
      <c r="AB6" s="56"/>
      <c r="AC6" s="56"/>
      <c r="AD6" s="56"/>
      <c r="AE6" s="56"/>
      <c r="AF6" s="56"/>
      <c r="AG6" s="58"/>
      <c r="AI6" s="57"/>
      <c r="AJ6" s="57"/>
      <c r="AK6" s="58"/>
      <c r="AL6" s="58"/>
      <c r="AM6" s="59"/>
      <c r="AN6" s="59"/>
      <c r="AO6" s="59"/>
      <c r="AP6" s="59"/>
      <c r="AQ6" s="59"/>
      <c r="AR6" s="59"/>
      <c r="AS6" s="59"/>
      <c r="AU6" s="57"/>
      <c r="AV6" s="57"/>
      <c r="AW6" s="58"/>
      <c r="AX6" s="58"/>
      <c r="AY6" s="59"/>
      <c r="AZ6" s="59"/>
      <c r="BA6" s="59"/>
      <c r="BB6" s="59"/>
      <c r="BC6" s="59"/>
      <c r="BD6" s="59"/>
      <c r="BE6" s="59"/>
      <c r="BG6" s="55"/>
      <c r="BH6" s="55"/>
      <c r="BI6" s="56"/>
      <c r="BJ6" s="56"/>
      <c r="BK6" s="56"/>
      <c r="BL6" s="56"/>
      <c r="BM6" s="56"/>
      <c r="BN6" s="56"/>
      <c r="BO6" s="56"/>
      <c r="BP6" s="56"/>
      <c r="BQ6" s="58"/>
      <c r="BR6" s="58"/>
      <c r="BT6" s="57"/>
      <c r="BU6" s="59"/>
    </row>
    <row r="7" spans="1:74" s="44" customFormat="1" ht="127.5" customHeight="1" thickBot="1">
      <c r="A7" s="40"/>
      <c r="B7" s="41"/>
      <c r="C7" s="121"/>
      <c r="D7" s="42"/>
      <c r="E7" s="43" t="s">
        <v>39</v>
      </c>
      <c r="F7" s="43" t="s">
        <v>16</v>
      </c>
      <c r="G7" s="42"/>
      <c r="H7" s="121"/>
      <c r="I7" s="42"/>
      <c r="J7" s="43" t="s">
        <v>39</v>
      </c>
      <c r="K7" s="43" t="s">
        <v>16</v>
      </c>
      <c r="L7" s="42"/>
      <c r="M7" s="121"/>
      <c r="N7" s="42"/>
      <c r="O7" s="43" t="s">
        <v>39</v>
      </c>
      <c r="P7" s="43" t="s">
        <v>16</v>
      </c>
      <c r="Q7" s="42" t="s">
        <v>153</v>
      </c>
      <c r="R7" s="42"/>
      <c r="S7" s="43" t="s">
        <v>39</v>
      </c>
      <c r="T7" s="43" t="s">
        <v>16</v>
      </c>
      <c r="W7" s="45" t="s">
        <v>171</v>
      </c>
      <c r="X7" s="45" t="s">
        <v>154</v>
      </c>
      <c r="Y7" s="45" t="s">
        <v>156</v>
      </c>
      <c r="Z7" s="45" t="s">
        <v>155</v>
      </c>
      <c r="AA7" s="45" t="s">
        <v>105</v>
      </c>
      <c r="AB7" s="45" t="s">
        <v>106</v>
      </c>
      <c r="AC7" s="45" t="s">
        <v>107</v>
      </c>
      <c r="AD7" s="45" t="s">
        <v>108</v>
      </c>
      <c r="AE7" s="45" t="s">
        <v>109</v>
      </c>
      <c r="AF7" s="45" t="s">
        <v>110</v>
      </c>
      <c r="AG7" s="63"/>
      <c r="AI7" s="45" t="s">
        <v>157</v>
      </c>
      <c r="AJ7" s="45" t="s">
        <v>158</v>
      </c>
      <c r="AK7" s="45" t="s">
        <v>159</v>
      </c>
      <c r="AL7" s="45" t="s">
        <v>160</v>
      </c>
      <c r="AM7" s="45" t="s">
        <v>105</v>
      </c>
      <c r="AN7" s="45" t="s">
        <v>106</v>
      </c>
      <c r="AO7" s="45" t="s">
        <v>35</v>
      </c>
      <c r="AP7" s="45" t="s">
        <v>36</v>
      </c>
      <c r="AQ7" s="45" t="s">
        <v>109</v>
      </c>
      <c r="AR7" s="45" t="s">
        <v>110</v>
      </c>
      <c r="AS7" s="63"/>
      <c r="AU7" s="45" t="s">
        <v>161</v>
      </c>
      <c r="AV7" s="45" t="s">
        <v>162</v>
      </c>
      <c r="AW7" s="45" t="s">
        <v>163</v>
      </c>
      <c r="AX7" s="45" t="s">
        <v>164</v>
      </c>
      <c r="AY7" s="45" t="s">
        <v>105</v>
      </c>
      <c r="AZ7" s="45" t="s">
        <v>106</v>
      </c>
      <c r="BA7" s="45" t="s">
        <v>35</v>
      </c>
      <c r="BB7" s="45" t="s">
        <v>36</v>
      </c>
      <c r="BC7" s="45" t="s">
        <v>109</v>
      </c>
      <c r="BD7" s="45" t="s">
        <v>110</v>
      </c>
      <c r="BE7" s="63"/>
      <c r="BG7" s="45" t="s">
        <v>165</v>
      </c>
      <c r="BH7" s="45" t="s">
        <v>166</v>
      </c>
      <c r="BI7" s="45" t="s">
        <v>167</v>
      </c>
      <c r="BJ7" s="45" t="s">
        <v>168</v>
      </c>
      <c r="BK7" s="45" t="s">
        <v>37</v>
      </c>
      <c r="BL7" s="45" t="s">
        <v>38</v>
      </c>
      <c r="BM7" s="45" t="s">
        <v>35</v>
      </c>
      <c r="BN7" s="45" t="s">
        <v>108</v>
      </c>
      <c r="BO7" s="45" t="s">
        <v>109</v>
      </c>
      <c r="BP7" s="45" t="s">
        <v>110</v>
      </c>
      <c r="BQ7" s="63"/>
      <c r="BR7" s="63"/>
      <c r="BT7" s="46" t="s">
        <v>169</v>
      </c>
      <c r="BU7" s="46" t="s">
        <v>170</v>
      </c>
    </row>
    <row r="8" spans="1:74" ht="18.75" customHeight="1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T8" s="48"/>
    </row>
    <row r="9" spans="1:74" ht="18.75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T9" s="48"/>
    </row>
    <row r="10" spans="1:74" ht="27" customHeight="1">
      <c r="A10" s="37" t="s">
        <v>148</v>
      </c>
      <c r="B10" s="28" t="s">
        <v>44</v>
      </c>
      <c r="C10" s="68">
        <f t="shared" ref="C10:C21" si="0">X10</f>
        <v>0.7441860465116279</v>
      </c>
      <c r="D10" s="68"/>
      <c r="E10" s="69">
        <f t="shared" ref="E10:E21" si="1">IF(Z10=0,$AF$4,AC10)</f>
        <v>0.26107263928755714</v>
      </c>
      <c r="F10" s="69">
        <f t="shared" ref="F10:F21" si="2">IF($Z10=0,$AF$4,AD10)</f>
        <v>1.3379105159278646</v>
      </c>
      <c r="G10" s="69"/>
      <c r="H10" s="68">
        <f t="shared" ref="H10:H21" si="3">AJ10</f>
        <v>0.37209302325581395</v>
      </c>
      <c r="I10" s="68"/>
      <c r="J10" s="70">
        <f t="shared" ref="J10:K12" si="4">AO10</f>
        <v>5.7390734962486291E-2</v>
      </c>
      <c r="K10" s="70">
        <f t="shared" si="4"/>
        <v>0.81329063726737705</v>
      </c>
      <c r="L10" s="70"/>
      <c r="M10" s="68">
        <f>AV10</f>
        <v>6.4186046511627906</v>
      </c>
      <c r="N10" s="70"/>
      <c r="O10" s="70">
        <f>BA10</f>
        <v>4.5314696382216972</v>
      </c>
      <c r="P10" s="70">
        <f>BB10</f>
        <v>7.5292753272669364</v>
      </c>
      <c r="Q10" s="71">
        <f t="shared" ref="Q10:Q21" si="5">BH10</f>
        <v>14.883720930232558</v>
      </c>
      <c r="R10" s="71"/>
      <c r="S10" s="72">
        <f t="shared" ref="S10:T12" si="6">BM10</f>
        <v>13.399325284935587</v>
      </c>
      <c r="T10" s="72">
        <f t="shared" si="6"/>
        <v>18.14056339781024</v>
      </c>
      <c r="U10" s="84">
        <f t="shared" ref="U10:U42" si="7">Q10-T10</f>
        <v>-3.2568424675776821</v>
      </c>
      <c r="V10" s="30" t="s">
        <v>44</v>
      </c>
      <c r="W10" s="113">
        <v>8</v>
      </c>
      <c r="X10" s="64">
        <f t="shared" ref="X10:X42" si="8">W10/BT10*100</f>
        <v>0.7441860465116279</v>
      </c>
      <c r="Y10" s="113">
        <v>7</v>
      </c>
      <c r="Z10" s="65">
        <f t="shared" ref="Z10:Z42" si="9">Y10/BU10*100</f>
        <v>0.64935064935064934</v>
      </c>
      <c r="AA10" s="66">
        <f>IF(Y10&lt;1,0,IF(Y10&gt;100,Y10-(1.96*SQRT(Y10)),CHIINV(0.975,2*Y10)/2))</f>
        <v>2.8143630515198659</v>
      </c>
      <c r="AB10" s="66">
        <f>IF(Y10=0,0,IF(Y10&gt;100,Y10+(1.96*SQRT(Y10)),CHIINV(0.025,2*(Y10+1))/2))</f>
        <v>14.42267536170238</v>
      </c>
      <c r="AC10" s="67">
        <f t="shared" ref="AC10:AC42" si="10">(AA10/$BU10)*100</f>
        <v>0.26107263928755714</v>
      </c>
      <c r="AD10" s="67">
        <f t="shared" ref="AD10:AD42" si="11">(AB10/$BU10)*100</f>
        <v>1.3379105159278646</v>
      </c>
      <c r="AE10" s="67">
        <f>Z10-AC10</f>
        <v>0.3882780100630922</v>
      </c>
      <c r="AF10" s="67">
        <f>AD10-Z10</f>
        <v>0.68855986657721524</v>
      </c>
      <c r="AG10" s="74"/>
      <c r="AH10" s="30" t="s">
        <v>44</v>
      </c>
      <c r="AI10" s="114">
        <v>4</v>
      </c>
      <c r="AJ10" s="75">
        <f>AI10/BT10*100</f>
        <v>0.37209302325581395</v>
      </c>
      <c r="AK10" s="113">
        <v>3.2</v>
      </c>
      <c r="AL10" s="76">
        <f>AK10/BU10*100</f>
        <v>0.29684601113172543</v>
      </c>
      <c r="AM10" s="77">
        <f>IF(AK10&lt;0.5,0,IF(AK10&gt;100,AK10-(1.96*SQRT(AK10)),CHIINV(0.975,2*AK10)/2))</f>
        <v>0.61867212289560225</v>
      </c>
      <c r="AN10" s="77">
        <f>IF(AK10=0,0,IF(AK10&gt;100,AK10+(1.96*SQRT(AK10)),CHIINV(0.025,2*(AK10+1))/2))</f>
        <v>8.7672730697423251</v>
      </c>
      <c r="AO10" s="67">
        <f t="shared" ref="AO10:AO42" si="12">(AM10/$BU10)*100</f>
        <v>5.7390734962486291E-2</v>
      </c>
      <c r="AP10" s="67">
        <f t="shared" ref="AP10:AP42" si="13">(AN10/$BU10)*100</f>
        <v>0.81329063726737705</v>
      </c>
      <c r="AQ10" s="67">
        <f>AL10-AO10</f>
        <v>0.23945527616923915</v>
      </c>
      <c r="AR10" s="67">
        <f>AP10-AL10</f>
        <v>0.51644462613565167</v>
      </c>
      <c r="AS10" s="62"/>
      <c r="AT10" s="30" t="s">
        <v>44</v>
      </c>
      <c r="AU10" s="114">
        <v>69</v>
      </c>
      <c r="AV10" s="75">
        <f>AU10/BT10*100</f>
        <v>6.4186046511627906</v>
      </c>
      <c r="AW10" s="113">
        <v>63.8</v>
      </c>
      <c r="AX10" s="76">
        <f>AW10/BU10*100</f>
        <v>5.9183673469387754</v>
      </c>
      <c r="AY10" s="77">
        <f>IF(AW10=0,0,IF(AW10&gt;100,AW10-(1.96*SQRT(AW10)),CHIINV(0.975,2*AW10)/2))</f>
        <v>48.849242700029897</v>
      </c>
      <c r="AZ10" s="77">
        <f>IF(AW10=0,0,IF(AW10&gt;100,AW10+(1.96*SQRT(AW10)),CHIINV(0.025,2*(AW10+1))/2))</f>
        <v>81.165588027937574</v>
      </c>
      <c r="BA10" s="67">
        <f t="shared" ref="BA10:BA42" si="14">(AY10/$BU10)*100</f>
        <v>4.5314696382216972</v>
      </c>
      <c r="BB10" s="67">
        <f t="shared" ref="BB10:BB42" si="15">(AZ10/$BU10)*100</f>
        <v>7.5292753272669364</v>
      </c>
      <c r="BC10" s="67">
        <f>AX10-BA10</f>
        <v>1.3868977087170782</v>
      </c>
      <c r="BD10" s="67">
        <f>BB10-AX10</f>
        <v>1.610907980328161</v>
      </c>
      <c r="BE10" s="62"/>
      <c r="BF10" s="30" t="s">
        <v>44</v>
      </c>
      <c r="BG10" s="115">
        <v>160</v>
      </c>
      <c r="BH10" s="78">
        <f>BG10/BT10*100</f>
        <v>14.883720930232558</v>
      </c>
      <c r="BI10" s="116">
        <v>170</v>
      </c>
      <c r="BJ10" s="79">
        <f>BI10/BU10*100</f>
        <v>15.769944341372913</v>
      </c>
      <c r="BK10" s="77">
        <f>IF(BI10=0,0,IF(BI10&gt;100,BI10-(1.96*SQRT(BI10)),CHIINV(0.975,2*BI10)/2))</f>
        <v>144.44472657160563</v>
      </c>
      <c r="BL10" s="77">
        <f>IF(BI10=0,0,IF(BI10&gt;100,BI10+(1.96*SQRT(BI10)),CHIINV(0.025,2*(BI10+1))/2))</f>
        <v>195.55527342839437</v>
      </c>
      <c r="BM10" s="80">
        <f t="shared" ref="BM10:BM42" si="16">(BK10/$BU10)*100</f>
        <v>13.399325284935587</v>
      </c>
      <c r="BN10" s="80">
        <f t="shared" ref="BN10:BN42" si="17">(BL10/$BU10)*100</f>
        <v>18.14056339781024</v>
      </c>
      <c r="BO10" s="80">
        <f>BJ10-BM10</f>
        <v>2.3706190564373255</v>
      </c>
      <c r="BP10" s="80">
        <f>BN10-BJ10</f>
        <v>2.3706190564373273</v>
      </c>
      <c r="BQ10" s="83"/>
      <c r="BR10" s="81"/>
      <c r="BS10" s="30" t="s">
        <v>44</v>
      </c>
      <c r="BT10" s="115">
        <v>1075</v>
      </c>
      <c r="BU10" s="115">
        <v>1078</v>
      </c>
      <c r="BV10" s="60"/>
    </row>
    <row r="11" spans="1:74">
      <c r="A11" s="50"/>
      <c r="B11" s="30" t="s">
        <v>45</v>
      </c>
      <c r="C11" s="68">
        <f t="shared" si="0"/>
        <v>0.30241935483870969</v>
      </c>
      <c r="D11" s="68"/>
      <c r="E11" s="69">
        <f t="shared" si="1"/>
        <v>0.19091838590554189</v>
      </c>
      <c r="F11" s="69">
        <f t="shared" si="2"/>
        <v>0.82918543315824611</v>
      </c>
      <c r="G11" s="69"/>
      <c r="H11" s="68">
        <f t="shared" si="3"/>
        <v>0.75604838709677424</v>
      </c>
      <c r="I11" s="68"/>
      <c r="J11" s="70">
        <f t="shared" si="4"/>
        <v>0.36782894323123949</v>
      </c>
      <c r="K11" s="70">
        <f t="shared" si="4"/>
        <v>1.154020338318388</v>
      </c>
      <c r="L11" s="70"/>
      <c r="M11" s="68">
        <f t="shared" ref="M11:M42" si="18">AV11</f>
        <v>6.4516129032258061</v>
      </c>
      <c r="N11" s="70"/>
      <c r="O11" s="70">
        <f t="shared" ref="O11:O42" si="19">BA11</f>
        <v>5.1669242538968252</v>
      </c>
      <c r="P11" s="70">
        <f t="shared" ref="P11:P42" si="20">BB11</f>
        <v>7.3721974018326044</v>
      </c>
      <c r="Q11" s="71">
        <f t="shared" si="5"/>
        <v>11.038306451612904</v>
      </c>
      <c r="R11" s="71"/>
      <c r="S11" s="72">
        <f t="shared" si="6"/>
        <v>11.481917475957349</v>
      </c>
      <c r="T11" s="72">
        <f t="shared" si="6"/>
        <v>14.666492418035585</v>
      </c>
      <c r="U11" s="84">
        <f t="shared" si="7"/>
        <v>-3.6281859664226808</v>
      </c>
      <c r="V11" s="30" t="s">
        <v>45</v>
      </c>
      <c r="W11" s="113">
        <v>6</v>
      </c>
      <c r="X11" s="64">
        <f t="shared" si="8"/>
        <v>0.30241935483870969</v>
      </c>
      <c r="Y11" s="113">
        <v>8.8000000000000007</v>
      </c>
      <c r="Z11" s="65">
        <f t="shared" si="9"/>
        <v>0.44422009086320041</v>
      </c>
      <c r="AA11" s="66">
        <f t="shared" ref="AA11:AA42" si="21">IF(Y11&lt;1,0,IF(Y11&gt;100,Y11-(1.96*SQRT(Y11)),CHIINV(0.975,2*Y11)/2))</f>
        <v>3.7820932247887846</v>
      </c>
      <c r="AB11" s="66">
        <f t="shared" ref="AB11:AB42" si="22">IF(Y11=0,0,IF(Y11&gt;100,Y11+(1.96*SQRT(Y11)),CHIINV(0.025,2*(Y11+1))/2))</f>
        <v>16.426163430864854</v>
      </c>
      <c r="AC11" s="67">
        <f t="shared" si="10"/>
        <v>0.19091838590554189</v>
      </c>
      <c r="AD11" s="67">
        <f t="shared" si="11"/>
        <v>0.82918543315824611</v>
      </c>
      <c r="AE11" s="67">
        <f t="shared" ref="AE11:AE42" si="23">Z11-AC11</f>
        <v>0.25330170495765852</v>
      </c>
      <c r="AF11" s="67">
        <f t="shared" ref="AF11:AF42" si="24">AD11-Z11</f>
        <v>0.3849653422950457</v>
      </c>
      <c r="AG11" s="74"/>
      <c r="AH11" s="30" t="s">
        <v>45</v>
      </c>
      <c r="AI11" s="114">
        <v>15</v>
      </c>
      <c r="AJ11" s="75">
        <f t="shared" ref="AJ11:AJ42" si="25">AI11/BT11*100</f>
        <v>0.75604838709677424</v>
      </c>
      <c r="AK11" s="113">
        <v>13.8</v>
      </c>
      <c r="AL11" s="76">
        <f t="shared" ref="AL11:AL42" si="26">AK11/BU11*100</f>
        <v>0.69661786976274609</v>
      </c>
      <c r="AM11" s="77">
        <f t="shared" ref="AM11:AM42" si="27">IF(AK11&lt;0.5,0,IF(AK11&gt;100,AK11-(1.96*SQRT(AK11)),CHIINV(0.975,2*AK11)/2))</f>
        <v>7.2866913654108547</v>
      </c>
      <c r="AN11" s="77">
        <f t="shared" ref="AN11:AN42" si="28">IF(AK11=0,0,IF(AK11&gt;100,AK11+(1.96*SQRT(AK11)),CHIINV(0.025,2*(AK11+1))/2))</f>
        <v>22.861142902087266</v>
      </c>
      <c r="AO11" s="67">
        <f t="shared" si="12"/>
        <v>0.36782894323123949</v>
      </c>
      <c r="AP11" s="67">
        <f t="shared" si="13"/>
        <v>1.154020338318388</v>
      </c>
      <c r="AQ11" s="67">
        <f t="shared" ref="AQ11:AQ42" si="29">AL11-AO11</f>
        <v>0.3287889265315066</v>
      </c>
      <c r="AR11" s="67">
        <f t="shared" ref="AR11:AR42" si="30">AP11-AL11</f>
        <v>0.45740246855564193</v>
      </c>
      <c r="AS11" s="62"/>
      <c r="AT11" s="30" t="s">
        <v>45</v>
      </c>
      <c r="AU11" s="114">
        <v>128</v>
      </c>
      <c r="AV11" s="75">
        <f t="shared" ref="AV11:AV42" si="31">AU11/BT11*100</f>
        <v>6.4516129032258061</v>
      </c>
      <c r="AW11" s="113">
        <v>124.2</v>
      </c>
      <c r="AX11" s="76">
        <f t="shared" ref="AX11:AX42" si="32">AW11/BU11*100</f>
        <v>6.2695608278647148</v>
      </c>
      <c r="AY11" s="77">
        <f t="shared" ref="AY11:AY42" si="33">IF(AW11=0,0,IF(AW11&gt;100,AW11-(1.96*SQRT(AW11)),CHIINV(0.975,2*AW11)/2))</f>
        <v>102.3567694696961</v>
      </c>
      <c r="AZ11" s="77">
        <f t="shared" ref="AZ11:AZ42" si="34">IF(AW11=0,0,IF(AW11&gt;100,AW11+(1.96*SQRT(AW11)),CHIINV(0.025,2*(AW11+1))/2))</f>
        <v>146.0432305303039</v>
      </c>
      <c r="BA11" s="67">
        <f t="shared" si="14"/>
        <v>5.1669242538968252</v>
      </c>
      <c r="BB11" s="67">
        <f t="shared" si="15"/>
        <v>7.3721974018326044</v>
      </c>
      <c r="BC11" s="67">
        <f t="shared" ref="BC11:BC42" si="35">AX11-BA11</f>
        <v>1.1026365739678896</v>
      </c>
      <c r="BD11" s="67">
        <f t="shared" ref="BD11:BD42" si="36">BB11-AX11</f>
        <v>1.1026365739678896</v>
      </c>
      <c r="BE11" s="62"/>
      <c r="BF11" s="30" t="s">
        <v>45</v>
      </c>
      <c r="BG11" s="115">
        <v>219</v>
      </c>
      <c r="BH11" s="78">
        <f t="shared" ref="BH11:BH42" si="37">BG11/BT11*100</f>
        <v>11.038306451612904</v>
      </c>
      <c r="BI11" s="116">
        <v>259</v>
      </c>
      <c r="BJ11" s="79">
        <f t="shared" ref="BJ11:BJ42" si="38">BI11/BU11*100</f>
        <v>13.074204946996467</v>
      </c>
      <c r="BK11" s="77">
        <f t="shared" ref="BK11:BK42" si="39">IF(BI11=0,0,IF(BI11&gt;100,BI11-(1.96*SQRT(BI11)),CHIINV(0.975,2*BI11)/2))</f>
        <v>227.45678519871507</v>
      </c>
      <c r="BL11" s="77">
        <f t="shared" ref="BL11:BL42" si="40">IF(BI11=0,0,IF(BI11&gt;100,BI11+(1.96*SQRT(BI11)),CHIINV(0.025,2*(BI11+1))/2))</f>
        <v>290.54321480128493</v>
      </c>
      <c r="BM11" s="80">
        <f t="shared" si="16"/>
        <v>11.481917475957349</v>
      </c>
      <c r="BN11" s="80">
        <f t="shared" si="17"/>
        <v>14.666492418035585</v>
      </c>
      <c r="BO11" s="80">
        <f t="shared" ref="BO11:BO42" si="41">BJ11-BM11</f>
        <v>1.5922874710391177</v>
      </c>
      <c r="BP11" s="80">
        <f t="shared" ref="BP11:BP42" si="42">BN11-BJ11</f>
        <v>1.5922874710391177</v>
      </c>
      <c r="BQ11" s="49"/>
      <c r="BR11" s="81"/>
      <c r="BS11" s="30" t="s">
        <v>45</v>
      </c>
      <c r="BT11" s="115">
        <v>1984</v>
      </c>
      <c r="BU11" s="115">
        <v>1981</v>
      </c>
    </row>
    <row r="12" spans="1:74">
      <c r="B12" s="30" t="s">
        <v>46</v>
      </c>
      <c r="C12" s="68">
        <f t="shared" si="0"/>
        <v>0.20964360587002098</v>
      </c>
      <c r="D12" s="68"/>
      <c r="E12" s="69">
        <f t="shared" si="1"/>
        <v>0.17676455864825882</v>
      </c>
      <c r="F12" s="69">
        <f t="shared" si="2"/>
        <v>1.9898292676403382</v>
      </c>
      <c r="G12" s="69"/>
      <c r="H12" s="68">
        <f t="shared" si="3"/>
        <v>0.20964360587002098</v>
      </c>
      <c r="I12" s="68"/>
      <c r="J12" s="70">
        <f t="shared" si="4"/>
        <v>8.6946821494420901E-2</v>
      </c>
      <c r="K12" s="70">
        <f t="shared" si="4"/>
        <v>1.6749753425344485</v>
      </c>
      <c r="L12" s="70"/>
      <c r="M12" s="68">
        <f t="shared" si="18"/>
        <v>4.6121593291404608</v>
      </c>
      <c r="N12" s="70"/>
      <c r="O12" s="70">
        <f t="shared" si="19"/>
        <v>4.1487300576899226</v>
      </c>
      <c r="P12" s="70">
        <f t="shared" si="20"/>
        <v>8.8364474312561789</v>
      </c>
      <c r="Q12" s="71">
        <f t="shared" si="5"/>
        <v>10.272536687631026</v>
      </c>
      <c r="R12" s="71"/>
      <c r="S12" s="72">
        <f t="shared" si="6"/>
        <v>7.4938824545271547</v>
      </c>
      <c r="T12" s="72">
        <f t="shared" si="6"/>
        <v>13.433262410443547</v>
      </c>
      <c r="U12" s="84">
        <f t="shared" si="7"/>
        <v>-3.1607257228125203</v>
      </c>
      <c r="V12" s="30" t="s">
        <v>46</v>
      </c>
      <c r="W12" s="113">
        <v>1</v>
      </c>
      <c r="X12" s="64">
        <f t="shared" si="8"/>
        <v>0.20964360587002098</v>
      </c>
      <c r="Y12" s="113">
        <v>3.6</v>
      </c>
      <c r="Z12" s="65">
        <f t="shared" si="9"/>
        <v>0.7531380753138075</v>
      </c>
      <c r="AA12" s="66">
        <f t="shared" si="21"/>
        <v>0.84493459033867713</v>
      </c>
      <c r="AB12" s="66">
        <f t="shared" si="22"/>
        <v>9.5113838993208173</v>
      </c>
      <c r="AC12" s="67">
        <f t="shared" si="10"/>
        <v>0.17676455864825882</v>
      </c>
      <c r="AD12" s="67">
        <f t="shared" si="11"/>
        <v>1.9898292676403382</v>
      </c>
      <c r="AE12" s="67">
        <f t="shared" si="23"/>
        <v>0.5763735166655487</v>
      </c>
      <c r="AF12" s="67">
        <f t="shared" si="24"/>
        <v>1.2366911923265307</v>
      </c>
      <c r="AG12" s="74"/>
      <c r="AH12" s="30" t="s">
        <v>46</v>
      </c>
      <c r="AI12" s="114">
        <v>1</v>
      </c>
      <c r="AJ12" s="75">
        <f t="shared" si="25"/>
        <v>0.20964360587002098</v>
      </c>
      <c r="AK12" s="113">
        <v>2.8</v>
      </c>
      <c r="AL12" s="76">
        <f t="shared" si="26"/>
        <v>0.58577405857740583</v>
      </c>
      <c r="AM12" s="77">
        <f t="shared" si="27"/>
        <v>0.41560580674333192</v>
      </c>
      <c r="AN12" s="77">
        <f t="shared" si="28"/>
        <v>8.0063821373146631</v>
      </c>
      <c r="AO12" s="67">
        <f t="shared" si="12"/>
        <v>8.6946821494420901E-2</v>
      </c>
      <c r="AP12" s="67">
        <f t="shared" si="13"/>
        <v>1.6749753425344485</v>
      </c>
      <c r="AQ12" s="67">
        <f t="shared" si="29"/>
        <v>0.49882723708298493</v>
      </c>
      <c r="AR12" s="67">
        <f t="shared" si="30"/>
        <v>1.0892012839570426</v>
      </c>
      <c r="AS12" s="62"/>
      <c r="AT12" s="30" t="s">
        <v>46</v>
      </c>
      <c r="AU12" s="114">
        <v>22</v>
      </c>
      <c r="AV12" s="75">
        <f t="shared" si="31"/>
        <v>4.6121593291404608</v>
      </c>
      <c r="AW12" s="113">
        <v>29.8</v>
      </c>
      <c r="AX12" s="76">
        <f t="shared" si="32"/>
        <v>6.2343096234309625</v>
      </c>
      <c r="AY12" s="77">
        <f t="shared" si="33"/>
        <v>19.83092967575783</v>
      </c>
      <c r="AZ12" s="77">
        <f t="shared" si="34"/>
        <v>42.238218721404536</v>
      </c>
      <c r="BA12" s="67">
        <f t="shared" si="14"/>
        <v>4.1487300576899226</v>
      </c>
      <c r="BB12" s="67">
        <f t="shared" si="15"/>
        <v>8.8364474312561789</v>
      </c>
      <c r="BC12" s="67">
        <f t="shared" si="35"/>
        <v>2.0855795657410399</v>
      </c>
      <c r="BD12" s="67">
        <f t="shared" si="36"/>
        <v>2.6021378078252164</v>
      </c>
      <c r="BE12" s="62"/>
      <c r="BF12" s="30" t="s">
        <v>46</v>
      </c>
      <c r="BG12" s="115">
        <v>49</v>
      </c>
      <c r="BH12" s="78">
        <f t="shared" si="37"/>
        <v>10.272536687631026</v>
      </c>
      <c r="BI12" s="116">
        <v>48.6</v>
      </c>
      <c r="BJ12" s="79">
        <f t="shared" si="38"/>
        <v>10.167364016736402</v>
      </c>
      <c r="BK12" s="77">
        <f t="shared" si="39"/>
        <v>35.820758132639803</v>
      </c>
      <c r="BL12" s="77">
        <f t="shared" si="40"/>
        <v>64.210994321920154</v>
      </c>
      <c r="BM12" s="80">
        <f t="shared" si="16"/>
        <v>7.4938824545271547</v>
      </c>
      <c r="BN12" s="80">
        <f t="shared" si="17"/>
        <v>13.433262410443547</v>
      </c>
      <c r="BO12" s="80">
        <f t="shared" si="41"/>
        <v>2.6734815622092469</v>
      </c>
      <c r="BP12" s="80">
        <f t="shared" si="42"/>
        <v>3.2658983937071451</v>
      </c>
      <c r="BQ12" s="83"/>
      <c r="BR12" s="81"/>
      <c r="BS12" s="30" t="s">
        <v>46</v>
      </c>
      <c r="BT12" s="115">
        <v>477</v>
      </c>
      <c r="BU12" s="115">
        <v>478</v>
      </c>
    </row>
    <row r="13" spans="1:74">
      <c r="A13" s="37" t="s">
        <v>112</v>
      </c>
      <c r="B13" s="30" t="s">
        <v>47</v>
      </c>
      <c r="C13" s="68">
        <f t="shared" si="0"/>
        <v>0.71942446043165476</v>
      </c>
      <c r="D13" s="68"/>
      <c r="E13" s="69">
        <f t="shared" si="1"/>
        <v>0.19399349856180736</v>
      </c>
      <c r="F13" s="69">
        <f t="shared" si="2"/>
        <v>1.574716182544627</v>
      </c>
      <c r="G13" s="69"/>
      <c r="H13" s="68">
        <f t="shared" si="3"/>
        <v>0.14388489208633093</v>
      </c>
      <c r="I13" s="68"/>
      <c r="J13" s="70">
        <f t="shared" ref="J13:K15" si="43">AO13</f>
        <v>3.6376160896968248E-3</v>
      </c>
      <c r="K13" s="70">
        <f t="shared" si="43"/>
        <v>0.8005234757096118</v>
      </c>
      <c r="L13" s="70"/>
      <c r="M13" s="68">
        <f t="shared" si="18"/>
        <v>2.5899280575539567</v>
      </c>
      <c r="N13" s="70"/>
      <c r="O13" s="70">
        <f t="shared" si="19"/>
        <v>2.6148068350801221</v>
      </c>
      <c r="P13" s="70">
        <f t="shared" si="20"/>
        <v>5.729324158066837</v>
      </c>
      <c r="Q13" s="71">
        <f t="shared" si="5"/>
        <v>15.971223021582734</v>
      </c>
      <c r="R13" s="71"/>
      <c r="S13" s="72">
        <f t="shared" ref="S13:T15" si="44">BM13</f>
        <v>15.624950657009004</v>
      </c>
      <c r="T13" s="72">
        <f t="shared" si="44"/>
        <v>22.076198768278349</v>
      </c>
      <c r="U13" s="84">
        <f t="shared" si="7"/>
        <v>-6.1049757466956152</v>
      </c>
      <c r="V13" s="30" t="s">
        <v>47</v>
      </c>
      <c r="W13" s="113">
        <v>5</v>
      </c>
      <c r="X13" s="64">
        <f t="shared" si="8"/>
        <v>0.71942446043165476</v>
      </c>
      <c r="Y13" s="113">
        <v>4.8</v>
      </c>
      <c r="Z13" s="65">
        <f t="shared" si="9"/>
        <v>0.68965517241379315</v>
      </c>
      <c r="AA13" s="66">
        <f t="shared" si="21"/>
        <v>1.3501947499901792</v>
      </c>
      <c r="AB13" s="66">
        <f t="shared" si="22"/>
        <v>10.960024630510603</v>
      </c>
      <c r="AC13" s="67">
        <f t="shared" si="10"/>
        <v>0.19399349856180736</v>
      </c>
      <c r="AD13" s="67">
        <f t="shared" si="11"/>
        <v>1.574716182544627</v>
      </c>
      <c r="AE13" s="67">
        <f t="shared" si="23"/>
        <v>0.49566167385198578</v>
      </c>
      <c r="AF13" s="67">
        <f t="shared" si="24"/>
        <v>0.88506101013083383</v>
      </c>
      <c r="AG13" s="74"/>
      <c r="AH13" s="30" t="s">
        <v>47</v>
      </c>
      <c r="AI13" s="114">
        <v>1</v>
      </c>
      <c r="AJ13" s="75">
        <f t="shared" si="25"/>
        <v>0.14388489208633093</v>
      </c>
      <c r="AK13" s="113">
        <v>1</v>
      </c>
      <c r="AL13" s="76">
        <f t="shared" si="26"/>
        <v>0.14367816091954022</v>
      </c>
      <c r="AM13" s="77">
        <f t="shared" si="27"/>
        <v>2.5317807984289897E-2</v>
      </c>
      <c r="AN13" s="77">
        <f t="shared" si="28"/>
        <v>5.5716433909388989</v>
      </c>
      <c r="AO13" s="67">
        <f t="shared" si="12"/>
        <v>3.6376160896968248E-3</v>
      </c>
      <c r="AP13" s="67">
        <f t="shared" si="13"/>
        <v>0.8005234757096118</v>
      </c>
      <c r="AQ13" s="67">
        <f t="shared" si="29"/>
        <v>0.14004054482984341</v>
      </c>
      <c r="AR13" s="67">
        <f t="shared" si="30"/>
        <v>0.65684531479007158</v>
      </c>
      <c r="AS13" s="62"/>
      <c r="AT13" s="30" t="s">
        <v>47</v>
      </c>
      <c r="AU13" s="114">
        <v>18</v>
      </c>
      <c r="AV13" s="75">
        <f t="shared" si="31"/>
        <v>2.5899280575539567</v>
      </c>
      <c r="AW13" s="113">
        <v>27.8</v>
      </c>
      <c r="AX13" s="76">
        <f t="shared" si="32"/>
        <v>3.9942528735632186</v>
      </c>
      <c r="AY13" s="77">
        <f t="shared" si="33"/>
        <v>18.199055572157651</v>
      </c>
      <c r="AZ13" s="77">
        <f t="shared" si="34"/>
        <v>39.876096140145187</v>
      </c>
      <c r="BA13" s="67">
        <f t="shared" si="14"/>
        <v>2.6148068350801221</v>
      </c>
      <c r="BB13" s="67">
        <f t="shared" si="15"/>
        <v>5.729324158066837</v>
      </c>
      <c r="BC13" s="67">
        <f t="shared" si="35"/>
        <v>1.3794460384830964</v>
      </c>
      <c r="BD13" s="67">
        <f t="shared" si="36"/>
        <v>1.7350712845036185</v>
      </c>
      <c r="BE13" s="62"/>
      <c r="BF13" s="30" t="s">
        <v>47</v>
      </c>
      <c r="BG13" s="115">
        <v>111</v>
      </c>
      <c r="BH13" s="78">
        <f t="shared" si="37"/>
        <v>15.971223021582734</v>
      </c>
      <c r="BI13" s="116">
        <v>131.19999999999999</v>
      </c>
      <c r="BJ13" s="79">
        <f t="shared" si="38"/>
        <v>18.850574712643677</v>
      </c>
      <c r="BK13" s="77">
        <f t="shared" si="39"/>
        <v>108.74965657278267</v>
      </c>
      <c r="BL13" s="77">
        <f t="shared" si="40"/>
        <v>153.65034342721731</v>
      </c>
      <c r="BM13" s="80">
        <f t="shared" si="16"/>
        <v>15.624950657009004</v>
      </c>
      <c r="BN13" s="80">
        <f t="shared" si="17"/>
        <v>22.076198768278349</v>
      </c>
      <c r="BO13" s="80">
        <f t="shared" si="41"/>
        <v>3.2256240556346736</v>
      </c>
      <c r="BP13" s="80">
        <f t="shared" si="42"/>
        <v>3.2256240556346718</v>
      </c>
      <c r="BQ13" s="83"/>
      <c r="BR13" s="82"/>
      <c r="BS13" s="30" t="s">
        <v>47</v>
      </c>
      <c r="BT13" s="115">
        <v>695</v>
      </c>
      <c r="BU13" s="115">
        <v>696</v>
      </c>
    </row>
    <row r="14" spans="1:74">
      <c r="B14" s="30" t="s">
        <v>48</v>
      </c>
      <c r="C14" s="68">
        <f t="shared" si="0"/>
        <v>0.52493438320209973</v>
      </c>
      <c r="D14" s="68"/>
      <c r="E14" s="69">
        <f t="shared" si="1"/>
        <v>5.4541444454505497E-2</v>
      </c>
      <c r="F14" s="69">
        <f t="shared" si="2"/>
        <v>1.0507063172328954</v>
      </c>
      <c r="G14" s="69"/>
      <c r="H14" s="68">
        <f t="shared" si="3"/>
        <v>0.65616797900262469</v>
      </c>
      <c r="I14" s="68"/>
      <c r="J14" s="70">
        <f t="shared" si="43"/>
        <v>0.177190912072202</v>
      </c>
      <c r="K14" s="70">
        <f t="shared" si="43"/>
        <v>1.4383234423242262</v>
      </c>
      <c r="L14" s="70"/>
      <c r="M14" s="68">
        <f t="shared" si="18"/>
        <v>4.5931758530183728</v>
      </c>
      <c r="N14" s="70"/>
      <c r="O14" s="70">
        <f t="shared" si="19"/>
        <v>3.090024722384813</v>
      </c>
      <c r="P14" s="70">
        <f t="shared" si="20"/>
        <v>6.235117072861299</v>
      </c>
      <c r="Q14" s="71">
        <f t="shared" si="5"/>
        <v>15.616797900262466</v>
      </c>
      <c r="R14" s="71"/>
      <c r="S14" s="72">
        <f t="shared" si="44"/>
        <v>13.193353630797528</v>
      </c>
      <c r="T14" s="72">
        <f t="shared" si="44"/>
        <v>18.880137182850763</v>
      </c>
      <c r="U14" s="84">
        <f t="shared" si="7"/>
        <v>-3.2633392825882979</v>
      </c>
      <c r="V14" s="30" t="s">
        <v>48</v>
      </c>
      <c r="W14" s="113">
        <v>4</v>
      </c>
      <c r="X14" s="64">
        <f t="shared" si="8"/>
        <v>0.52493438320209973</v>
      </c>
      <c r="Y14" s="113">
        <v>2.8</v>
      </c>
      <c r="Z14" s="65">
        <f t="shared" si="9"/>
        <v>0.36745406824146981</v>
      </c>
      <c r="AA14" s="66">
        <f t="shared" si="21"/>
        <v>0.41560580674333192</v>
      </c>
      <c r="AB14" s="66">
        <f t="shared" si="22"/>
        <v>8.0063821373146631</v>
      </c>
      <c r="AC14" s="67">
        <f t="shared" si="10"/>
        <v>5.4541444454505497E-2</v>
      </c>
      <c r="AD14" s="67">
        <f t="shared" si="11"/>
        <v>1.0507063172328954</v>
      </c>
      <c r="AE14" s="67">
        <f t="shared" si="23"/>
        <v>0.31291262378696433</v>
      </c>
      <c r="AF14" s="67">
        <f t="shared" si="24"/>
        <v>0.68325224899142567</v>
      </c>
      <c r="AG14" s="74"/>
      <c r="AH14" s="30" t="s">
        <v>48</v>
      </c>
      <c r="AI14" s="114">
        <v>5</v>
      </c>
      <c r="AJ14" s="75">
        <f t="shared" si="25"/>
        <v>0.65616797900262469</v>
      </c>
      <c r="AK14" s="113">
        <v>4.8</v>
      </c>
      <c r="AL14" s="76">
        <f t="shared" si="26"/>
        <v>0.62992125984251968</v>
      </c>
      <c r="AM14" s="77">
        <f t="shared" si="27"/>
        <v>1.3501947499901792</v>
      </c>
      <c r="AN14" s="77">
        <f t="shared" si="28"/>
        <v>10.960024630510603</v>
      </c>
      <c r="AO14" s="67">
        <f t="shared" si="12"/>
        <v>0.177190912072202</v>
      </c>
      <c r="AP14" s="67">
        <f t="shared" si="13"/>
        <v>1.4383234423242262</v>
      </c>
      <c r="AQ14" s="67">
        <f t="shared" si="29"/>
        <v>0.45273034777031768</v>
      </c>
      <c r="AR14" s="67">
        <f t="shared" si="30"/>
        <v>0.80840218248170648</v>
      </c>
      <c r="AS14" s="62"/>
      <c r="AT14" s="30" t="s">
        <v>48</v>
      </c>
      <c r="AU14" s="114">
        <v>35</v>
      </c>
      <c r="AV14" s="75">
        <f t="shared" si="31"/>
        <v>4.5931758530183728</v>
      </c>
      <c r="AW14" s="113">
        <v>34.4</v>
      </c>
      <c r="AX14" s="76">
        <f t="shared" si="32"/>
        <v>4.514435695538058</v>
      </c>
      <c r="AY14" s="77">
        <f t="shared" si="33"/>
        <v>23.545988384572276</v>
      </c>
      <c r="AZ14" s="77">
        <f t="shared" si="34"/>
        <v>47.511592095203099</v>
      </c>
      <c r="BA14" s="67">
        <f t="shared" si="14"/>
        <v>3.090024722384813</v>
      </c>
      <c r="BB14" s="67">
        <f t="shared" si="15"/>
        <v>6.235117072861299</v>
      </c>
      <c r="BC14" s="67">
        <f t="shared" si="35"/>
        <v>1.4244109731532451</v>
      </c>
      <c r="BD14" s="67">
        <f t="shared" si="36"/>
        <v>1.720681377323241</v>
      </c>
      <c r="BE14" s="62"/>
      <c r="BF14" s="30" t="s">
        <v>48</v>
      </c>
      <c r="BG14" s="115">
        <v>119</v>
      </c>
      <c r="BH14" s="78">
        <f t="shared" si="37"/>
        <v>15.616797900262466</v>
      </c>
      <c r="BI14" s="116">
        <v>122.2</v>
      </c>
      <c r="BJ14" s="79">
        <f t="shared" si="38"/>
        <v>16.036745406824146</v>
      </c>
      <c r="BK14" s="77">
        <f t="shared" si="39"/>
        <v>100.53335466667717</v>
      </c>
      <c r="BL14" s="77">
        <f t="shared" si="40"/>
        <v>143.86664533332282</v>
      </c>
      <c r="BM14" s="80">
        <f t="shared" si="16"/>
        <v>13.193353630797528</v>
      </c>
      <c r="BN14" s="80">
        <f t="shared" si="17"/>
        <v>18.880137182850763</v>
      </c>
      <c r="BO14" s="80">
        <f t="shared" si="41"/>
        <v>2.8433917760266176</v>
      </c>
      <c r="BP14" s="80">
        <f t="shared" si="42"/>
        <v>2.8433917760266176</v>
      </c>
      <c r="BR14" s="82"/>
      <c r="BS14" s="30" t="s">
        <v>48</v>
      </c>
      <c r="BT14" s="115">
        <v>762</v>
      </c>
      <c r="BU14" s="115">
        <v>762</v>
      </c>
    </row>
    <row r="15" spans="1:74">
      <c r="B15" s="30" t="s">
        <v>49</v>
      </c>
      <c r="C15" s="68">
        <f t="shared" si="0"/>
        <v>0.60667340748230536</v>
      </c>
      <c r="D15" s="68"/>
      <c r="E15" s="69">
        <f t="shared" si="1"/>
        <v>0.11109738772949289</v>
      </c>
      <c r="F15" s="69">
        <f t="shared" si="2"/>
        <v>1.0439947681349335</v>
      </c>
      <c r="G15" s="69"/>
      <c r="H15" s="68">
        <f t="shared" si="3"/>
        <v>0.10111223458038424</v>
      </c>
      <c r="I15" s="68"/>
      <c r="J15" s="70">
        <f t="shared" si="43"/>
        <v>0.16549300612827927</v>
      </c>
      <c r="K15" s="70">
        <f t="shared" si="43"/>
        <v>1.1894324239880396</v>
      </c>
      <c r="L15" s="70"/>
      <c r="M15" s="68">
        <f t="shared" si="18"/>
        <v>3.6400404448938319</v>
      </c>
      <c r="N15" s="70"/>
      <c r="O15" s="70">
        <f t="shared" si="19"/>
        <v>3.5202683146856018</v>
      </c>
      <c r="P15" s="70">
        <f t="shared" si="20"/>
        <v>6.371053653480832</v>
      </c>
      <c r="Q15" s="71">
        <f t="shared" si="5"/>
        <v>12.639029322548028</v>
      </c>
      <c r="R15" s="71"/>
      <c r="S15" s="72">
        <f t="shared" si="44"/>
        <v>11.365385745415194</v>
      </c>
      <c r="T15" s="72">
        <f t="shared" si="44"/>
        <v>15.994451155706107</v>
      </c>
      <c r="U15" s="84">
        <f t="shared" si="7"/>
        <v>-3.3554218331580792</v>
      </c>
      <c r="V15" s="30" t="s">
        <v>49</v>
      </c>
      <c r="W15" s="113">
        <v>6</v>
      </c>
      <c r="X15" s="64">
        <f t="shared" si="8"/>
        <v>0.60667340748230536</v>
      </c>
      <c r="Y15" s="113">
        <v>4</v>
      </c>
      <c r="Z15" s="65">
        <f t="shared" si="9"/>
        <v>0.40774719673802245</v>
      </c>
      <c r="AA15" s="66">
        <f t="shared" si="21"/>
        <v>1.0898653736263253</v>
      </c>
      <c r="AB15" s="66">
        <f t="shared" si="22"/>
        <v>10.241588675403698</v>
      </c>
      <c r="AC15" s="67">
        <f t="shared" si="10"/>
        <v>0.11109738772949289</v>
      </c>
      <c r="AD15" s="67">
        <f t="shared" si="11"/>
        <v>1.0439947681349335</v>
      </c>
      <c r="AE15" s="67">
        <f t="shared" si="23"/>
        <v>0.29664980900852955</v>
      </c>
      <c r="AF15" s="67">
        <f t="shared" si="24"/>
        <v>0.63624757139691113</v>
      </c>
      <c r="AG15" s="74"/>
      <c r="AH15" s="30" t="s">
        <v>49</v>
      </c>
      <c r="AI15" s="114">
        <v>1</v>
      </c>
      <c r="AJ15" s="75">
        <f t="shared" si="25"/>
        <v>0.10111223458038424</v>
      </c>
      <c r="AK15" s="113">
        <v>5.4</v>
      </c>
      <c r="AL15" s="76">
        <f t="shared" si="26"/>
        <v>0.55045871559633031</v>
      </c>
      <c r="AM15" s="77">
        <f t="shared" si="27"/>
        <v>1.6234863901184198</v>
      </c>
      <c r="AN15" s="77">
        <f t="shared" si="28"/>
        <v>11.668332079322669</v>
      </c>
      <c r="AO15" s="67">
        <f t="shared" si="12"/>
        <v>0.16549300612827927</v>
      </c>
      <c r="AP15" s="67">
        <f t="shared" si="13"/>
        <v>1.1894324239880396</v>
      </c>
      <c r="AQ15" s="67">
        <f t="shared" si="29"/>
        <v>0.38496570946805103</v>
      </c>
      <c r="AR15" s="67">
        <f t="shared" si="30"/>
        <v>0.63897370839170931</v>
      </c>
      <c r="AS15" s="62"/>
      <c r="AT15" s="30" t="s">
        <v>49</v>
      </c>
      <c r="AU15" s="114">
        <v>36</v>
      </c>
      <c r="AV15" s="75">
        <f t="shared" si="31"/>
        <v>3.6400404448938319</v>
      </c>
      <c r="AW15" s="113">
        <v>47.4</v>
      </c>
      <c r="AX15" s="76">
        <f t="shared" si="32"/>
        <v>4.8318042813455655</v>
      </c>
      <c r="AY15" s="77">
        <f t="shared" si="33"/>
        <v>34.533832167065754</v>
      </c>
      <c r="AZ15" s="77">
        <f t="shared" si="34"/>
        <v>62.500036340646965</v>
      </c>
      <c r="BA15" s="67">
        <f t="shared" si="14"/>
        <v>3.5202683146856018</v>
      </c>
      <c r="BB15" s="67">
        <f t="shared" si="15"/>
        <v>6.371053653480832</v>
      </c>
      <c r="BC15" s="67">
        <f t="shared" si="35"/>
        <v>1.3115359666599637</v>
      </c>
      <c r="BD15" s="67">
        <f t="shared" si="36"/>
        <v>1.5392493721352665</v>
      </c>
      <c r="BE15" s="62"/>
      <c r="BF15" s="30" t="s">
        <v>49</v>
      </c>
      <c r="BG15" s="115">
        <v>125</v>
      </c>
      <c r="BH15" s="78">
        <f t="shared" si="37"/>
        <v>12.639029322548028</v>
      </c>
      <c r="BI15" s="116">
        <v>134.19999999999999</v>
      </c>
      <c r="BJ15" s="79">
        <f t="shared" si="38"/>
        <v>13.679918450560653</v>
      </c>
      <c r="BK15" s="77">
        <f t="shared" si="39"/>
        <v>111.49443416252305</v>
      </c>
      <c r="BL15" s="77">
        <f t="shared" si="40"/>
        <v>156.90556583747693</v>
      </c>
      <c r="BM15" s="80">
        <f t="shared" si="16"/>
        <v>11.365385745415194</v>
      </c>
      <c r="BN15" s="80">
        <f t="shared" si="17"/>
        <v>15.994451155706107</v>
      </c>
      <c r="BO15" s="80">
        <f t="shared" si="41"/>
        <v>2.3145327051454583</v>
      </c>
      <c r="BP15" s="80">
        <f t="shared" si="42"/>
        <v>2.3145327051454547</v>
      </c>
      <c r="BQ15" s="83"/>
      <c r="BR15" s="82"/>
      <c r="BS15" s="30" t="s">
        <v>49</v>
      </c>
      <c r="BT15" s="115">
        <v>989</v>
      </c>
      <c r="BU15" s="115">
        <v>981</v>
      </c>
    </row>
    <row r="16" spans="1:74">
      <c r="A16" s="37" t="s">
        <v>121</v>
      </c>
      <c r="B16" s="73" t="s">
        <v>57</v>
      </c>
      <c r="C16" s="68">
        <f t="shared" si="0"/>
        <v>0.18148820326678766</v>
      </c>
      <c r="D16" s="68"/>
      <c r="E16" s="69">
        <f t="shared" si="1"/>
        <v>7.5702332740133313E-2</v>
      </c>
      <c r="F16" s="69">
        <f t="shared" si="2"/>
        <v>1.4583574020609587</v>
      </c>
      <c r="G16" s="69"/>
      <c r="H16" s="68">
        <f t="shared" si="3"/>
        <v>0.36297640653357532</v>
      </c>
      <c r="I16" s="68"/>
      <c r="J16" s="70">
        <f>AO16</f>
        <v>4.4118265672853395E-2</v>
      </c>
      <c r="K16" s="70">
        <f>AP16</f>
        <v>1.3159722527730349</v>
      </c>
      <c r="L16" s="70"/>
      <c r="M16" s="68">
        <f>AV16</f>
        <v>3.2667876588021776</v>
      </c>
      <c r="N16" s="70"/>
      <c r="O16" s="70">
        <f>BA16</f>
        <v>3.3890339992454521</v>
      </c>
      <c r="P16" s="70">
        <f>BB16</f>
        <v>7.3711832319249897</v>
      </c>
      <c r="Q16" s="71">
        <f t="shared" si="5"/>
        <v>27.223230490018146</v>
      </c>
      <c r="R16" s="71"/>
      <c r="S16" s="72">
        <f>BM16</f>
        <v>17.416664199815177</v>
      </c>
      <c r="T16" s="72">
        <f>BN16</f>
        <v>25.133426874866061</v>
      </c>
      <c r="U16" s="84">
        <f t="shared" si="7"/>
        <v>2.0898036151520856</v>
      </c>
      <c r="V16" s="73" t="s">
        <v>57</v>
      </c>
      <c r="W16" s="113">
        <v>1</v>
      </c>
      <c r="X16" s="64">
        <f t="shared" si="8"/>
        <v>0.18148820326678766</v>
      </c>
      <c r="Y16" s="113">
        <v>2.6</v>
      </c>
      <c r="Z16" s="65">
        <f t="shared" si="9"/>
        <v>0.47358834244080145</v>
      </c>
      <c r="AA16" s="66">
        <f t="shared" si="21"/>
        <v>0.41560580674333192</v>
      </c>
      <c r="AB16" s="66">
        <f t="shared" si="22"/>
        <v>8.0063821373146631</v>
      </c>
      <c r="AC16" s="67">
        <f t="shared" si="10"/>
        <v>7.5702332740133313E-2</v>
      </c>
      <c r="AD16" s="67">
        <f t="shared" si="11"/>
        <v>1.4583574020609587</v>
      </c>
      <c r="AE16" s="67">
        <f t="shared" si="23"/>
        <v>0.39788600970066812</v>
      </c>
      <c r="AF16" s="67">
        <f t="shared" si="24"/>
        <v>0.98476905962015726</v>
      </c>
      <c r="AG16" s="74"/>
      <c r="AH16" s="73" t="s">
        <v>57</v>
      </c>
      <c r="AI16" s="114">
        <v>2</v>
      </c>
      <c r="AJ16" s="75">
        <f t="shared" si="25"/>
        <v>0.36297640653357532</v>
      </c>
      <c r="AK16" s="113">
        <v>2.2000000000000002</v>
      </c>
      <c r="AL16" s="76">
        <f t="shared" si="26"/>
        <v>0.40072859744990891</v>
      </c>
      <c r="AM16" s="77">
        <f t="shared" si="27"/>
        <v>0.24220927854396515</v>
      </c>
      <c r="AN16" s="77">
        <f t="shared" si="28"/>
        <v>7.2246876677239609</v>
      </c>
      <c r="AO16" s="67">
        <f t="shared" si="12"/>
        <v>4.4118265672853395E-2</v>
      </c>
      <c r="AP16" s="67">
        <f t="shared" si="13"/>
        <v>1.3159722527730349</v>
      </c>
      <c r="AQ16" s="67">
        <f t="shared" si="29"/>
        <v>0.35661033177705553</v>
      </c>
      <c r="AR16" s="67">
        <f t="shared" si="30"/>
        <v>0.91524365532312602</v>
      </c>
      <c r="AS16" s="62"/>
      <c r="AT16" s="73" t="s">
        <v>57</v>
      </c>
      <c r="AU16" s="114">
        <v>18</v>
      </c>
      <c r="AV16" s="75">
        <f t="shared" si="31"/>
        <v>3.2667876588021776</v>
      </c>
      <c r="AW16" s="113">
        <v>28</v>
      </c>
      <c r="AX16" s="76">
        <f t="shared" si="32"/>
        <v>5.1001821493624773</v>
      </c>
      <c r="AY16" s="77">
        <f t="shared" si="33"/>
        <v>18.605796655857532</v>
      </c>
      <c r="AZ16" s="77">
        <f t="shared" si="34"/>
        <v>40.467795943268193</v>
      </c>
      <c r="BA16" s="67">
        <f t="shared" si="14"/>
        <v>3.3890339992454521</v>
      </c>
      <c r="BB16" s="67">
        <f t="shared" si="15"/>
        <v>7.3711832319249897</v>
      </c>
      <c r="BC16" s="67">
        <f t="shared" si="35"/>
        <v>1.7111481501170251</v>
      </c>
      <c r="BD16" s="67">
        <f t="shared" si="36"/>
        <v>2.2710010825625124</v>
      </c>
      <c r="BE16" s="62"/>
      <c r="BF16" s="73" t="s">
        <v>57</v>
      </c>
      <c r="BG16" s="115">
        <v>150</v>
      </c>
      <c r="BH16" s="78">
        <f t="shared" si="37"/>
        <v>27.223230490018146</v>
      </c>
      <c r="BI16" s="116">
        <v>116.8</v>
      </c>
      <c r="BJ16" s="79">
        <f t="shared" si="38"/>
        <v>21.27504553734062</v>
      </c>
      <c r="BK16" s="77">
        <f t="shared" si="39"/>
        <v>95.617486456985318</v>
      </c>
      <c r="BL16" s="77">
        <f t="shared" si="40"/>
        <v>137.98251354301468</v>
      </c>
      <c r="BM16" s="80">
        <f t="shared" si="16"/>
        <v>17.416664199815177</v>
      </c>
      <c r="BN16" s="80">
        <f t="shared" si="17"/>
        <v>25.133426874866061</v>
      </c>
      <c r="BO16" s="80">
        <f t="shared" si="41"/>
        <v>3.8583813375254437</v>
      </c>
      <c r="BP16" s="80">
        <f t="shared" si="42"/>
        <v>3.8583813375254401</v>
      </c>
      <c r="BQ16" s="83"/>
      <c r="BR16" s="81"/>
      <c r="BS16" s="73" t="s">
        <v>57</v>
      </c>
      <c r="BT16" s="115">
        <v>551</v>
      </c>
      <c r="BU16" s="115">
        <v>549</v>
      </c>
    </row>
    <row r="17" spans="1:73">
      <c r="A17" s="37"/>
      <c r="B17" s="73" t="s">
        <v>3</v>
      </c>
      <c r="C17" s="68">
        <f t="shared" si="0"/>
        <v>1.1261261261261262</v>
      </c>
      <c r="D17" s="68"/>
      <c r="E17" s="69">
        <f t="shared" si="1"/>
        <v>0.2449135671070394</v>
      </c>
      <c r="F17" s="69">
        <f t="shared" si="2"/>
        <v>2.3014806012143141</v>
      </c>
      <c r="G17" s="69"/>
      <c r="H17" s="68">
        <f t="shared" si="3"/>
        <v>0.22522522522522523</v>
      </c>
      <c r="I17" s="68"/>
      <c r="J17" s="70">
        <f>AO17</f>
        <v>5.6893950526494151E-3</v>
      </c>
      <c r="K17" s="70">
        <f>AP17</f>
        <v>1.2520546945930111</v>
      </c>
      <c r="L17" s="70"/>
      <c r="M17" s="68">
        <f>AV17</f>
        <v>2.9279279279279278</v>
      </c>
      <c r="N17" s="70"/>
      <c r="O17" s="70">
        <f>BA17</f>
        <v>2.0551421244138264</v>
      </c>
      <c r="P17" s="70">
        <f>BB17</f>
        <v>5.8388758646204391</v>
      </c>
      <c r="Q17" s="71">
        <f t="shared" si="5"/>
        <v>25.900900900900904</v>
      </c>
      <c r="R17" s="71"/>
      <c r="S17" s="72">
        <f>BM17</f>
        <v>19.977412772065431</v>
      </c>
      <c r="T17" s="72">
        <f>BN17</f>
        <v>29.19112655377727</v>
      </c>
      <c r="U17" s="84">
        <f t="shared" si="7"/>
        <v>-3.2902256528763658</v>
      </c>
      <c r="V17" s="73" t="s">
        <v>3</v>
      </c>
      <c r="W17" s="113">
        <v>5</v>
      </c>
      <c r="X17" s="64">
        <f t="shared" si="8"/>
        <v>1.1261261261261262</v>
      </c>
      <c r="Y17" s="113">
        <v>4</v>
      </c>
      <c r="Z17" s="65">
        <f t="shared" si="9"/>
        <v>0.89887640449438211</v>
      </c>
      <c r="AA17" s="66">
        <f t="shared" si="21"/>
        <v>1.0898653736263253</v>
      </c>
      <c r="AB17" s="66">
        <f t="shared" si="22"/>
        <v>10.241588675403698</v>
      </c>
      <c r="AC17" s="67">
        <f t="shared" si="10"/>
        <v>0.2449135671070394</v>
      </c>
      <c r="AD17" s="67">
        <f t="shared" si="11"/>
        <v>2.3014806012143141</v>
      </c>
      <c r="AE17" s="67">
        <f t="shared" si="23"/>
        <v>0.65396283738734273</v>
      </c>
      <c r="AF17" s="67">
        <f t="shared" si="24"/>
        <v>1.4026041967199321</v>
      </c>
      <c r="AG17" s="74"/>
      <c r="AH17" s="73" t="s">
        <v>3</v>
      </c>
      <c r="AI17" s="114">
        <v>1</v>
      </c>
      <c r="AJ17" s="75">
        <f t="shared" si="25"/>
        <v>0.22522522522522523</v>
      </c>
      <c r="AK17" s="113">
        <v>1</v>
      </c>
      <c r="AL17" s="76">
        <f t="shared" si="26"/>
        <v>0.22471910112359553</v>
      </c>
      <c r="AM17" s="77">
        <f t="shared" si="27"/>
        <v>2.5317807984289897E-2</v>
      </c>
      <c r="AN17" s="77">
        <f t="shared" si="28"/>
        <v>5.5716433909388989</v>
      </c>
      <c r="AO17" s="67">
        <f t="shared" si="12"/>
        <v>5.6893950526494151E-3</v>
      </c>
      <c r="AP17" s="67">
        <f t="shared" si="13"/>
        <v>1.2520546945930111</v>
      </c>
      <c r="AQ17" s="67">
        <f t="shared" si="29"/>
        <v>0.2190297060709461</v>
      </c>
      <c r="AR17" s="67">
        <f t="shared" si="30"/>
        <v>1.0273355934694155</v>
      </c>
      <c r="AS17" s="62"/>
      <c r="AT17" s="73" t="s">
        <v>3</v>
      </c>
      <c r="AU17" s="114">
        <v>13</v>
      </c>
      <c r="AV17" s="75">
        <f t="shared" si="31"/>
        <v>2.9279279279279278</v>
      </c>
      <c r="AW17" s="113">
        <v>16.2</v>
      </c>
      <c r="AX17" s="76">
        <f t="shared" si="32"/>
        <v>3.6404494382022472</v>
      </c>
      <c r="AY17" s="77">
        <f t="shared" si="33"/>
        <v>9.1453824536415276</v>
      </c>
      <c r="AZ17" s="77">
        <f t="shared" si="34"/>
        <v>25.982997597560953</v>
      </c>
      <c r="BA17" s="67">
        <f t="shared" si="14"/>
        <v>2.0551421244138264</v>
      </c>
      <c r="BB17" s="67">
        <f t="shared" si="15"/>
        <v>5.8388758646204391</v>
      </c>
      <c r="BC17" s="67">
        <f t="shared" si="35"/>
        <v>1.5853073137884208</v>
      </c>
      <c r="BD17" s="67">
        <f t="shared" si="36"/>
        <v>2.1984264264181919</v>
      </c>
      <c r="BE17" s="62"/>
      <c r="BF17" s="73" t="s">
        <v>3</v>
      </c>
      <c r="BG17" s="115">
        <v>115</v>
      </c>
      <c r="BH17" s="78">
        <f t="shared" si="37"/>
        <v>25.900900900900904</v>
      </c>
      <c r="BI17" s="116">
        <v>109.4</v>
      </c>
      <c r="BJ17" s="79">
        <f t="shared" si="38"/>
        <v>24.584269662921347</v>
      </c>
      <c r="BK17" s="77">
        <f t="shared" si="39"/>
        <v>88.899486835691164</v>
      </c>
      <c r="BL17" s="77">
        <f t="shared" si="40"/>
        <v>129.90051316430885</v>
      </c>
      <c r="BM17" s="80">
        <f t="shared" si="16"/>
        <v>19.977412772065431</v>
      </c>
      <c r="BN17" s="80">
        <f t="shared" si="17"/>
        <v>29.19112655377727</v>
      </c>
      <c r="BO17" s="80">
        <f t="shared" si="41"/>
        <v>4.6068568908559158</v>
      </c>
      <c r="BP17" s="80">
        <f t="shared" si="42"/>
        <v>4.6068568908559229</v>
      </c>
      <c r="BQ17" s="83"/>
      <c r="BR17" s="81"/>
      <c r="BS17" s="73" t="s">
        <v>3</v>
      </c>
      <c r="BT17" s="115">
        <v>444</v>
      </c>
      <c r="BU17" s="115">
        <v>445</v>
      </c>
    </row>
    <row r="18" spans="1:73">
      <c r="A18" s="37" t="s">
        <v>122</v>
      </c>
      <c r="B18" s="30" t="s">
        <v>54</v>
      </c>
      <c r="C18" s="68">
        <f t="shared" si="0"/>
        <v>0.31645569620253167</v>
      </c>
      <c r="D18" s="68"/>
      <c r="E18" s="69">
        <f t="shared" si="1"/>
        <v>8.0119645519904741E-3</v>
      </c>
      <c r="F18" s="69">
        <f t="shared" si="2"/>
        <v>1.7631782882718037</v>
      </c>
      <c r="G18" s="69"/>
      <c r="H18" s="68">
        <f t="shared" si="3"/>
        <v>0</v>
      </c>
      <c r="I18" s="68"/>
      <c r="J18" s="70">
        <f t="shared" ref="J18:K20" si="45">AO18</f>
        <v>0</v>
      </c>
      <c r="K18" s="70">
        <f t="shared" si="45"/>
        <v>1.1673669158588407</v>
      </c>
      <c r="L18" s="70"/>
      <c r="M18" s="68">
        <f t="shared" si="18"/>
        <v>3.1645569620253164</v>
      </c>
      <c r="N18" s="70"/>
      <c r="O18" s="70">
        <f t="shared" si="19"/>
        <v>1.5175280683963397</v>
      </c>
      <c r="P18" s="70">
        <f t="shared" si="20"/>
        <v>5.8197329246891698</v>
      </c>
      <c r="Q18" s="71">
        <f t="shared" si="5"/>
        <v>21.518987341772153</v>
      </c>
      <c r="R18" s="71"/>
      <c r="S18" s="72">
        <f t="shared" ref="S18:T20" si="46">BM18</f>
        <v>16.153289626152308</v>
      </c>
      <c r="T18" s="72">
        <f t="shared" si="46"/>
        <v>26.572209633704691</v>
      </c>
      <c r="U18" s="84">
        <f t="shared" si="7"/>
        <v>-5.0532222919325385</v>
      </c>
      <c r="V18" s="30" t="s">
        <v>54</v>
      </c>
      <c r="W18" s="113">
        <v>1</v>
      </c>
      <c r="X18" s="64">
        <f t="shared" si="8"/>
        <v>0.31645569620253167</v>
      </c>
      <c r="Y18" s="113">
        <v>1.2</v>
      </c>
      <c r="Z18" s="65">
        <f t="shared" si="9"/>
        <v>0.37974683544303794</v>
      </c>
      <c r="AA18" s="66">
        <f t="shared" si="21"/>
        <v>2.5317807984289897E-2</v>
      </c>
      <c r="AB18" s="66">
        <f t="shared" si="22"/>
        <v>5.5716433909388989</v>
      </c>
      <c r="AC18" s="67">
        <f t="shared" si="10"/>
        <v>8.0119645519904741E-3</v>
      </c>
      <c r="AD18" s="67">
        <f t="shared" si="11"/>
        <v>1.7631782882718037</v>
      </c>
      <c r="AE18" s="67">
        <f t="shared" si="23"/>
        <v>0.37173487089104745</v>
      </c>
      <c r="AF18" s="67">
        <f t="shared" si="24"/>
        <v>1.3834314528287657</v>
      </c>
      <c r="AG18" s="74"/>
      <c r="AH18" s="30" t="s">
        <v>54</v>
      </c>
      <c r="AI18" s="114">
        <v>0</v>
      </c>
      <c r="AJ18" s="75">
        <f t="shared" si="25"/>
        <v>0</v>
      </c>
      <c r="AK18" s="113">
        <v>0.2</v>
      </c>
      <c r="AL18" s="76">
        <f t="shared" si="26"/>
        <v>6.3291139240506333E-2</v>
      </c>
      <c r="AM18" s="77">
        <f t="shared" si="27"/>
        <v>0</v>
      </c>
      <c r="AN18" s="77">
        <f t="shared" si="28"/>
        <v>3.6888794541139363</v>
      </c>
      <c r="AO18" s="67">
        <f t="shared" si="12"/>
        <v>0</v>
      </c>
      <c r="AP18" s="67">
        <f t="shared" si="13"/>
        <v>1.1673669158588407</v>
      </c>
      <c r="AQ18" s="67">
        <f t="shared" si="29"/>
        <v>6.3291139240506333E-2</v>
      </c>
      <c r="AR18" s="67">
        <f t="shared" si="30"/>
        <v>1.1040757766183344</v>
      </c>
      <c r="AS18" s="62"/>
      <c r="AT18" s="30" t="s">
        <v>54</v>
      </c>
      <c r="AU18" s="114">
        <v>10</v>
      </c>
      <c r="AV18" s="75">
        <f t="shared" si="31"/>
        <v>3.1645569620253164</v>
      </c>
      <c r="AW18" s="113">
        <v>10.199999999999999</v>
      </c>
      <c r="AX18" s="76">
        <f t="shared" si="32"/>
        <v>3.2278481012658227</v>
      </c>
      <c r="AY18" s="77">
        <f t="shared" si="33"/>
        <v>4.7953886961324335</v>
      </c>
      <c r="AZ18" s="77">
        <f t="shared" si="34"/>
        <v>18.390356042017778</v>
      </c>
      <c r="BA18" s="67">
        <f t="shared" si="14"/>
        <v>1.5175280683963397</v>
      </c>
      <c r="BB18" s="67">
        <f t="shared" si="15"/>
        <v>5.8197329246891698</v>
      </c>
      <c r="BC18" s="67">
        <f t="shared" si="35"/>
        <v>1.710320032869483</v>
      </c>
      <c r="BD18" s="67">
        <f t="shared" si="36"/>
        <v>2.5918848234233471</v>
      </c>
      <c r="BE18" s="62"/>
      <c r="BF18" s="30" t="s">
        <v>54</v>
      </c>
      <c r="BG18" s="115">
        <v>68</v>
      </c>
      <c r="BH18" s="78">
        <f t="shared" si="37"/>
        <v>21.518987341772153</v>
      </c>
      <c r="BI18" s="116">
        <v>66.400000000000006</v>
      </c>
      <c r="BJ18" s="79">
        <f t="shared" si="38"/>
        <v>21.012658227848103</v>
      </c>
      <c r="BK18" s="77">
        <f t="shared" si="39"/>
        <v>51.044395218641284</v>
      </c>
      <c r="BL18" s="77">
        <f t="shared" si="40"/>
        <v>83.968182442506816</v>
      </c>
      <c r="BM18" s="80">
        <f t="shared" si="16"/>
        <v>16.153289626152308</v>
      </c>
      <c r="BN18" s="80">
        <f t="shared" si="17"/>
        <v>26.572209633704691</v>
      </c>
      <c r="BO18" s="80">
        <f t="shared" si="41"/>
        <v>4.8593686016957953</v>
      </c>
      <c r="BP18" s="80">
        <f t="shared" si="42"/>
        <v>5.5595514058565882</v>
      </c>
      <c r="BQ18" s="83"/>
      <c r="BR18" s="81"/>
      <c r="BS18" s="30" t="s">
        <v>54</v>
      </c>
      <c r="BT18" s="115">
        <v>316</v>
      </c>
      <c r="BU18" s="115">
        <v>316</v>
      </c>
    </row>
    <row r="19" spans="1:73">
      <c r="B19" s="30" t="s">
        <v>55</v>
      </c>
      <c r="C19" s="68">
        <f t="shared" si="0"/>
        <v>0.26560424966799467</v>
      </c>
      <c r="D19" s="68"/>
      <c r="E19" s="69">
        <f t="shared" si="1"/>
        <v>8.2160972496095913E-2</v>
      </c>
      <c r="F19" s="69">
        <f t="shared" si="2"/>
        <v>1.1643124926616633</v>
      </c>
      <c r="G19" s="69"/>
      <c r="H19" s="68">
        <f t="shared" si="3"/>
        <v>0.66401062416998669</v>
      </c>
      <c r="I19" s="68"/>
      <c r="J19" s="70">
        <f t="shared" si="45"/>
        <v>3.2165906845148091E-2</v>
      </c>
      <c r="K19" s="70">
        <f t="shared" si="45"/>
        <v>0.95945387353571865</v>
      </c>
      <c r="L19" s="70"/>
      <c r="M19" s="68">
        <f t="shared" si="18"/>
        <v>3.5856573705179287</v>
      </c>
      <c r="N19" s="70"/>
      <c r="O19" s="70">
        <f t="shared" si="19"/>
        <v>2.9616860903273095</v>
      </c>
      <c r="P19" s="70">
        <f t="shared" si="20"/>
        <v>6.076982663498641</v>
      </c>
      <c r="Q19" s="71">
        <f t="shared" si="5"/>
        <v>19.52191235059761</v>
      </c>
      <c r="R19" s="71"/>
      <c r="S19" s="72">
        <f t="shared" si="46"/>
        <v>15.244608769399711</v>
      </c>
      <c r="T19" s="72">
        <f t="shared" si="46"/>
        <v>21.35565683484996</v>
      </c>
      <c r="U19" s="84">
        <f t="shared" si="7"/>
        <v>-1.8337444842523496</v>
      </c>
      <c r="V19" s="30" t="s">
        <v>55</v>
      </c>
      <c r="W19" s="113">
        <v>2</v>
      </c>
      <c r="X19" s="64">
        <f t="shared" si="8"/>
        <v>0.26560424966799467</v>
      </c>
      <c r="Y19" s="113">
        <v>3.2</v>
      </c>
      <c r="Z19" s="65">
        <f t="shared" si="9"/>
        <v>0.42496679946879151</v>
      </c>
      <c r="AA19" s="66">
        <f t="shared" si="21"/>
        <v>0.61867212289560225</v>
      </c>
      <c r="AB19" s="66">
        <f t="shared" si="22"/>
        <v>8.7672730697423251</v>
      </c>
      <c r="AC19" s="67">
        <f t="shared" si="10"/>
        <v>8.2160972496095913E-2</v>
      </c>
      <c r="AD19" s="67">
        <f t="shared" si="11"/>
        <v>1.1643124926616633</v>
      </c>
      <c r="AE19" s="67">
        <f t="shared" si="23"/>
        <v>0.34280582697269557</v>
      </c>
      <c r="AF19" s="67">
        <f t="shared" si="24"/>
        <v>0.73934569319287169</v>
      </c>
      <c r="AG19" s="74"/>
      <c r="AH19" s="30" t="s">
        <v>55</v>
      </c>
      <c r="AI19" s="114">
        <v>5</v>
      </c>
      <c r="AJ19" s="75">
        <f t="shared" si="25"/>
        <v>0.66401062416998669</v>
      </c>
      <c r="AK19" s="113">
        <v>2.2000000000000002</v>
      </c>
      <c r="AL19" s="76">
        <f t="shared" si="26"/>
        <v>0.29216467463479417</v>
      </c>
      <c r="AM19" s="77">
        <f t="shared" si="27"/>
        <v>0.24220927854396515</v>
      </c>
      <c r="AN19" s="77">
        <f t="shared" si="28"/>
        <v>7.2246876677239609</v>
      </c>
      <c r="AO19" s="67">
        <f t="shared" si="12"/>
        <v>3.2165906845148091E-2</v>
      </c>
      <c r="AP19" s="67">
        <f t="shared" si="13"/>
        <v>0.95945387353571865</v>
      </c>
      <c r="AQ19" s="67">
        <f t="shared" si="29"/>
        <v>0.25999876778964609</v>
      </c>
      <c r="AR19" s="67">
        <f t="shared" si="30"/>
        <v>0.66728919890092442</v>
      </c>
      <c r="AS19" s="62"/>
      <c r="AT19" s="30" t="s">
        <v>55</v>
      </c>
      <c r="AU19" s="114">
        <v>27</v>
      </c>
      <c r="AV19" s="75">
        <f t="shared" si="31"/>
        <v>3.5856573705179287</v>
      </c>
      <c r="AW19" s="113">
        <v>32.799999999999997</v>
      </c>
      <c r="AX19" s="76">
        <f t="shared" si="32"/>
        <v>4.3559096945551126</v>
      </c>
      <c r="AY19" s="77">
        <f t="shared" si="33"/>
        <v>22.30149626016464</v>
      </c>
      <c r="AZ19" s="77">
        <f t="shared" si="34"/>
        <v>45.759679456144767</v>
      </c>
      <c r="BA19" s="67">
        <f t="shared" si="14"/>
        <v>2.9616860903273095</v>
      </c>
      <c r="BB19" s="67">
        <f t="shared" si="15"/>
        <v>6.076982663498641</v>
      </c>
      <c r="BC19" s="67">
        <f t="shared" si="35"/>
        <v>1.3942236042278031</v>
      </c>
      <c r="BD19" s="67">
        <f t="shared" si="36"/>
        <v>1.7210729689435285</v>
      </c>
      <c r="BE19" s="62"/>
      <c r="BF19" s="30" t="s">
        <v>55</v>
      </c>
      <c r="BG19" s="115">
        <v>147</v>
      </c>
      <c r="BH19" s="78">
        <f t="shared" si="37"/>
        <v>19.52191235059761</v>
      </c>
      <c r="BI19" s="116">
        <v>137.80000000000001</v>
      </c>
      <c r="BJ19" s="79">
        <f t="shared" si="38"/>
        <v>18.300132802124836</v>
      </c>
      <c r="BK19" s="77">
        <f t="shared" si="39"/>
        <v>114.79190403357984</v>
      </c>
      <c r="BL19" s="77">
        <f t="shared" si="40"/>
        <v>160.80809596642018</v>
      </c>
      <c r="BM19" s="80">
        <f t="shared" si="16"/>
        <v>15.244608769399711</v>
      </c>
      <c r="BN19" s="80">
        <f t="shared" si="17"/>
        <v>21.35565683484996</v>
      </c>
      <c r="BO19" s="80">
        <f t="shared" si="41"/>
        <v>3.0555240327251241</v>
      </c>
      <c r="BP19" s="80">
        <f t="shared" si="42"/>
        <v>3.0555240327251241</v>
      </c>
      <c r="BR19" s="81"/>
      <c r="BS19" s="30" t="s">
        <v>55</v>
      </c>
      <c r="BT19" s="115">
        <v>753</v>
      </c>
      <c r="BU19" s="115">
        <v>753</v>
      </c>
    </row>
    <row r="20" spans="1:73">
      <c r="B20" s="30" t="s">
        <v>56</v>
      </c>
      <c r="C20" s="68">
        <f t="shared" si="0"/>
        <v>0.61037639877924721</v>
      </c>
      <c r="D20" s="68"/>
      <c r="E20" s="69">
        <f t="shared" si="1"/>
        <v>0.1369365872200993</v>
      </c>
      <c r="F20" s="69">
        <f t="shared" si="2"/>
        <v>1.1115643641491484</v>
      </c>
      <c r="G20" s="69"/>
      <c r="H20" s="68">
        <f t="shared" si="3"/>
        <v>0.20345879959308238</v>
      </c>
      <c r="I20" s="68"/>
      <c r="J20" s="70">
        <f t="shared" si="45"/>
        <v>2.4564835552126282E-2</v>
      </c>
      <c r="K20" s="70">
        <f t="shared" si="45"/>
        <v>0.73272694398823124</v>
      </c>
      <c r="L20" s="70"/>
      <c r="M20" s="68">
        <f t="shared" si="18"/>
        <v>3.967446592065107</v>
      </c>
      <c r="N20" s="70"/>
      <c r="O20" s="70">
        <f t="shared" si="19"/>
        <v>2.8126584674884865</v>
      </c>
      <c r="P20" s="70">
        <f t="shared" si="20"/>
        <v>5.407128181118952</v>
      </c>
      <c r="Q20" s="71">
        <f t="shared" si="5"/>
        <v>22.075279755849444</v>
      </c>
      <c r="R20" s="71"/>
      <c r="S20" s="72">
        <f t="shared" si="46"/>
        <v>19.818769733434241</v>
      </c>
      <c r="T20" s="72">
        <f t="shared" si="46"/>
        <v>25.779607548513024</v>
      </c>
      <c r="U20" s="84">
        <f t="shared" si="7"/>
        <v>-3.7043277926635803</v>
      </c>
      <c r="V20" s="30" t="s">
        <v>56</v>
      </c>
      <c r="W20" s="113">
        <v>6</v>
      </c>
      <c r="X20" s="64">
        <f t="shared" si="8"/>
        <v>0.61037639877924721</v>
      </c>
      <c r="Y20" s="113">
        <v>4.8</v>
      </c>
      <c r="Z20" s="65">
        <f t="shared" si="9"/>
        <v>0.48681541582150101</v>
      </c>
      <c r="AA20" s="66">
        <f t="shared" si="21"/>
        <v>1.3501947499901792</v>
      </c>
      <c r="AB20" s="66">
        <f t="shared" si="22"/>
        <v>10.960024630510603</v>
      </c>
      <c r="AC20" s="67">
        <f t="shared" si="10"/>
        <v>0.1369365872200993</v>
      </c>
      <c r="AD20" s="67">
        <f t="shared" si="11"/>
        <v>1.1115643641491484</v>
      </c>
      <c r="AE20" s="67">
        <f t="shared" si="23"/>
        <v>0.34987882860140174</v>
      </c>
      <c r="AF20" s="67">
        <f t="shared" si="24"/>
        <v>0.62474894832764738</v>
      </c>
      <c r="AG20" s="74"/>
      <c r="AH20" s="30" t="s">
        <v>56</v>
      </c>
      <c r="AI20" s="114">
        <v>2</v>
      </c>
      <c r="AJ20" s="75">
        <f t="shared" si="25"/>
        <v>0.20345879959308238</v>
      </c>
      <c r="AK20" s="113">
        <v>2</v>
      </c>
      <c r="AL20" s="76">
        <f t="shared" si="26"/>
        <v>0.20283975659229209</v>
      </c>
      <c r="AM20" s="77">
        <f t="shared" si="27"/>
        <v>0.24220927854396515</v>
      </c>
      <c r="AN20" s="77">
        <f t="shared" si="28"/>
        <v>7.2246876677239609</v>
      </c>
      <c r="AO20" s="67">
        <f t="shared" si="12"/>
        <v>2.4564835552126282E-2</v>
      </c>
      <c r="AP20" s="67">
        <f t="shared" si="13"/>
        <v>0.73272694398823124</v>
      </c>
      <c r="AQ20" s="67">
        <f t="shared" si="29"/>
        <v>0.17827492104016579</v>
      </c>
      <c r="AR20" s="67">
        <f t="shared" si="30"/>
        <v>0.52988718739593921</v>
      </c>
      <c r="AS20" s="62"/>
      <c r="AT20" s="30" t="s">
        <v>56</v>
      </c>
      <c r="AU20" s="114">
        <v>39</v>
      </c>
      <c r="AV20" s="75">
        <f t="shared" si="31"/>
        <v>3.967446592065107</v>
      </c>
      <c r="AW20" s="113">
        <v>39.200000000000003</v>
      </c>
      <c r="AX20" s="76">
        <f t="shared" si="32"/>
        <v>3.975659229208925</v>
      </c>
      <c r="AY20" s="77">
        <f t="shared" si="33"/>
        <v>27.73281248943648</v>
      </c>
      <c r="AZ20" s="77">
        <f t="shared" si="34"/>
        <v>53.314283865832863</v>
      </c>
      <c r="BA20" s="67">
        <f t="shared" si="14"/>
        <v>2.8126584674884865</v>
      </c>
      <c r="BB20" s="67">
        <f t="shared" si="15"/>
        <v>5.407128181118952</v>
      </c>
      <c r="BC20" s="67">
        <f t="shared" si="35"/>
        <v>1.1630007617204385</v>
      </c>
      <c r="BD20" s="67">
        <f t="shared" si="36"/>
        <v>1.431468951910027</v>
      </c>
      <c r="BE20" s="62"/>
      <c r="BF20" s="30" t="s">
        <v>56</v>
      </c>
      <c r="BG20" s="115">
        <v>217</v>
      </c>
      <c r="BH20" s="78">
        <f t="shared" si="37"/>
        <v>22.075279755849444</v>
      </c>
      <c r="BI20" s="116">
        <v>224.8</v>
      </c>
      <c r="BJ20" s="79">
        <f t="shared" si="38"/>
        <v>22.799188640973632</v>
      </c>
      <c r="BK20" s="77">
        <f t="shared" si="39"/>
        <v>195.41306957166162</v>
      </c>
      <c r="BL20" s="77">
        <f t="shared" si="40"/>
        <v>254.1869304283384</v>
      </c>
      <c r="BM20" s="80">
        <f t="shared" si="16"/>
        <v>19.818769733434241</v>
      </c>
      <c r="BN20" s="80">
        <f t="shared" si="17"/>
        <v>25.779607548513024</v>
      </c>
      <c r="BO20" s="80">
        <f t="shared" si="41"/>
        <v>2.9804189075393914</v>
      </c>
      <c r="BP20" s="80">
        <f t="shared" si="42"/>
        <v>2.9804189075393914</v>
      </c>
      <c r="BQ20" s="83"/>
      <c r="BR20" s="82"/>
      <c r="BS20" s="30" t="s">
        <v>56</v>
      </c>
      <c r="BT20" s="115">
        <v>983</v>
      </c>
      <c r="BU20" s="115">
        <v>986</v>
      </c>
    </row>
    <row r="21" spans="1:73" ht="20.25" customHeight="1">
      <c r="A21" s="37" t="s">
        <v>114</v>
      </c>
      <c r="B21" s="30" t="s">
        <v>114</v>
      </c>
      <c r="C21" s="68">
        <f t="shared" si="0"/>
        <v>0.27624309392265189</v>
      </c>
      <c r="D21" s="68"/>
      <c r="E21" s="69">
        <f t="shared" si="1"/>
        <v>1.4861934065006757E-2</v>
      </c>
      <c r="F21" s="69">
        <f t="shared" si="2"/>
        <v>0.88378112906542894</v>
      </c>
      <c r="G21" s="69"/>
      <c r="H21" s="68">
        <f t="shared" si="3"/>
        <v>0.27624309392265189</v>
      </c>
      <c r="I21" s="68"/>
      <c r="J21" s="70">
        <f>AO21</f>
        <v>0.26279257935510336</v>
      </c>
      <c r="K21" s="70">
        <f>AP21</f>
        <v>1.7035540554360566</v>
      </c>
      <c r="L21" s="70"/>
      <c r="M21" s="68">
        <f>AV21</f>
        <v>4.972375690607735</v>
      </c>
      <c r="N21" s="70"/>
      <c r="O21" s="70">
        <f>BA21</f>
        <v>3.7619392921183907</v>
      </c>
      <c r="P21" s="70">
        <f>BB21</f>
        <v>7.2639634998831308</v>
      </c>
      <c r="Q21" s="71">
        <f t="shared" si="5"/>
        <v>28.729281767955801</v>
      </c>
      <c r="R21" s="71"/>
      <c r="S21" s="72">
        <f>BM21</f>
        <v>22.321550263589486</v>
      </c>
      <c r="T21" s="72">
        <f>BN21</f>
        <v>29.744565438889854</v>
      </c>
      <c r="U21" s="84">
        <f t="shared" si="7"/>
        <v>-1.0152836709340534</v>
      </c>
      <c r="V21" s="30" t="s">
        <v>114</v>
      </c>
      <c r="W21" s="113">
        <v>2</v>
      </c>
      <c r="X21" s="64">
        <f t="shared" si="8"/>
        <v>0.27624309392265189</v>
      </c>
      <c r="Y21" s="113">
        <v>1.8</v>
      </c>
      <c r="Z21" s="65">
        <f t="shared" si="9"/>
        <v>0.24793388429752067</v>
      </c>
      <c r="AA21" s="66">
        <f t="shared" si="21"/>
        <v>0.10789764131194905</v>
      </c>
      <c r="AB21" s="66">
        <f t="shared" si="22"/>
        <v>6.4162509970150143</v>
      </c>
      <c r="AC21" s="67">
        <f t="shared" si="10"/>
        <v>1.4861934065006757E-2</v>
      </c>
      <c r="AD21" s="67">
        <f t="shared" si="11"/>
        <v>0.88378112906542894</v>
      </c>
      <c r="AE21" s="67">
        <f t="shared" si="23"/>
        <v>0.23307195023251392</v>
      </c>
      <c r="AF21" s="67">
        <f t="shared" si="24"/>
        <v>0.63584724476790822</v>
      </c>
      <c r="AG21" s="74"/>
      <c r="AH21" s="30" t="s">
        <v>114</v>
      </c>
      <c r="AI21" s="114">
        <v>2</v>
      </c>
      <c r="AJ21" s="75">
        <f t="shared" si="25"/>
        <v>0.27624309392265189</v>
      </c>
      <c r="AK21" s="113">
        <v>5.8</v>
      </c>
      <c r="AL21" s="76">
        <f t="shared" si="26"/>
        <v>0.79889807162534432</v>
      </c>
      <c r="AM21" s="77">
        <f t="shared" si="27"/>
        <v>1.9078741261180503</v>
      </c>
      <c r="AN21" s="77">
        <f t="shared" si="28"/>
        <v>12.36780244246577</v>
      </c>
      <c r="AO21" s="67">
        <f t="shared" si="12"/>
        <v>0.26279257935510336</v>
      </c>
      <c r="AP21" s="67">
        <f t="shared" si="13"/>
        <v>1.7035540554360566</v>
      </c>
      <c r="AQ21" s="67">
        <f t="shared" si="29"/>
        <v>0.53610549227024096</v>
      </c>
      <c r="AR21" s="67">
        <f t="shared" si="30"/>
        <v>0.90465598381071233</v>
      </c>
      <c r="AS21" s="62"/>
      <c r="AT21" s="30" t="s">
        <v>114</v>
      </c>
      <c r="AU21" s="114">
        <v>36</v>
      </c>
      <c r="AV21" s="75">
        <f t="shared" si="31"/>
        <v>4.972375690607735</v>
      </c>
      <c r="AW21" s="113">
        <v>38.6</v>
      </c>
      <c r="AX21" s="76">
        <f t="shared" si="32"/>
        <v>5.3168044077134988</v>
      </c>
      <c r="AY21" s="77">
        <f t="shared" si="33"/>
        <v>27.311679260779517</v>
      </c>
      <c r="AZ21" s="77">
        <f t="shared" si="34"/>
        <v>52.736375009151523</v>
      </c>
      <c r="BA21" s="67">
        <f t="shared" si="14"/>
        <v>3.7619392921183907</v>
      </c>
      <c r="BB21" s="67">
        <f t="shared" si="15"/>
        <v>7.2639634998831308</v>
      </c>
      <c r="BC21" s="67">
        <f t="shared" si="35"/>
        <v>1.5548651155951081</v>
      </c>
      <c r="BD21" s="67">
        <f t="shared" si="36"/>
        <v>1.947159092169632</v>
      </c>
      <c r="BE21" s="62"/>
      <c r="BF21" s="30" t="s">
        <v>114</v>
      </c>
      <c r="BG21" s="115">
        <v>208</v>
      </c>
      <c r="BH21" s="78">
        <f t="shared" si="37"/>
        <v>28.729281767955801</v>
      </c>
      <c r="BI21" s="116">
        <v>189</v>
      </c>
      <c r="BJ21" s="79">
        <f t="shared" si="38"/>
        <v>26.033057851239672</v>
      </c>
      <c r="BK21" s="77">
        <f t="shared" si="39"/>
        <v>162.05445491365967</v>
      </c>
      <c r="BL21" s="77">
        <f t="shared" si="40"/>
        <v>215.94554508634033</v>
      </c>
      <c r="BM21" s="80">
        <f t="shared" si="16"/>
        <v>22.321550263589486</v>
      </c>
      <c r="BN21" s="80">
        <f t="shared" si="17"/>
        <v>29.744565438889854</v>
      </c>
      <c r="BO21" s="80">
        <f t="shared" si="41"/>
        <v>3.7115075876501855</v>
      </c>
      <c r="BP21" s="80">
        <f t="shared" si="42"/>
        <v>3.711507587650182</v>
      </c>
      <c r="BS21" s="30" t="s">
        <v>114</v>
      </c>
      <c r="BT21" s="115">
        <v>724</v>
      </c>
      <c r="BU21" s="115">
        <v>726</v>
      </c>
    </row>
    <row r="22" spans="1:73">
      <c r="A22" s="37" t="s">
        <v>123</v>
      </c>
      <c r="B22" s="30" t="s">
        <v>32</v>
      </c>
      <c r="C22" s="68">
        <f t="shared" ref="C22:C39" si="47">X22</f>
        <v>0</v>
      </c>
      <c r="D22" s="68"/>
      <c r="E22" s="69">
        <f t="shared" ref="E22:E39" si="48">IF(Z22=0,$AF$4,AC22)</f>
        <v>5.3116069856132708E-2</v>
      </c>
      <c r="F22" s="69">
        <f t="shared" ref="F22:F39" si="49">IF($Z22=0,$AF$4,AD22)</f>
        <v>1.5843613306412194</v>
      </c>
      <c r="G22" s="69"/>
      <c r="H22" s="68">
        <f t="shared" ref="H22:H39" si="50">AJ22</f>
        <v>0.44247787610619471</v>
      </c>
      <c r="I22" s="68"/>
      <c r="J22" s="70">
        <f t="shared" ref="J22:J39" si="51">AO22</f>
        <v>5.3116069856132708E-2</v>
      </c>
      <c r="K22" s="70">
        <f t="shared" ref="K22:K39" si="52">AP22</f>
        <v>1.5843613306412194</v>
      </c>
      <c r="L22" s="70"/>
      <c r="M22" s="68">
        <f t="shared" si="18"/>
        <v>7.3008849557522124</v>
      </c>
      <c r="N22" s="70"/>
      <c r="O22" s="70">
        <f t="shared" si="19"/>
        <v>4.0802185648810374</v>
      </c>
      <c r="P22" s="70">
        <f t="shared" si="20"/>
        <v>8.8745166542254807</v>
      </c>
      <c r="Q22" s="71">
        <f t="shared" ref="Q22:Q39" si="53">BH22</f>
        <v>32.522123893805308</v>
      </c>
      <c r="R22" s="71"/>
      <c r="S22" s="72">
        <f t="shared" ref="S22:S39" si="54">BM22</f>
        <v>27.14645063244993</v>
      </c>
      <c r="T22" s="72">
        <f t="shared" ref="T22:T39" si="55">BN22</f>
        <v>37.590391472813224</v>
      </c>
      <c r="U22" s="84">
        <f t="shared" si="7"/>
        <v>-5.0682675790079159</v>
      </c>
      <c r="V22" s="30" t="s">
        <v>32</v>
      </c>
      <c r="W22" s="113"/>
      <c r="X22" s="64">
        <f t="shared" si="8"/>
        <v>0</v>
      </c>
      <c r="Y22" s="113">
        <v>2.4</v>
      </c>
      <c r="Z22" s="65">
        <f t="shared" si="9"/>
        <v>0.52631578947368418</v>
      </c>
      <c r="AA22" s="66">
        <f t="shared" si="21"/>
        <v>0.24220927854396515</v>
      </c>
      <c r="AB22" s="66">
        <f t="shared" si="22"/>
        <v>7.2246876677239609</v>
      </c>
      <c r="AC22" s="67">
        <f t="shared" si="10"/>
        <v>5.3116069856132708E-2</v>
      </c>
      <c r="AD22" s="67">
        <f t="shared" si="11"/>
        <v>1.5843613306412194</v>
      </c>
      <c r="AE22" s="67">
        <f t="shared" si="23"/>
        <v>0.47319971961755147</v>
      </c>
      <c r="AF22" s="67">
        <f t="shared" si="24"/>
        <v>1.0580455411675351</v>
      </c>
      <c r="AG22" s="74"/>
      <c r="AH22" s="30" t="s">
        <v>32</v>
      </c>
      <c r="AI22" s="114">
        <v>2</v>
      </c>
      <c r="AJ22" s="75">
        <f t="shared" si="25"/>
        <v>0.44247787610619471</v>
      </c>
      <c r="AK22" s="113">
        <v>2.2000000000000002</v>
      </c>
      <c r="AL22" s="76">
        <f t="shared" si="26"/>
        <v>0.48245614035087719</v>
      </c>
      <c r="AM22" s="77">
        <f t="shared" si="27"/>
        <v>0.24220927854396515</v>
      </c>
      <c r="AN22" s="77">
        <f t="shared" si="28"/>
        <v>7.2246876677239609</v>
      </c>
      <c r="AO22" s="67">
        <f t="shared" si="12"/>
        <v>5.3116069856132708E-2</v>
      </c>
      <c r="AP22" s="67">
        <f t="shared" si="13"/>
        <v>1.5843613306412194</v>
      </c>
      <c r="AQ22" s="67">
        <f t="shared" si="29"/>
        <v>0.42934007049474449</v>
      </c>
      <c r="AR22" s="67">
        <f t="shared" si="30"/>
        <v>1.1019051902903423</v>
      </c>
      <c r="AS22" s="62"/>
      <c r="AT22" s="30" t="s">
        <v>32</v>
      </c>
      <c r="AU22" s="114">
        <v>33</v>
      </c>
      <c r="AV22" s="75">
        <f t="shared" si="31"/>
        <v>7.3008849557522124</v>
      </c>
      <c r="AW22" s="113">
        <v>28.2</v>
      </c>
      <c r="AX22" s="76">
        <f t="shared" si="32"/>
        <v>6.1842105263157894</v>
      </c>
      <c r="AY22" s="77">
        <f t="shared" si="33"/>
        <v>18.605796655857532</v>
      </c>
      <c r="AZ22" s="77">
        <f t="shared" si="34"/>
        <v>40.467795943268193</v>
      </c>
      <c r="BA22" s="67">
        <f t="shared" si="14"/>
        <v>4.0802185648810374</v>
      </c>
      <c r="BB22" s="67">
        <f t="shared" si="15"/>
        <v>8.8745166542254807</v>
      </c>
      <c r="BC22" s="67">
        <f t="shared" si="35"/>
        <v>2.103991961434752</v>
      </c>
      <c r="BD22" s="67">
        <f t="shared" si="36"/>
        <v>2.6903061279096914</v>
      </c>
      <c r="BE22" s="62"/>
      <c r="BF22" s="30" t="s">
        <v>32</v>
      </c>
      <c r="BG22" s="115">
        <v>147</v>
      </c>
      <c r="BH22" s="78">
        <f t="shared" si="37"/>
        <v>32.522123893805308</v>
      </c>
      <c r="BI22" s="116">
        <v>147.6</v>
      </c>
      <c r="BJ22" s="79">
        <f t="shared" si="38"/>
        <v>32.368421052631582</v>
      </c>
      <c r="BK22" s="77">
        <f t="shared" si="39"/>
        <v>123.78781488397169</v>
      </c>
      <c r="BL22" s="77">
        <f t="shared" si="40"/>
        <v>171.4121851160283</v>
      </c>
      <c r="BM22" s="80">
        <f t="shared" si="16"/>
        <v>27.14645063244993</v>
      </c>
      <c r="BN22" s="80">
        <f t="shared" si="17"/>
        <v>37.590391472813224</v>
      </c>
      <c r="BO22" s="80">
        <f t="shared" si="41"/>
        <v>5.2219704201816519</v>
      </c>
      <c r="BP22" s="80">
        <f t="shared" si="42"/>
        <v>5.2219704201816413</v>
      </c>
      <c r="BQ22" s="83"/>
      <c r="BR22" s="81"/>
      <c r="BS22" s="30" t="s">
        <v>32</v>
      </c>
      <c r="BT22" s="115">
        <v>452</v>
      </c>
      <c r="BU22" s="115">
        <v>456</v>
      </c>
    </row>
    <row r="23" spans="1:73">
      <c r="B23" s="30" t="s">
        <v>33</v>
      </c>
      <c r="C23" s="68">
        <f t="shared" si="47"/>
        <v>0.43415340086830684</v>
      </c>
      <c r="D23" s="68"/>
      <c r="E23" s="69">
        <f t="shared" si="48"/>
        <v>8.8634974626877111E-2</v>
      </c>
      <c r="F23" s="69">
        <f t="shared" si="49"/>
        <v>1.2560563137166656</v>
      </c>
      <c r="G23" s="69"/>
      <c r="H23" s="68">
        <f t="shared" si="50"/>
        <v>0.14471780028943559</v>
      </c>
      <c r="I23" s="68"/>
      <c r="J23" s="70">
        <f t="shared" si="51"/>
        <v>1.5458114801138833E-2</v>
      </c>
      <c r="K23" s="70">
        <f t="shared" si="52"/>
        <v>0.91923366719412813</v>
      </c>
      <c r="L23" s="70"/>
      <c r="M23" s="68">
        <f t="shared" si="18"/>
        <v>3.4732272069464547</v>
      </c>
      <c r="N23" s="70"/>
      <c r="O23" s="70">
        <f t="shared" si="19"/>
        <v>2.3178627289153759</v>
      </c>
      <c r="P23" s="70">
        <f t="shared" si="20"/>
        <v>5.2872394982135207</v>
      </c>
      <c r="Q23" s="71">
        <f t="shared" si="53"/>
        <v>26.049204052098407</v>
      </c>
      <c r="R23" s="71"/>
      <c r="S23" s="72">
        <f t="shared" si="54"/>
        <v>18.393674925994585</v>
      </c>
      <c r="T23" s="72">
        <f t="shared" si="55"/>
        <v>25.331253440767593</v>
      </c>
      <c r="U23" s="84">
        <f t="shared" si="7"/>
        <v>0.71795061133081362</v>
      </c>
      <c r="V23" s="30" t="s">
        <v>33</v>
      </c>
      <c r="W23" s="113">
        <v>3</v>
      </c>
      <c r="X23" s="64">
        <f t="shared" si="8"/>
        <v>0.43415340086830684</v>
      </c>
      <c r="Y23" s="113">
        <v>3.4</v>
      </c>
      <c r="Z23" s="65">
        <f t="shared" si="9"/>
        <v>0.4871060171919771</v>
      </c>
      <c r="AA23" s="66">
        <f t="shared" si="21"/>
        <v>0.61867212289560225</v>
      </c>
      <c r="AB23" s="66">
        <f t="shared" si="22"/>
        <v>8.7672730697423251</v>
      </c>
      <c r="AC23" s="67">
        <f t="shared" si="10"/>
        <v>8.8634974626877111E-2</v>
      </c>
      <c r="AD23" s="67">
        <f t="shared" si="11"/>
        <v>1.2560563137166656</v>
      </c>
      <c r="AE23" s="67">
        <f t="shared" si="23"/>
        <v>0.39847104256510002</v>
      </c>
      <c r="AF23" s="67">
        <f t="shared" si="24"/>
        <v>0.76895029652468849</v>
      </c>
      <c r="AG23" s="74"/>
      <c r="AH23" s="30" t="s">
        <v>33</v>
      </c>
      <c r="AI23" s="114">
        <v>1</v>
      </c>
      <c r="AJ23" s="75">
        <f t="shared" si="25"/>
        <v>0.14471780028943559</v>
      </c>
      <c r="AK23" s="113">
        <v>1.8</v>
      </c>
      <c r="AL23" s="76">
        <f t="shared" si="26"/>
        <v>0.25787965616045844</v>
      </c>
      <c r="AM23" s="77">
        <f t="shared" si="27"/>
        <v>0.10789764131194905</v>
      </c>
      <c r="AN23" s="77">
        <f t="shared" si="28"/>
        <v>6.4162509970150143</v>
      </c>
      <c r="AO23" s="67">
        <f t="shared" si="12"/>
        <v>1.5458114801138833E-2</v>
      </c>
      <c r="AP23" s="67">
        <f t="shared" si="13"/>
        <v>0.91923366719412813</v>
      </c>
      <c r="AQ23" s="67">
        <f t="shared" si="29"/>
        <v>0.24242154135931959</v>
      </c>
      <c r="AR23" s="67">
        <f t="shared" si="30"/>
        <v>0.66135401103366975</v>
      </c>
      <c r="AS23" s="62"/>
      <c r="AT23" s="30" t="s">
        <v>33</v>
      </c>
      <c r="AU23" s="114">
        <v>24</v>
      </c>
      <c r="AV23" s="75">
        <f t="shared" si="31"/>
        <v>3.4732272069464547</v>
      </c>
      <c r="AW23" s="113">
        <v>25</v>
      </c>
      <c r="AX23" s="76">
        <f t="shared" si="32"/>
        <v>3.5816618911174785</v>
      </c>
      <c r="AY23" s="77">
        <f t="shared" si="33"/>
        <v>16.178681847829324</v>
      </c>
      <c r="AZ23" s="77">
        <f t="shared" si="34"/>
        <v>36.904931697530373</v>
      </c>
      <c r="BA23" s="67">
        <f t="shared" si="14"/>
        <v>2.3178627289153759</v>
      </c>
      <c r="BB23" s="67">
        <f t="shared" si="15"/>
        <v>5.2872394982135207</v>
      </c>
      <c r="BC23" s="67">
        <f t="shared" si="35"/>
        <v>1.2637991622021025</v>
      </c>
      <c r="BD23" s="67">
        <f t="shared" si="36"/>
        <v>1.7055776070960422</v>
      </c>
      <c r="BE23" s="62"/>
      <c r="BF23" s="30" t="s">
        <v>33</v>
      </c>
      <c r="BG23" s="115">
        <v>180</v>
      </c>
      <c r="BH23" s="78">
        <f t="shared" si="37"/>
        <v>26.049204052098407</v>
      </c>
      <c r="BI23" s="116">
        <v>152.6</v>
      </c>
      <c r="BJ23" s="79">
        <f t="shared" si="38"/>
        <v>21.862464183381089</v>
      </c>
      <c r="BK23" s="77">
        <f t="shared" si="39"/>
        <v>128.38785098344221</v>
      </c>
      <c r="BL23" s="77">
        <f t="shared" si="40"/>
        <v>176.81214901655778</v>
      </c>
      <c r="BM23" s="80">
        <f t="shared" si="16"/>
        <v>18.393674925994585</v>
      </c>
      <c r="BN23" s="80">
        <f t="shared" si="17"/>
        <v>25.331253440767593</v>
      </c>
      <c r="BO23" s="80">
        <f t="shared" si="41"/>
        <v>3.4687892573865042</v>
      </c>
      <c r="BP23" s="80">
        <f t="shared" si="42"/>
        <v>3.4687892573865042</v>
      </c>
      <c r="BR23" s="82"/>
      <c r="BS23" s="30" t="s">
        <v>33</v>
      </c>
      <c r="BT23" s="115">
        <v>691</v>
      </c>
      <c r="BU23" s="115">
        <v>698</v>
      </c>
    </row>
    <row r="24" spans="1:73">
      <c r="B24" s="26" t="s">
        <v>34</v>
      </c>
      <c r="C24" s="68">
        <f>X24</f>
        <v>0.5067567567567568</v>
      </c>
      <c r="D24" s="68"/>
      <c r="E24" s="69">
        <f>IF(Z24=0,$AF$4,AC24)</f>
        <v>0.10432919441747086</v>
      </c>
      <c r="F24" s="69">
        <f>IF($Z24=0,$AF$4,AD24)</f>
        <v>1.4784608886580648</v>
      </c>
      <c r="G24" s="69"/>
      <c r="H24" s="68">
        <f>AJ24</f>
        <v>0.84459459459459463</v>
      </c>
      <c r="I24" s="68"/>
      <c r="J24" s="70">
        <f>AO24</f>
        <v>0.10432919441747086</v>
      </c>
      <c r="K24" s="70">
        <f>AP24</f>
        <v>1.4784608886580648</v>
      </c>
      <c r="L24" s="70"/>
      <c r="M24" s="68">
        <f>AV24</f>
        <v>5.2364864864864868</v>
      </c>
      <c r="N24" s="70"/>
      <c r="O24" s="70">
        <f>BA24</f>
        <v>3.4133008467826165</v>
      </c>
      <c r="P24" s="70">
        <f>BB24</f>
        <v>7.2220683633739746</v>
      </c>
      <c r="Q24" s="71">
        <f>BH24</f>
        <v>24.493243243243242</v>
      </c>
      <c r="R24" s="71"/>
      <c r="S24" s="72">
        <f>BM24</f>
        <v>20.936858495991732</v>
      </c>
      <c r="T24" s="72">
        <f>BN24</f>
        <v>28.978824471967794</v>
      </c>
      <c r="U24" s="84">
        <f t="shared" si="7"/>
        <v>-4.485581228724552</v>
      </c>
      <c r="V24" s="26" t="s">
        <v>34</v>
      </c>
      <c r="W24" s="113">
        <v>3</v>
      </c>
      <c r="X24" s="64">
        <f t="shared" si="8"/>
        <v>0.5067567567567568</v>
      </c>
      <c r="Y24" s="113">
        <v>3.2</v>
      </c>
      <c r="Z24" s="65">
        <f t="shared" si="9"/>
        <v>0.53962900505902189</v>
      </c>
      <c r="AA24" s="66">
        <f>IF(Y24&lt;1,0,IF(Y24&gt;100,Y24-(1.96*SQRT(Y24)),CHIINV(0.975,2*Y24)/2))</f>
        <v>0.61867212289560225</v>
      </c>
      <c r="AB24" s="66">
        <f>IF(Y24=0,0,IF(Y24&gt;100,Y24+(1.96*SQRT(Y24)),CHIINV(0.025,2*(Y24+1))/2))</f>
        <v>8.7672730697423251</v>
      </c>
      <c r="AC24" s="67">
        <f t="shared" si="10"/>
        <v>0.10432919441747086</v>
      </c>
      <c r="AD24" s="67">
        <f t="shared" si="11"/>
        <v>1.4784608886580648</v>
      </c>
      <c r="AE24" s="67">
        <f>Z24-AC24</f>
        <v>0.43529981064155104</v>
      </c>
      <c r="AF24" s="67">
        <f>AD24-Z24</f>
        <v>0.9388318835990429</v>
      </c>
      <c r="AG24" s="74"/>
      <c r="AH24" s="26" t="s">
        <v>34</v>
      </c>
      <c r="AI24" s="114">
        <v>5</v>
      </c>
      <c r="AJ24" s="75">
        <f t="shared" si="25"/>
        <v>0.84459459459459463</v>
      </c>
      <c r="AK24" s="113">
        <v>3.4</v>
      </c>
      <c r="AL24" s="76">
        <f>AK24/BU24*100</f>
        <v>0.57335581787521073</v>
      </c>
      <c r="AM24" s="77">
        <f>IF(AK24&lt;0.5,0,IF(AK24&gt;100,AK24-(1.96*SQRT(AK24)),CHIINV(0.975,2*AK24)/2))</f>
        <v>0.61867212289560225</v>
      </c>
      <c r="AN24" s="77">
        <f>IF(AK24=0,0,IF(AK24&gt;100,AK24+(1.96*SQRT(AK24)),CHIINV(0.025,2*(AK24+1))/2))</f>
        <v>8.7672730697423251</v>
      </c>
      <c r="AO24" s="67">
        <f t="shared" si="12"/>
        <v>0.10432919441747086</v>
      </c>
      <c r="AP24" s="67">
        <f t="shared" si="13"/>
        <v>1.4784608886580648</v>
      </c>
      <c r="AQ24" s="67">
        <f>AL24-AO24</f>
        <v>0.46902662345773988</v>
      </c>
      <c r="AR24" s="67">
        <f>AP24-AL24</f>
        <v>0.90510507078285407</v>
      </c>
      <c r="AS24" s="62"/>
      <c r="AT24" s="26" t="s">
        <v>34</v>
      </c>
      <c r="AU24" s="114">
        <v>31</v>
      </c>
      <c r="AV24" s="75">
        <f t="shared" si="31"/>
        <v>5.2364864864864868</v>
      </c>
      <c r="AW24" s="113">
        <v>30.2</v>
      </c>
      <c r="AX24" s="76">
        <f>AW24/BU24*100</f>
        <v>5.0927487352445189</v>
      </c>
      <c r="AY24" s="77">
        <f>IF(AW24=0,0,IF(AW24&gt;100,AW24-(1.96*SQRT(AW24)),CHIINV(0.975,2*AW24)/2))</f>
        <v>20.240874021420918</v>
      </c>
      <c r="AZ24" s="77">
        <f>IF(AW24=0,0,IF(AW24&gt;100,AW24+(1.96*SQRT(AW24)),CHIINV(0.025,2*(AW24+1))/2))</f>
        <v>42.826865394807669</v>
      </c>
      <c r="BA24" s="67">
        <f t="shared" si="14"/>
        <v>3.4133008467826165</v>
      </c>
      <c r="BB24" s="67">
        <f t="shared" si="15"/>
        <v>7.2220683633739746</v>
      </c>
      <c r="BC24" s="67">
        <f>AX24-BA24</f>
        <v>1.6794478884619024</v>
      </c>
      <c r="BD24" s="67">
        <f>BB24-AX24</f>
        <v>2.1293196281294557</v>
      </c>
      <c r="BE24" s="62"/>
      <c r="BF24" s="26" t="s">
        <v>34</v>
      </c>
      <c r="BG24" s="115">
        <v>145</v>
      </c>
      <c r="BH24" s="78">
        <f t="shared" si="37"/>
        <v>24.493243243243242</v>
      </c>
      <c r="BI24" s="116">
        <v>148</v>
      </c>
      <c r="BJ24" s="79">
        <f>BI24/BU24*100</f>
        <v>24.957841483979763</v>
      </c>
      <c r="BK24" s="77">
        <f>IF(BI24=0,0,IF(BI24&gt;100,BI24-(1.96*SQRT(BI24)),CHIINV(0.975,2*BI24)/2))</f>
        <v>124.15557088123099</v>
      </c>
      <c r="BL24" s="77">
        <f>IF(BI24=0,0,IF(BI24&gt;100,BI24+(1.96*SQRT(BI24)),CHIINV(0.025,2*(BI24+1))/2))</f>
        <v>171.84442911876903</v>
      </c>
      <c r="BM24" s="80">
        <f t="shared" si="16"/>
        <v>20.936858495991732</v>
      </c>
      <c r="BN24" s="80">
        <f t="shared" si="17"/>
        <v>28.978824471967794</v>
      </c>
      <c r="BO24" s="80">
        <f>BJ24-BM24</f>
        <v>4.020982987988031</v>
      </c>
      <c r="BP24" s="80">
        <f>BN24-BJ24</f>
        <v>4.020982987988031</v>
      </c>
      <c r="BR24" s="82"/>
      <c r="BS24" s="26" t="s">
        <v>34</v>
      </c>
      <c r="BT24" s="115">
        <v>592</v>
      </c>
      <c r="BU24" s="115">
        <v>593</v>
      </c>
    </row>
    <row r="25" spans="1:73" s="37" customFormat="1">
      <c r="A25" s="37" t="s">
        <v>124</v>
      </c>
      <c r="B25" s="30" t="s">
        <v>23</v>
      </c>
      <c r="C25" s="68">
        <f t="shared" si="47"/>
        <v>0.8337420304070623</v>
      </c>
      <c r="D25" s="68"/>
      <c r="E25" s="69">
        <f t="shared" si="48"/>
        <v>0.59563722990755463</v>
      </c>
      <c r="F25" s="69">
        <f t="shared" si="49"/>
        <v>1.5060154998866213</v>
      </c>
      <c r="G25" s="69"/>
      <c r="H25" s="68">
        <f t="shared" si="50"/>
        <v>0.73565473271211379</v>
      </c>
      <c r="I25" s="68"/>
      <c r="J25" s="70">
        <f t="shared" si="51"/>
        <v>0.23380734744673004</v>
      </c>
      <c r="K25" s="70">
        <f t="shared" si="52"/>
        <v>0.89665314685605946</v>
      </c>
      <c r="L25" s="70"/>
      <c r="M25" s="68">
        <f t="shared" si="18"/>
        <v>8.043158410985777</v>
      </c>
      <c r="N25" s="70"/>
      <c r="O25" s="70">
        <f t="shared" si="19"/>
        <v>6.1789893863014287</v>
      </c>
      <c r="P25" s="70">
        <f t="shared" si="20"/>
        <v>8.5260325542153943</v>
      </c>
      <c r="Q25" s="71">
        <f t="shared" si="53"/>
        <v>58.705247670426672</v>
      </c>
      <c r="R25" s="71"/>
      <c r="S25" s="72">
        <f t="shared" si="54"/>
        <v>53.217777590276796</v>
      </c>
      <c r="T25" s="72">
        <f t="shared" si="55"/>
        <v>59.722251663745638</v>
      </c>
      <c r="U25" s="84">
        <f t="shared" si="7"/>
        <v>-1.0170039933189656</v>
      </c>
      <c r="V25" s="30" t="s">
        <v>23</v>
      </c>
      <c r="W25" s="113">
        <v>17</v>
      </c>
      <c r="X25" s="64">
        <f t="shared" si="8"/>
        <v>0.8337420304070623</v>
      </c>
      <c r="Y25" s="113">
        <v>20.399999999999999</v>
      </c>
      <c r="Z25" s="65">
        <f t="shared" si="9"/>
        <v>0.99463676255485112</v>
      </c>
      <c r="AA25" s="66">
        <f t="shared" si="21"/>
        <v>12.216519585403946</v>
      </c>
      <c r="AB25" s="66">
        <f t="shared" si="22"/>
        <v>30.888377902674602</v>
      </c>
      <c r="AC25" s="67">
        <f t="shared" si="10"/>
        <v>0.59563722990755463</v>
      </c>
      <c r="AD25" s="67">
        <f t="shared" si="11"/>
        <v>1.5060154998866213</v>
      </c>
      <c r="AE25" s="67">
        <f t="shared" si="23"/>
        <v>0.39899953264729648</v>
      </c>
      <c r="AF25" s="67">
        <f t="shared" si="24"/>
        <v>0.51137873733177019</v>
      </c>
      <c r="AG25" s="74"/>
      <c r="AH25" s="30" t="s">
        <v>23</v>
      </c>
      <c r="AI25" s="114">
        <v>15</v>
      </c>
      <c r="AJ25" s="75">
        <f t="shared" si="25"/>
        <v>0.73565473271211379</v>
      </c>
      <c r="AK25" s="113">
        <v>10.199999999999999</v>
      </c>
      <c r="AL25" s="76">
        <f t="shared" si="26"/>
        <v>0.49731838127742556</v>
      </c>
      <c r="AM25" s="77">
        <f t="shared" si="27"/>
        <v>4.7953886961324335</v>
      </c>
      <c r="AN25" s="77">
        <f t="shared" si="28"/>
        <v>18.390356042017778</v>
      </c>
      <c r="AO25" s="67">
        <f t="shared" si="12"/>
        <v>0.23380734744673004</v>
      </c>
      <c r="AP25" s="67">
        <f t="shared" si="13"/>
        <v>0.89665314685605946</v>
      </c>
      <c r="AQ25" s="67">
        <f t="shared" si="29"/>
        <v>0.26351103383069552</v>
      </c>
      <c r="AR25" s="67">
        <f t="shared" si="30"/>
        <v>0.3993347655786339</v>
      </c>
      <c r="AS25" s="62"/>
      <c r="AT25" s="30" t="s">
        <v>23</v>
      </c>
      <c r="AU25" s="114">
        <v>164</v>
      </c>
      <c r="AV25" s="75">
        <f t="shared" si="31"/>
        <v>8.043158410985777</v>
      </c>
      <c r="AW25" s="113">
        <v>150.80000000000001</v>
      </c>
      <c r="AX25" s="76">
        <f t="shared" si="32"/>
        <v>7.352510970258411</v>
      </c>
      <c r="AY25" s="77">
        <f t="shared" si="33"/>
        <v>126.73107231304229</v>
      </c>
      <c r="AZ25" s="77">
        <f t="shared" si="34"/>
        <v>174.86892768695773</v>
      </c>
      <c r="BA25" s="67">
        <f t="shared" si="14"/>
        <v>6.1789893863014287</v>
      </c>
      <c r="BB25" s="67">
        <f t="shared" si="15"/>
        <v>8.5260325542153943</v>
      </c>
      <c r="BC25" s="67">
        <f t="shared" si="35"/>
        <v>1.1735215839569824</v>
      </c>
      <c r="BD25" s="67">
        <f t="shared" si="36"/>
        <v>1.1735215839569832</v>
      </c>
      <c r="BE25" s="62"/>
      <c r="BF25" s="30" t="s">
        <v>23</v>
      </c>
      <c r="BG25" s="115">
        <v>1197</v>
      </c>
      <c r="BH25" s="78">
        <f t="shared" si="37"/>
        <v>58.705247670426672</v>
      </c>
      <c r="BI25" s="116">
        <v>1158.2</v>
      </c>
      <c r="BJ25" s="79">
        <f t="shared" si="38"/>
        <v>56.47001462701121</v>
      </c>
      <c r="BK25" s="77">
        <f t="shared" si="39"/>
        <v>1091.4966183765771</v>
      </c>
      <c r="BL25" s="77">
        <f t="shared" si="40"/>
        <v>1224.903381623423</v>
      </c>
      <c r="BM25" s="80">
        <f t="shared" si="16"/>
        <v>53.217777590276796</v>
      </c>
      <c r="BN25" s="80">
        <f t="shared" si="17"/>
        <v>59.722251663745638</v>
      </c>
      <c r="BO25" s="80">
        <f t="shared" si="41"/>
        <v>3.2522370367344138</v>
      </c>
      <c r="BP25" s="80">
        <f t="shared" si="42"/>
        <v>3.252237036734428</v>
      </c>
      <c r="BQ25" s="83"/>
      <c r="BR25" s="82"/>
      <c r="BS25" s="30" t="s">
        <v>23</v>
      </c>
      <c r="BT25" s="115">
        <v>2039</v>
      </c>
      <c r="BU25" s="115">
        <v>2051</v>
      </c>
    </row>
    <row r="26" spans="1:73">
      <c r="B26" s="30" t="s">
        <v>26</v>
      </c>
      <c r="C26" s="68">
        <f t="shared" si="47"/>
        <v>0.18382352941176469</v>
      </c>
      <c r="D26" s="68"/>
      <c r="E26" s="69">
        <f t="shared" si="48"/>
        <v>4.4118265672853395E-2</v>
      </c>
      <c r="F26" s="69">
        <f t="shared" si="49"/>
        <v>1.3159722527730349</v>
      </c>
      <c r="G26" s="69"/>
      <c r="H26" s="68">
        <f t="shared" si="50"/>
        <v>0.18382352941176469</v>
      </c>
      <c r="I26" s="68"/>
      <c r="J26" s="70">
        <f t="shared" si="51"/>
        <v>8.9441631801025329E-5</v>
      </c>
      <c r="K26" s="70">
        <f t="shared" si="52"/>
        <v>0.85140287836941253</v>
      </c>
      <c r="L26" s="70"/>
      <c r="M26" s="68">
        <f t="shared" si="18"/>
        <v>2.0220588235294117</v>
      </c>
      <c r="N26" s="70"/>
      <c r="O26" s="70">
        <f t="shared" si="19"/>
        <v>1.194874319211092</v>
      </c>
      <c r="P26" s="70">
        <f t="shared" si="20"/>
        <v>3.9339263175005494</v>
      </c>
      <c r="Q26" s="71">
        <f t="shared" si="53"/>
        <v>19.669117647058822</v>
      </c>
      <c r="R26" s="71"/>
      <c r="S26" s="72">
        <f t="shared" si="54"/>
        <v>15.895963153284621</v>
      </c>
      <c r="T26" s="72">
        <f t="shared" si="55"/>
        <v>23.302579651815559</v>
      </c>
      <c r="U26" s="84">
        <f t="shared" si="7"/>
        <v>-3.633462004756737</v>
      </c>
      <c r="V26" s="30" t="s">
        <v>26</v>
      </c>
      <c r="W26" s="113">
        <v>1</v>
      </c>
      <c r="X26" s="64">
        <f t="shared" si="8"/>
        <v>0.18382352941176469</v>
      </c>
      <c r="Y26" s="113">
        <v>2</v>
      </c>
      <c r="Z26" s="65">
        <f t="shared" si="9"/>
        <v>0.36429872495446264</v>
      </c>
      <c r="AA26" s="66">
        <f t="shared" si="21"/>
        <v>0.24220927854396515</v>
      </c>
      <c r="AB26" s="66">
        <f t="shared" si="22"/>
        <v>7.2246876677239609</v>
      </c>
      <c r="AC26" s="67">
        <f t="shared" si="10"/>
        <v>4.4118265672853395E-2</v>
      </c>
      <c r="AD26" s="67">
        <f t="shared" si="11"/>
        <v>1.3159722527730349</v>
      </c>
      <c r="AE26" s="67">
        <f t="shared" si="23"/>
        <v>0.32018045928160926</v>
      </c>
      <c r="AF26" s="67">
        <f t="shared" si="24"/>
        <v>0.95167352781857217</v>
      </c>
      <c r="AG26" s="74"/>
      <c r="AH26" s="30" t="s">
        <v>26</v>
      </c>
      <c r="AI26" s="114">
        <v>1</v>
      </c>
      <c r="AJ26" s="75">
        <f t="shared" si="25"/>
        <v>0.18382352941176469</v>
      </c>
      <c r="AK26" s="113">
        <v>0.6</v>
      </c>
      <c r="AL26" s="76">
        <f t="shared" si="26"/>
        <v>0.10928961748633879</v>
      </c>
      <c r="AM26" s="77">
        <f t="shared" si="27"/>
        <v>4.9103455858762906E-4</v>
      </c>
      <c r="AN26" s="77">
        <f t="shared" si="28"/>
        <v>4.6742018022480742</v>
      </c>
      <c r="AO26" s="67">
        <f t="shared" si="12"/>
        <v>8.9441631801025329E-5</v>
      </c>
      <c r="AP26" s="67">
        <f t="shared" si="13"/>
        <v>0.85140287836941253</v>
      </c>
      <c r="AQ26" s="67">
        <f t="shared" si="29"/>
        <v>0.10920017585453777</v>
      </c>
      <c r="AR26" s="67">
        <f t="shared" si="30"/>
        <v>0.74211326088307372</v>
      </c>
      <c r="AS26" s="62"/>
      <c r="AT26" s="30" t="s">
        <v>26</v>
      </c>
      <c r="AU26" s="114">
        <v>11</v>
      </c>
      <c r="AV26" s="75">
        <f t="shared" si="31"/>
        <v>2.0220588235294117</v>
      </c>
      <c r="AW26" s="113">
        <v>12.8</v>
      </c>
      <c r="AX26" s="76">
        <f t="shared" si="32"/>
        <v>2.3315118397085612</v>
      </c>
      <c r="AY26" s="77">
        <f t="shared" si="33"/>
        <v>6.5598600124688957</v>
      </c>
      <c r="AZ26" s="77">
        <f t="shared" si="34"/>
        <v>21.597255483078015</v>
      </c>
      <c r="BA26" s="67">
        <f t="shared" si="14"/>
        <v>1.194874319211092</v>
      </c>
      <c r="BB26" s="67">
        <f t="shared" si="15"/>
        <v>3.9339263175005494</v>
      </c>
      <c r="BC26" s="67">
        <f t="shared" si="35"/>
        <v>1.1366375204974692</v>
      </c>
      <c r="BD26" s="67">
        <f t="shared" si="36"/>
        <v>1.6024144777919882</v>
      </c>
      <c r="BE26" s="62"/>
      <c r="BF26" s="30" t="s">
        <v>26</v>
      </c>
      <c r="BG26" s="115">
        <v>107</v>
      </c>
      <c r="BH26" s="78">
        <f t="shared" si="37"/>
        <v>19.669117647058822</v>
      </c>
      <c r="BI26" s="116">
        <v>107.6</v>
      </c>
      <c r="BJ26" s="79">
        <f t="shared" si="38"/>
        <v>19.599271402550087</v>
      </c>
      <c r="BK26" s="77">
        <f t="shared" si="39"/>
        <v>87.268837711532569</v>
      </c>
      <c r="BL26" s="77">
        <f t="shared" si="40"/>
        <v>127.93116228846742</v>
      </c>
      <c r="BM26" s="80">
        <f t="shared" si="16"/>
        <v>15.895963153284621</v>
      </c>
      <c r="BN26" s="80">
        <f t="shared" si="17"/>
        <v>23.302579651815559</v>
      </c>
      <c r="BO26" s="80">
        <f t="shared" si="41"/>
        <v>3.7033082492654668</v>
      </c>
      <c r="BP26" s="80">
        <f t="shared" si="42"/>
        <v>3.7033082492654721</v>
      </c>
      <c r="BR26" s="82"/>
      <c r="BS26" s="30" t="s">
        <v>26</v>
      </c>
      <c r="BT26" s="115">
        <v>544</v>
      </c>
      <c r="BU26" s="115">
        <v>549</v>
      </c>
    </row>
    <row r="27" spans="1:73" s="37" customFormat="1">
      <c r="B27" s="30" t="s">
        <v>29</v>
      </c>
      <c r="C27" s="68">
        <f t="shared" si="47"/>
        <v>0.53859964093357271</v>
      </c>
      <c r="D27" s="68"/>
      <c r="E27" s="69">
        <f t="shared" si="48"/>
        <v>4.3484610151519776E-2</v>
      </c>
      <c r="F27" s="69">
        <f t="shared" si="49"/>
        <v>1.2970713945644454</v>
      </c>
      <c r="G27" s="69"/>
      <c r="H27" s="68">
        <f t="shared" si="50"/>
        <v>0</v>
      </c>
      <c r="I27" s="68"/>
      <c r="J27" s="70">
        <f t="shared" si="51"/>
        <v>0</v>
      </c>
      <c r="K27" s="70">
        <f t="shared" si="52"/>
        <v>0.66227638314433324</v>
      </c>
      <c r="L27" s="70"/>
      <c r="M27" s="68">
        <f t="shared" si="18"/>
        <v>2.5134649910233393</v>
      </c>
      <c r="N27" s="70"/>
      <c r="O27" s="70">
        <f t="shared" si="19"/>
        <v>1.374134699515368</v>
      </c>
      <c r="P27" s="70">
        <f t="shared" si="20"/>
        <v>4.2171671672954361</v>
      </c>
      <c r="Q27" s="71">
        <f t="shared" si="53"/>
        <v>16.337522441651707</v>
      </c>
      <c r="R27" s="71"/>
      <c r="S27" s="72">
        <f t="shared" si="54"/>
        <v>13.395677688517921</v>
      </c>
      <c r="T27" s="72">
        <f t="shared" si="55"/>
        <v>20.355588145308101</v>
      </c>
      <c r="U27" s="84">
        <f t="shared" si="7"/>
        <v>-4.0180657036563936</v>
      </c>
      <c r="V27" s="30" t="s">
        <v>29</v>
      </c>
      <c r="W27" s="113">
        <v>3</v>
      </c>
      <c r="X27" s="64">
        <f t="shared" si="8"/>
        <v>0.53859964093357271</v>
      </c>
      <c r="Y27" s="113">
        <v>2.2000000000000002</v>
      </c>
      <c r="Z27" s="65">
        <f t="shared" si="9"/>
        <v>0.39497307001795334</v>
      </c>
      <c r="AA27" s="66">
        <f t="shared" si="21"/>
        <v>0.24220927854396515</v>
      </c>
      <c r="AB27" s="66">
        <f t="shared" si="22"/>
        <v>7.2246876677239609</v>
      </c>
      <c r="AC27" s="67">
        <f t="shared" si="10"/>
        <v>4.3484610151519776E-2</v>
      </c>
      <c r="AD27" s="67">
        <f t="shared" si="11"/>
        <v>1.2970713945644454</v>
      </c>
      <c r="AE27" s="67">
        <f t="shared" si="23"/>
        <v>0.35148845986643357</v>
      </c>
      <c r="AF27" s="67">
        <f t="shared" si="24"/>
        <v>0.90209832454649208</v>
      </c>
      <c r="AG27" s="74"/>
      <c r="AH27" s="30" t="s">
        <v>29</v>
      </c>
      <c r="AI27" s="114">
        <v>0</v>
      </c>
      <c r="AJ27" s="75">
        <f t="shared" si="25"/>
        <v>0</v>
      </c>
      <c r="AK27" s="113">
        <v>0.4</v>
      </c>
      <c r="AL27" s="76">
        <f t="shared" si="26"/>
        <v>7.1813285457809697E-2</v>
      </c>
      <c r="AM27" s="77">
        <f t="shared" si="27"/>
        <v>0</v>
      </c>
      <c r="AN27" s="77">
        <f t="shared" si="28"/>
        <v>3.6888794541139363</v>
      </c>
      <c r="AO27" s="67">
        <f t="shared" si="12"/>
        <v>0</v>
      </c>
      <c r="AP27" s="67">
        <f t="shared" si="13"/>
        <v>0.66227638314433324</v>
      </c>
      <c r="AQ27" s="67">
        <f t="shared" si="29"/>
        <v>7.1813285457809697E-2</v>
      </c>
      <c r="AR27" s="67">
        <f t="shared" si="30"/>
        <v>0.5904630976865235</v>
      </c>
      <c r="AS27" s="62"/>
      <c r="AT27" s="30" t="s">
        <v>29</v>
      </c>
      <c r="AU27" s="114">
        <v>14</v>
      </c>
      <c r="AV27" s="75">
        <f t="shared" si="31"/>
        <v>2.5134649910233393</v>
      </c>
      <c r="AW27" s="113">
        <v>14</v>
      </c>
      <c r="AX27" s="76">
        <f t="shared" si="32"/>
        <v>2.5134649910233393</v>
      </c>
      <c r="AY27" s="77">
        <f t="shared" si="33"/>
        <v>7.653930276300601</v>
      </c>
      <c r="AZ27" s="77">
        <f t="shared" si="34"/>
        <v>23.489621121835579</v>
      </c>
      <c r="BA27" s="67">
        <f t="shared" si="14"/>
        <v>1.374134699515368</v>
      </c>
      <c r="BB27" s="67">
        <f t="shared" si="15"/>
        <v>4.2171671672954361</v>
      </c>
      <c r="BC27" s="67">
        <f t="shared" si="35"/>
        <v>1.1393302915079713</v>
      </c>
      <c r="BD27" s="67">
        <f t="shared" si="36"/>
        <v>1.7037021762720967</v>
      </c>
      <c r="BE27" s="62"/>
      <c r="BF27" s="30" t="s">
        <v>29</v>
      </c>
      <c r="BG27" s="115">
        <v>91</v>
      </c>
      <c r="BH27" s="78">
        <f t="shared" si="37"/>
        <v>16.337522441651707</v>
      </c>
      <c r="BI27" s="116">
        <v>92.6</v>
      </c>
      <c r="BJ27" s="79">
        <f t="shared" si="38"/>
        <v>16.624775583482943</v>
      </c>
      <c r="BK27" s="77">
        <f t="shared" si="39"/>
        <v>74.613924725044825</v>
      </c>
      <c r="BL27" s="77">
        <f t="shared" si="40"/>
        <v>113.38062596936612</v>
      </c>
      <c r="BM27" s="80">
        <f t="shared" si="16"/>
        <v>13.395677688517921</v>
      </c>
      <c r="BN27" s="80">
        <f t="shared" si="17"/>
        <v>20.355588145308101</v>
      </c>
      <c r="BO27" s="80">
        <f t="shared" si="41"/>
        <v>3.2290978949650224</v>
      </c>
      <c r="BP27" s="80">
        <f t="shared" si="42"/>
        <v>3.7308125618251573</v>
      </c>
      <c r="BQ27" s="83"/>
      <c r="BR27" s="82"/>
      <c r="BS27" s="30" t="s">
        <v>29</v>
      </c>
      <c r="BT27" s="115">
        <v>557</v>
      </c>
      <c r="BU27" s="115">
        <v>557</v>
      </c>
    </row>
    <row r="28" spans="1:73">
      <c r="A28" s="37" t="s">
        <v>125</v>
      </c>
      <c r="B28" s="30" t="s">
        <v>50</v>
      </c>
      <c r="C28" s="68">
        <f t="shared" si="47"/>
        <v>0.46082949308755761</v>
      </c>
      <c r="D28" s="68"/>
      <c r="E28" s="69">
        <f t="shared" si="48"/>
        <v>0.14826359727108857</v>
      </c>
      <c r="F28" s="69">
        <f t="shared" si="49"/>
        <v>1.0656011031344903</v>
      </c>
      <c r="G28" s="69"/>
      <c r="H28" s="68">
        <f t="shared" si="50"/>
        <v>0.27649769585253459</v>
      </c>
      <c r="I28" s="68"/>
      <c r="J28" s="70">
        <f t="shared" si="51"/>
        <v>7.716297628663718E-2</v>
      </c>
      <c r="K28" s="70">
        <f t="shared" si="52"/>
        <v>0.86861953418454951</v>
      </c>
      <c r="L28" s="70"/>
      <c r="M28" s="68">
        <f t="shared" si="18"/>
        <v>3.870967741935484</v>
      </c>
      <c r="N28" s="70"/>
      <c r="O28" s="70">
        <f t="shared" si="19"/>
        <v>2.6869687551100712</v>
      </c>
      <c r="P28" s="70">
        <f t="shared" si="20"/>
        <v>5.0795552114826403</v>
      </c>
      <c r="Q28" s="71">
        <f t="shared" si="53"/>
        <v>40.737327188940093</v>
      </c>
      <c r="R28" s="71"/>
      <c r="S28" s="72">
        <f t="shared" si="54"/>
        <v>31.161894232699382</v>
      </c>
      <c r="T28" s="72">
        <f t="shared" si="55"/>
        <v>38.134909420268649</v>
      </c>
      <c r="U28" s="84">
        <f t="shared" si="7"/>
        <v>2.6024177686714438</v>
      </c>
      <c r="V28" s="30" t="s">
        <v>50</v>
      </c>
      <c r="W28" s="113">
        <v>5</v>
      </c>
      <c r="X28" s="64">
        <f t="shared" si="8"/>
        <v>0.46082949308755761</v>
      </c>
      <c r="Y28" s="113">
        <v>5.2</v>
      </c>
      <c r="Z28" s="65">
        <f t="shared" si="9"/>
        <v>0.47488584474885842</v>
      </c>
      <c r="AA28" s="66">
        <f t="shared" si="21"/>
        <v>1.6234863901184198</v>
      </c>
      <c r="AB28" s="66">
        <f t="shared" si="22"/>
        <v>11.668332079322669</v>
      </c>
      <c r="AC28" s="67">
        <f t="shared" si="10"/>
        <v>0.14826359727108857</v>
      </c>
      <c r="AD28" s="67">
        <f t="shared" si="11"/>
        <v>1.0656011031344903</v>
      </c>
      <c r="AE28" s="67">
        <f t="shared" si="23"/>
        <v>0.32662224747776986</v>
      </c>
      <c r="AF28" s="67">
        <f t="shared" si="24"/>
        <v>0.59071525838563188</v>
      </c>
      <c r="AG28" s="74"/>
      <c r="AH28" s="30" t="s">
        <v>50</v>
      </c>
      <c r="AI28" s="114">
        <v>3</v>
      </c>
      <c r="AJ28" s="75">
        <f t="shared" si="25"/>
        <v>0.27649769585253459</v>
      </c>
      <c r="AK28" s="113">
        <v>3.6</v>
      </c>
      <c r="AL28" s="76">
        <f t="shared" si="26"/>
        <v>0.32876712328767127</v>
      </c>
      <c r="AM28" s="77">
        <f t="shared" si="27"/>
        <v>0.84493459033867713</v>
      </c>
      <c r="AN28" s="77">
        <f t="shared" si="28"/>
        <v>9.5113838993208173</v>
      </c>
      <c r="AO28" s="67">
        <f t="shared" si="12"/>
        <v>7.716297628663718E-2</v>
      </c>
      <c r="AP28" s="67">
        <f t="shared" si="13"/>
        <v>0.86861953418454951</v>
      </c>
      <c r="AQ28" s="67">
        <f t="shared" si="29"/>
        <v>0.25160414700103406</v>
      </c>
      <c r="AR28" s="67">
        <f t="shared" si="30"/>
        <v>0.5398524108968783</v>
      </c>
      <c r="AS28" s="62"/>
      <c r="AT28" s="30" t="s">
        <v>50</v>
      </c>
      <c r="AU28" s="114">
        <v>42</v>
      </c>
      <c r="AV28" s="75">
        <f t="shared" si="31"/>
        <v>3.870967741935484</v>
      </c>
      <c r="AW28" s="113">
        <v>41</v>
      </c>
      <c r="AX28" s="76">
        <f t="shared" si="32"/>
        <v>3.7442922374429219</v>
      </c>
      <c r="AY28" s="77">
        <f t="shared" si="33"/>
        <v>29.422307868455281</v>
      </c>
      <c r="AZ28" s="77">
        <f t="shared" si="34"/>
        <v>55.621129565734918</v>
      </c>
      <c r="BA28" s="67">
        <f t="shared" si="14"/>
        <v>2.6869687551100712</v>
      </c>
      <c r="BB28" s="67">
        <f t="shared" si="15"/>
        <v>5.0795552114826403</v>
      </c>
      <c r="BC28" s="67">
        <f t="shared" si="35"/>
        <v>1.0573234823328508</v>
      </c>
      <c r="BD28" s="67">
        <f t="shared" si="36"/>
        <v>1.3352629740397184</v>
      </c>
      <c r="BE28" s="62"/>
      <c r="BF28" s="30" t="s">
        <v>50</v>
      </c>
      <c r="BG28" s="115">
        <v>442</v>
      </c>
      <c r="BH28" s="78">
        <f t="shared" si="37"/>
        <v>40.737327188940093</v>
      </c>
      <c r="BI28" s="116">
        <v>379.4</v>
      </c>
      <c r="BJ28" s="79">
        <f t="shared" si="38"/>
        <v>34.648401826484019</v>
      </c>
      <c r="BK28" s="77">
        <f t="shared" si="39"/>
        <v>341.22274184805826</v>
      </c>
      <c r="BL28" s="77">
        <f t="shared" si="40"/>
        <v>417.57725815194169</v>
      </c>
      <c r="BM28" s="80">
        <f t="shared" si="16"/>
        <v>31.161894232699382</v>
      </c>
      <c r="BN28" s="80">
        <f t="shared" si="17"/>
        <v>38.134909420268649</v>
      </c>
      <c r="BO28" s="80">
        <f t="shared" si="41"/>
        <v>3.486507593784637</v>
      </c>
      <c r="BP28" s="80">
        <f t="shared" si="42"/>
        <v>3.4865075937846299</v>
      </c>
      <c r="BQ28" s="83"/>
      <c r="BR28" s="81"/>
      <c r="BS28" s="30" t="s">
        <v>50</v>
      </c>
      <c r="BT28" s="115">
        <v>1085</v>
      </c>
      <c r="BU28" s="115">
        <v>1095</v>
      </c>
    </row>
    <row r="29" spans="1:73">
      <c r="B29" s="30" t="s">
        <v>51</v>
      </c>
      <c r="C29" s="68">
        <f t="shared" si="47"/>
        <v>0.37453183520599254</v>
      </c>
      <c r="D29" s="68"/>
      <c r="E29" s="69">
        <f t="shared" si="48"/>
        <v>0.11542390352529894</v>
      </c>
      <c r="F29" s="69">
        <f t="shared" si="49"/>
        <v>1.6356852742056578</v>
      </c>
      <c r="G29" s="69"/>
      <c r="H29" s="68">
        <f t="shared" si="50"/>
        <v>0.18726591760299627</v>
      </c>
      <c r="I29" s="68"/>
      <c r="J29" s="70">
        <f t="shared" si="51"/>
        <v>4.5188298235814398E-2</v>
      </c>
      <c r="K29" s="70">
        <f t="shared" si="52"/>
        <v>1.3478894902470075</v>
      </c>
      <c r="L29" s="70"/>
      <c r="M29" s="68">
        <f t="shared" si="18"/>
        <v>5.8052434456928843</v>
      </c>
      <c r="N29" s="70"/>
      <c r="O29" s="70">
        <f t="shared" si="19"/>
        <v>3.4712307193764049</v>
      </c>
      <c r="P29" s="70">
        <f t="shared" si="20"/>
        <v>7.5499619297142146</v>
      </c>
      <c r="Q29" s="71">
        <f t="shared" si="53"/>
        <v>31.460674157303369</v>
      </c>
      <c r="R29" s="71"/>
      <c r="S29" s="72">
        <f t="shared" si="54"/>
        <v>23.129046162053569</v>
      </c>
      <c r="T29" s="72">
        <f t="shared" si="55"/>
        <v>32.020207569289717</v>
      </c>
      <c r="U29" s="84">
        <f t="shared" si="7"/>
        <v>-0.55953341198634732</v>
      </c>
      <c r="V29" s="30" t="s">
        <v>51</v>
      </c>
      <c r="W29" s="113">
        <v>2</v>
      </c>
      <c r="X29" s="64">
        <f t="shared" si="8"/>
        <v>0.37453183520599254</v>
      </c>
      <c r="Y29" s="113">
        <v>3.2</v>
      </c>
      <c r="Z29" s="65">
        <f t="shared" si="9"/>
        <v>0.59701492537313439</v>
      </c>
      <c r="AA29" s="66">
        <f t="shared" si="21"/>
        <v>0.61867212289560225</v>
      </c>
      <c r="AB29" s="66">
        <f t="shared" si="22"/>
        <v>8.7672730697423251</v>
      </c>
      <c r="AC29" s="67">
        <f t="shared" si="10"/>
        <v>0.11542390352529894</v>
      </c>
      <c r="AD29" s="67">
        <f t="shared" si="11"/>
        <v>1.6356852742056578</v>
      </c>
      <c r="AE29" s="67">
        <f t="shared" si="23"/>
        <v>0.48159102184783542</v>
      </c>
      <c r="AF29" s="67">
        <f t="shared" si="24"/>
        <v>1.0386703488325235</v>
      </c>
      <c r="AG29" s="74"/>
      <c r="AH29" s="30" t="s">
        <v>51</v>
      </c>
      <c r="AI29" s="114">
        <v>1</v>
      </c>
      <c r="AJ29" s="75">
        <f t="shared" si="25"/>
        <v>0.18726591760299627</v>
      </c>
      <c r="AK29" s="113">
        <v>2.2000000000000002</v>
      </c>
      <c r="AL29" s="76">
        <f t="shared" si="26"/>
        <v>0.41044776119402993</v>
      </c>
      <c r="AM29" s="77">
        <f t="shared" si="27"/>
        <v>0.24220927854396515</v>
      </c>
      <c r="AN29" s="77">
        <f t="shared" si="28"/>
        <v>7.2246876677239609</v>
      </c>
      <c r="AO29" s="67">
        <f t="shared" si="12"/>
        <v>4.5188298235814398E-2</v>
      </c>
      <c r="AP29" s="67">
        <f t="shared" si="13"/>
        <v>1.3478894902470075</v>
      </c>
      <c r="AQ29" s="67">
        <f t="shared" si="29"/>
        <v>0.36525946295821554</v>
      </c>
      <c r="AR29" s="67">
        <f t="shared" si="30"/>
        <v>0.93744172905297762</v>
      </c>
      <c r="AS29" s="62"/>
      <c r="AT29" s="30" t="s">
        <v>51</v>
      </c>
      <c r="AU29" s="114">
        <v>31</v>
      </c>
      <c r="AV29" s="75">
        <f t="shared" si="31"/>
        <v>5.8052434456928843</v>
      </c>
      <c r="AW29" s="113">
        <v>28.2</v>
      </c>
      <c r="AX29" s="76">
        <f t="shared" si="32"/>
        <v>5.2611940298507465</v>
      </c>
      <c r="AY29" s="77">
        <f t="shared" si="33"/>
        <v>18.605796655857532</v>
      </c>
      <c r="AZ29" s="77">
        <f t="shared" si="34"/>
        <v>40.467795943268193</v>
      </c>
      <c r="BA29" s="67">
        <f t="shared" si="14"/>
        <v>3.4712307193764049</v>
      </c>
      <c r="BB29" s="67">
        <f t="shared" si="15"/>
        <v>7.5499619297142146</v>
      </c>
      <c r="BC29" s="67">
        <f t="shared" si="35"/>
        <v>1.7899633104743415</v>
      </c>
      <c r="BD29" s="67">
        <f t="shared" si="36"/>
        <v>2.2887678998634682</v>
      </c>
      <c r="BE29" s="62"/>
      <c r="BF29" s="30" t="s">
        <v>51</v>
      </c>
      <c r="BG29" s="115">
        <v>168</v>
      </c>
      <c r="BH29" s="78">
        <f t="shared" si="37"/>
        <v>31.460674157303369</v>
      </c>
      <c r="BI29" s="116">
        <v>147.80000000000001</v>
      </c>
      <c r="BJ29" s="79">
        <f t="shared" si="38"/>
        <v>27.574626865671643</v>
      </c>
      <c r="BK29" s="77">
        <f t="shared" si="39"/>
        <v>123.97168742860714</v>
      </c>
      <c r="BL29" s="77">
        <f t="shared" si="40"/>
        <v>171.62831257139288</v>
      </c>
      <c r="BM29" s="80">
        <f t="shared" si="16"/>
        <v>23.129046162053569</v>
      </c>
      <c r="BN29" s="80">
        <f t="shared" si="17"/>
        <v>32.020207569289717</v>
      </c>
      <c r="BO29" s="80">
        <f t="shared" si="41"/>
        <v>4.4455807036180737</v>
      </c>
      <c r="BP29" s="80">
        <f t="shared" si="42"/>
        <v>4.4455807036180737</v>
      </c>
      <c r="BQ29" s="83"/>
      <c r="BR29" s="81"/>
      <c r="BS29" s="30" t="s">
        <v>51</v>
      </c>
      <c r="BT29" s="115">
        <v>534</v>
      </c>
      <c r="BU29" s="115">
        <v>536</v>
      </c>
    </row>
    <row r="30" spans="1:73">
      <c r="B30" s="30" t="s">
        <v>52</v>
      </c>
      <c r="C30" s="68">
        <f>X30</f>
        <v>0</v>
      </c>
      <c r="D30" s="68"/>
      <c r="E30" s="69">
        <f>IF(Z30=0,$AF$4,AC30)</f>
        <v>4.6135100675040987E-2</v>
      </c>
      <c r="F30" s="69">
        <f>IF($Z30=0,$AF$4,AD30)</f>
        <v>1.3761309843283736</v>
      </c>
      <c r="G30" s="69"/>
      <c r="H30" s="68">
        <f>AJ30</f>
        <v>0.38759689922480622</v>
      </c>
      <c r="I30" s="68"/>
      <c r="J30" s="70">
        <f>AO30</f>
        <v>2.0551931678466487E-2</v>
      </c>
      <c r="K30" s="70">
        <f>AP30</f>
        <v>1.222143047050479</v>
      </c>
      <c r="L30" s="70"/>
      <c r="M30" s="68">
        <f>AV30</f>
        <v>4.6511627906976747</v>
      </c>
      <c r="N30" s="70"/>
      <c r="O30" s="70">
        <f>BA30</f>
        <v>3.3120312968276786</v>
      </c>
      <c r="P30" s="70">
        <f>BB30</f>
        <v>7.3695681501351569</v>
      </c>
      <c r="Q30" s="71">
        <f>BH30</f>
        <v>28.488372093023255</v>
      </c>
      <c r="R30" s="71"/>
      <c r="S30" s="72">
        <f>BM30</f>
        <v>23.823838284411799</v>
      </c>
      <c r="T30" s="72">
        <f>BN30</f>
        <v>32.93806647749296</v>
      </c>
      <c r="U30" s="84">
        <f t="shared" si="7"/>
        <v>-4.449694384469705</v>
      </c>
      <c r="V30" s="30" t="s">
        <v>52</v>
      </c>
      <c r="W30" s="113"/>
      <c r="X30" s="64">
        <f t="shared" si="8"/>
        <v>0</v>
      </c>
      <c r="Y30" s="113">
        <v>2.2000000000000002</v>
      </c>
      <c r="Z30" s="65">
        <f t="shared" si="9"/>
        <v>0.41904761904761906</v>
      </c>
      <c r="AA30" s="66">
        <f t="shared" si="21"/>
        <v>0.24220927854396515</v>
      </c>
      <c r="AB30" s="66">
        <f t="shared" si="22"/>
        <v>7.2246876677239609</v>
      </c>
      <c r="AC30" s="67">
        <f t="shared" si="10"/>
        <v>4.6135100675040987E-2</v>
      </c>
      <c r="AD30" s="67">
        <f t="shared" si="11"/>
        <v>1.3761309843283736</v>
      </c>
      <c r="AE30" s="67">
        <f t="shared" si="23"/>
        <v>0.37291251837257805</v>
      </c>
      <c r="AF30" s="67">
        <f t="shared" si="24"/>
        <v>0.95708336528075444</v>
      </c>
      <c r="AG30" s="74"/>
      <c r="AH30" s="30" t="s">
        <v>52</v>
      </c>
      <c r="AI30" s="114">
        <v>2</v>
      </c>
      <c r="AJ30" s="75">
        <f t="shared" si="25"/>
        <v>0.38759689922480622</v>
      </c>
      <c r="AK30" s="113">
        <v>1.6</v>
      </c>
      <c r="AL30" s="76">
        <f t="shared" si="26"/>
        <v>0.30476190476190479</v>
      </c>
      <c r="AM30" s="77">
        <f t="shared" si="27"/>
        <v>0.10789764131194905</v>
      </c>
      <c r="AN30" s="77">
        <f t="shared" si="28"/>
        <v>6.4162509970150143</v>
      </c>
      <c r="AO30" s="67">
        <f t="shared" si="12"/>
        <v>2.0551931678466487E-2</v>
      </c>
      <c r="AP30" s="67">
        <f t="shared" si="13"/>
        <v>1.222143047050479</v>
      </c>
      <c r="AQ30" s="67">
        <f t="shared" si="29"/>
        <v>0.28420997308343832</v>
      </c>
      <c r="AR30" s="67">
        <f t="shared" si="30"/>
        <v>0.91738114228857426</v>
      </c>
      <c r="AS30" s="62"/>
      <c r="AT30" s="30" t="s">
        <v>52</v>
      </c>
      <c r="AU30" s="114">
        <v>24</v>
      </c>
      <c r="AV30" s="75">
        <f t="shared" si="31"/>
        <v>4.6511627906976747</v>
      </c>
      <c r="AW30" s="113">
        <v>26.6</v>
      </c>
      <c r="AX30" s="76">
        <f t="shared" si="32"/>
        <v>5.0666666666666673</v>
      </c>
      <c r="AY30" s="77">
        <f t="shared" si="33"/>
        <v>17.38816430834531</v>
      </c>
      <c r="AZ30" s="77">
        <f t="shared" si="34"/>
        <v>38.690232788209578</v>
      </c>
      <c r="BA30" s="67">
        <f t="shared" si="14"/>
        <v>3.3120312968276786</v>
      </c>
      <c r="BB30" s="67">
        <f t="shared" si="15"/>
        <v>7.3695681501351569</v>
      </c>
      <c r="BC30" s="67">
        <f t="shared" si="35"/>
        <v>1.7546353698389887</v>
      </c>
      <c r="BD30" s="67">
        <f t="shared" si="36"/>
        <v>2.3029014834684896</v>
      </c>
      <c r="BE30" s="62"/>
      <c r="BF30" s="30" t="s">
        <v>52</v>
      </c>
      <c r="BG30" s="115">
        <v>147</v>
      </c>
      <c r="BH30" s="78">
        <f t="shared" si="37"/>
        <v>28.488372093023255</v>
      </c>
      <c r="BI30" s="116">
        <v>149</v>
      </c>
      <c r="BJ30" s="79">
        <f t="shared" si="38"/>
        <v>28.38095238095238</v>
      </c>
      <c r="BK30" s="77">
        <f t="shared" si="39"/>
        <v>125.07515099316194</v>
      </c>
      <c r="BL30" s="77">
        <f t="shared" si="40"/>
        <v>172.92484900683806</v>
      </c>
      <c r="BM30" s="80">
        <f t="shared" si="16"/>
        <v>23.823838284411799</v>
      </c>
      <c r="BN30" s="80">
        <f t="shared" si="17"/>
        <v>32.93806647749296</v>
      </c>
      <c r="BO30" s="80">
        <f t="shared" si="41"/>
        <v>4.5571140965405803</v>
      </c>
      <c r="BP30" s="80">
        <f t="shared" si="42"/>
        <v>4.5571140965405803</v>
      </c>
      <c r="BQ30" s="83"/>
      <c r="BR30" s="81"/>
      <c r="BS30" s="30" t="s">
        <v>52</v>
      </c>
      <c r="BT30" s="115">
        <v>516</v>
      </c>
      <c r="BU30" s="115">
        <v>525</v>
      </c>
    </row>
    <row r="31" spans="1:73">
      <c r="B31" s="30" t="s">
        <v>53</v>
      </c>
      <c r="C31" s="68">
        <f t="shared" si="47"/>
        <v>0.23923444976076555</v>
      </c>
      <c r="D31" s="68"/>
      <c r="E31" s="69">
        <f t="shared" si="48"/>
        <v>7.3827222302577822E-2</v>
      </c>
      <c r="F31" s="69">
        <f t="shared" si="49"/>
        <v>1.0462139701363158</v>
      </c>
      <c r="G31" s="69"/>
      <c r="H31" s="68">
        <f t="shared" si="50"/>
        <v>0.71770334928229662</v>
      </c>
      <c r="I31" s="68"/>
      <c r="J31" s="70">
        <f t="shared" si="51"/>
        <v>0.22766994345084132</v>
      </c>
      <c r="K31" s="70">
        <f t="shared" si="52"/>
        <v>1.4758714131820727</v>
      </c>
      <c r="L31" s="70"/>
      <c r="M31" s="68">
        <f t="shared" si="18"/>
        <v>5.3827751196172251</v>
      </c>
      <c r="N31" s="70"/>
      <c r="O31" s="70">
        <f t="shared" si="19"/>
        <v>4.325831712270781</v>
      </c>
      <c r="P31" s="70">
        <f t="shared" si="20"/>
        <v>7.7303816936656684</v>
      </c>
      <c r="Q31" s="71">
        <f t="shared" si="53"/>
        <v>21.411483253588518</v>
      </c>
      <c r="R31" s="71"/>
      <c r="S31" s="72">
        <f t="shared" si="54"/>
        <v>17.987903630391834</v>
      </c>
      <c r="T31" s="72">
        <f t="shared" si="55"/>
        <v>24.207800426887406</v>
      </c>
      <c r="U31" s="84">
        <f t="shared" si="7"/>
        <v>-2.7963171732988883</v>
      </c>
      <c r="V31" s="30" t="s">
        <v>53</v>
      </c>
      <c r="W31" s="113">
        <v>2</v>
      </c>
      <c r="X31" s="64">
        <f t="shared" si="8"/>
        <v>0.23923444976076555</v>
      </c>
      <c r="Y31" s="113">
        <v>3.2</v>
      </c>
      <c r="Z31" s="65">
        <f t="shared" si="9"/>
        <v>0.3818615751789976</v>
      </c>
      <c r="AA31" s="66">
        <f t="shared" si="21"/>
        <v>0.61867212289560225</v>
      </c>
      <c r="AB31" s="66">
        <f t="shared" si="22"/>
        <v>8.7672730697423251</v>
      </c>
      <c r="AC31" s="67">
        <f t="shared" si="10"/>
        <v>7.3827222302577822E-2</v>
      </c>
      <c r="AD31" s="67">
        <f t="shared" si="11"/>
        <v>1.0462139701363158</v>
      </c>
      <c r="AE31" s="67">
        <f t="shared" si="23"/>
        <v>0.30803435287641978</v>
      </c>
      <c r="AF31" s="67">
        <f t="shared" si="24"/>
        <v>0.66435239495731824</v>
      </c>
      <c r="AG31" s="74"/>
      <c r="AH31" s="30" t="s">
        <v>53</v>
      </c>
      <c r="AI31" s="114">
        <v>6</v>
      </c>
      <c r="AJ31" s="75">
        <f t="shared" si="25"/>
        <v>0.71770334928229662</v>
      </c>
      <c r="AK31" s="113">
        <v>5.8</v>
      </c>
      <c r="AL31" s="76">
        <f t="shared" si="26"/>
        <v>0.69212410501193311</v>
      </c>
      <c r="AM31" s="77">
        <f t="shared" si="27"/>
        <v>1.9078741261180503</v>
      </c>
      <c r="AN31" s="77">
        <f t="shared" si="28"/>
        <v>12.36780244246577</v>
      </c>
      <c r="AO31" s="67">
        <f t="shared" si="12"/>
        <v>0.22766994345084132</v>
      </c>
      <c r="AP31" s="67">
        <f t="shared" si="13"/>
        <v>1.4758714131820727</v>
      </c>
      <c r="AQ31" s="67">
        <f t="shared" si="29"/>
        <v>0.46445416156109176</v>
      </c>
      <c r="AR31" s="67">
        <f t="shared" si="30"/>
        <v>0.7837473081701396</v>
      </c>
      <c r="AS31" s="62"/>
      <c r="AT31" s="30" t="s">
        <v>53</v>
      </c>
      <c r="AU31" s="114">
        <v>45</v>
      </c>
      <c r="AV31" s="75">
        <f t="shared" si="31"/>
        <v>5.3827751196172251</v>
      </c>
      <c r="AW31" s="113">
        <v>49</v>
      </c>
      <c r="AX31" s="76">
        <f t="shared" si="32"/>
        <v>5.8472553699284013</v>
      </c>
      <c r="AY31" s="77">
        <f t="shared" si="33"/>
        <v>36.250469748829147</v>
      </c>
      <c r="AZ31" s="77">
        <f t="shared" si="34"/>
        <v>64.780598592918295</v>
      </c>
      <c r="BA31" s="67">
        <f t="shared" si="14"/>
        <v>4.325831712270781</v>
      </c>
      <c r="BB31" s="67">
        <f t="shared" si="15"/>
        <v>7.7303816936656684</v>
      </c>
      <c r="BC31" s="67">
        <f t="shared" si="35"/>
        <v>1.5214236576576203</v>
      </c>
      <c r="BD31" s="67">
        <f t="shared" si="36"/>
        <v>1.8831263237372671</v>
      </c>
      <c r="BE31" s="62"/>
      <c r="BF31" s="30" t="s">
        <v>53</v>
      </c>
      <c r="BG31" s="115">
        <v>179</v>
      </c>
      <c r="BH31" s="78">
        <f t="shared" si="37"/>
        <v>21.411483253588518</v>
      </c>
      <c r="BI31" s="116">
        <v>176.8</v>
      </c>
      <c r="BJ31" s="79">
        <f t="shared" si="38"/>
        <v>21.097852028639618</v>
      </c>
      <c r="BK31" s="77">
        <f t="shared" si="39"/>
        <v>150.73863242268357</v>
      </c>
      <c r="BL31" s="77">
        <f t="shared" si="40"/>
        <v>202.86136757731646</v>
      </c>
      <c r="BM31" s="80">
        <f t="shared" si="16"/>
        <v>17.987903630391834</v>
      </c>
      <c r="BN31" s="80">
        <f t="shared" si="17"/>
        <v>24.207800426887406</v>
      </c>
      <c r="BO31" s="80">
        <f t="shared" si="41"/>
        <v>3.1099483982477842</v>
      </c>
      <c r="BP31" s="80">
        <f t="shared" si="42"/>
        <v>3.1099483982477878</v>
      </c>
      <c r="BQ31" s="83"/>
      <c r="BR31" s="82"/>
      <c r="BS31" s="30" t="s">
        <v>53</v>
      </c>
      <c r="BT31" s="115">
        <v>836</v>
      </c>
      <c r="BU31" s="115">
        <v>838</v>
      </c>
    </row>
    <row r="32" spans="1:73">
      <c r="A32" s="37" t="s">
        <v>126</v>
      </c>
      <c r="B32" s="30" t="s">
        <v>126</v>
      </c>
      <c r="C32" s="68">
        <f t="shared" ref="C32:C38" si="56">X32</f>
        <v>0.39929015084294583</v>
      </c>
      <c r="D32" s="68"/>
      <c r="E32" s="69">
        <f t="shared" ref="E32:E38" si="57">IF(Z32=0,$AF$4,AC32)</f>
        <v>0.22891580103568251</v>
      </c>
      <c r="F32" s="69">
        <f t="shared" ref="F32:F38" si="58">IF($Z32=0,$AF$4,AD32)</f>
        <v>0.84763195125458146</v>
      </c>
      <c r="G32" s="69"/>
      <c r="H32" s="68">
        <f t="shared" ref="H32:H38" si="59">AJ32</f>
        <v>0.13309671694764863</v>
      </c>
      <c r="I32" s="68"/>
      <c r="J32" s="70">
        <f t="shared" ref="J32:K38" si="60">AO32</f>
        <v>0.11150379589960667</v>
      </c>
      <c r="K32" s="70">
        <f t="shared" si="60"/>
        <v>0.61194106997869502</v>
      </c>
      <c r="L32" s="70"/>
      <c r="M32" s="68">
        <f t="shared" ref="M32:M38" si="61">AV32</f>
        <v>6.2555456965394853</v>
      </c>
      <c r="N32" s="70"/>
      <c r="O32" s="70">
        <f t="shared" ref="O32:P38" si="62">BA32</f>
        <v>5.3069729557430012</v>
      </c>
      <c r="P32" s="70">
        <f t="shared" si="62"/>
        <v>7.3911570531617174</v>
      </c>
      <c r="Q32" s="71">
        <f t="shared" ref="Q32:Q38" si="63">BH32</f>
        <v>46.406388642413489</v>
      </c>
      <c r="R32" s="71"/>
      <c r="S32" s="72">
        <f t="shared" ref="S32:T38" si="64">BM32</f>
        <v>44.172465301706168</v>
      </c>
      <c r="T32" s="72">
        <f t="shared" si="64"/>
        <v>49.843563193396221</v>
      </c>
      <c r="U32" s="84">
        <f t="shared" si="7"/>
        <v>-3.4371745509827321</v>
      </c>
      <c r="V32" s="73" t="s">
        <v>126</v>
      </c>
      <c r="W32" s="113">
        <v>9</v>
      </c>
      <c r="X32" s="64">
        <f t="shared" si="8"/>
        <v>0.39929015084294583</v>
      </c>
      <c r="Y32" s="113">
        <v>10.8</v>
      </c>
      <c r="Z32" s="65">
        <f t="shared" si="9"/>
        <v>0.48085485307212822</v>
      </c>
      <c r="AA32" s="66">
        <f t="shared" si="21"/>
        <v>5.1414488912614296</v>
      </c>
      <c r="AB32" s="66">
        <f t="shared" si="22"/>
        <v>19.0378136251779</v>
      </c>
      <c r="AC32" s="67">
        <f t="shared" si="10"/>
        <v>0.22891580103568251</v>
      </c>
      <c r="AD32" s="67">
        <f t="shared" si="11"/>
        <v>0.84763195125458146</v>
      </c>
      <c r="AE32" s="67">
        <f t="shared" si="23"/>
        <v>0.25193905203644573</v>
      </c>
      <c r="AF32" s="67">
        <f t="shared" si="24"/>
        <v>0.36677709818245324</v>
      </c>
      <c r="AG32" s="74"/>
      <c r="AH32" s="73" t="s">
        <v>126</v>
      </c>
      <c r="AI32" s="114">
        <v>3</v>
      </c>
      <c r="AJ32" s="75">
        <f t="shared" si="25"/>
        <v>0.13309671694764863</v>
      </c>
      <c r="AK32" s="113">
        <v>6.6</v>
      </c>
      <c r="AL32" s="76">
        <f t="shared" si="26"/>
        <v>0.29385574354407834</v>
      </c>
      <c r="AM32" s="77">
        <f t="shared" si="27"/>
        <v>2.504375255905166</v>
      </c>
      <c r="AN32" s="77">
        <f t="shared" si="28"/>
        <v>13.744196431721491</v>
      </c>
      <c r="AO32" s="67">
        <f t="shared" si="12"/>
        <v>0.11150379589960667</v>
      </c>
      <c r="AP32" s="67">
        <f t="shared" si="13"/>
        <v>0.61194106997869502</v>
      </c>
      <c r="AQ32" s="67">
        <f t="shared" si="29"/>
        <v>0.18235194764447166</v>
      </c>
      <c r="AR32" s="67">
        <f t="shared" si="30"/>
        <v>0.31808532643461668</v>
      </c>
      <c r="AS32" s="62"/>
      <c r="AT32" s="73" t="s">
        <v>126</v>
      </c>
      <c r="AU32" s="114">
        <v>141</v>
      </c>
      <c r="AV32" s="75">
        <f t="shared" si="31"/>
        <v>6.2555456965394853</v>
      </c>
      <c r="AW32" s="113">
        <v>142.6</v>
      </c>
      <c r="AX32" s="76">
        <f t="shared" si="32"/>
        <v>6.3490650044523589</v>
      </c>
      <c r="AY32" s="77">
        <f t="shared" si="33"/>
        <v>119.19461258598781</v>
      </c>
      <c r="AZ32" s="77">
        <f t="shared" si="34"/>
        <v>166.00538741401218</v>
      </c>
      <c r="BA32" s="67">
        <f t="shared" si="14"/>
        <v>5.3069729557430012</v>
      </c>
      <c r="BB32" s="67">
        <f t="shared" si="15"/>
        <v>7.3911570531617174</v>
      </c>
      <c r="BC32" s="67">
        <f t="shared" si="35"/>
        <v>1.0420920487093577</v>
      </c>
      <c r="BD32" s="67">
        <f t="shared" si="36"/>
        <v>1.0420920487093586</v>
      </c>
      <c r="BE32" s="62"/>
      <c r="BF32" s="73" t="s">
        <v>126</v>
      </c>
      <c r="BG32" s="115">
        <v>1046</v>
      </c>
      <c r="BH32" s="78">
        <f t="shared" si="37"/>
        <v>46.406388642413489</v>
      </c>
      <c r="BI32" s="116">
        <v>1055.8</v>
      </c>
      <c r="BJ32" s="79">
        <f t="shared" si="38"/>
        <v>47.008014247551202</v>
      </c>
      <c r="BK32" s="77">
        <f t="shared" si="39"/>
        <v>992.11357067632059</v>
      </c>
      <c r="BL32" s="77">
        <f t="shared" si="40"/>
        <v>1119.4864293236792</v>
      </c>
      <c r="BM32" s="80">
        <f t="shared" si="16"/>
        <v>44.172465301706168</v>
      </c>
      <c r="BN32" s="80">
        <f t="shared" si="17"/>
        <v>49.843563193396221</v>
      </c>
      <c r="BO32" s="80">
        <f t="shared" si="41"/>
        <v>2.8355489458450336</v>
      </c>
      <c r="BP32" s="80">
        <f t="shared" si="42"/>
        <v>2.8355489458450194</v>
      </c>
      <c r="BQ32" s="83"/>
      <c r="BR32" s="82"/>
      <c r="BS32" s="73" t="s">
        <v>126</v>
      </c>
      <c r="BT32" s="115">
        <v>2254</v>
      </c>
      <c r="BU32" s="115">
        <v>2246</v>
      </c>
    </row>
    <row r="33" spans="1:73">
      <c r="A33" s="37" t="s">
        <v>127</v>
      </c>
      <c r="B33" s="30" t="s">
        <v>40</v>
      </c>
      <c r="C33" s="68">
        <f t="shared" si="56"/>
        <v>0.18099547511312217</v>
      </c>
      <c r="D33" s="68"/>
      <c r="E33" s="69">
        <f t="shared" si="57"/>
        <v>9.7644924264207282E-3</v>
      </c>
      <c r="F33" s="69">
        <f t="shared" si="58"/>
        <v>0.58065619882488817</v>
      </c>
      <c r="G33" s="69"/>
      <c r="H33" s="68">
        <f t="shared" si="59"/>
        <v>0.72398190045248867</v>
      </c>
      <c r="I33" s="68"/>
      <c r="J33" s="70">
        <f t="shared" si="60"/>
        <v>0.25469348882532722</v>
      </c>
      <c r="K33" s="70">
        <f t="shared" si="60"/>
        <v>1.3052194897468217</v>
      </c>
      <c r="L33" s="70"/>
      <c r="M33" s="68">
        <f t="shared" si="61"/>
        <v>2.0814479638009047</v>
      </c>
      <c r="N33" s="70"/>
      <c r="O33" s="70">
        <f t="shared" si="62"/>
        <v>1.7206670115935494</v>
      </c>
      <c r="P33" s="70">
        <f t="shared" si="62"/>
        <v>3.715719725802638</v>
      </c>
      <c r="Q33" s="71">
        <f t="shared" si="63"/>
        <v>21.447963800904976</v>
      </c>
      <c r="R33" s="71"/>
      <c r="S33" s="72">
        <f t="shared" si="64"/>
        <v>17.921323189526419</v>
      </c>
      <c r="T33" s="72">
        <f t="shared" si="64"/>
        <v>23.273246946220187</v>
      </c>
      <c r="U33" s="84">
        <f t="shared" si="7"/>
        <v>-1.8252831453152112</v>
      </c>
      <c r="V33" s="30" t="s">
        <v>40</v>
      </c>
      <c r="W33" s="113">
        <v>2</v>
      </c>
      <c r="X33" s="64">
        <f t="shared" si="8"/>
        <v>0.18099547511312217</v>
      </c>
      <c r="Y33" s="113">
        <v>1.6</v>
      </c>
      <c r="Z33" s="65">
        <f t="shared" si="9"/>
        <v>0.14479638009049772</v>
      </c>
      <c r="AA33" s="66">
        <f t="shared" si="21"/>
        <v>0.10789764131194905</v>
      </c>
      <c r="AB33" s="66">
        <f t="shared" si="22"/>
        <v>6.4162509970150143</v>
      </c>
      <c r="AC33" s="67">
        <f t="shared" si="10"/>
        <v>9.7644924264207282E-3</v>
      </c>
      <c r="AD33" s="67">
        <f t="shared" si="11"/>
        <v>0.58065619882488817</v>
      </c>
      <c r="AE33" s="67">
        <f t="shared" si="23"/>
        <v>0.135031887664077</v>
      </c>
      <c r="AF33" s="67">
        <f t="shared" si="24"/>
        <v>0.43585981873439045</v>
      </c>
      <c r="AG33" s="74"/>
      <c r="AH33" s="30" t="s">
        <v>40</v>
      </c>
      <c r="AI33" s="114">
        <v>8</v>
      </c>
      <c r="AJ33" s="75">
        <f t="shared" si="25"/>
        <v>0.72398190045248867</v>
      </c>
      <c r="AK33" s="113">
        <v>7</v>
      </c>
      <c r="AL33" s="76">
        <f t="shared" si="26"/>
        <v>0.63348416289592757</v>
      </c>
      <c r="AM33" s="77">
        <f t="shared" si="27"/>
        <v>2.8143630515198659</v>
      </c>
      <c r="AN33" s="77">
        <f t="shared" si="28"/>
        <v>14.42267536170238</v>
      </c>
      <c r="AO33" s="67">
        <f t="shared" si="12"/>
        <v>0.25469348882532722</v>
      </c>
      <c r="AP33" s="67">
        <f t="shared" si="13"/>
        <v>1.3052194897468217</v>
      </c>
      <c r="AQ33" s="67">
        <f t="shared" si="29"/>
        <v>0.37879067407060035</v>
      </c>
      <c r="AR33" s="67">
        <f t="shared" si="30"/>
        <v>0.6717353268508941</v>
      </c>
      <c r="AS33" s="62"/>
      <c r="AT33" s="30" t="s">
        <v>40</v>
      </c>
      <c r="AU33" s="114">
        <v>23</v>
      </c>
      <c r="AV33" s="75">
        <f t="shared" si="31"/>
        <v>2.0814479638009047</v>
      </c>
      <c r="AW33" s="113">
        <v>28.6</v>
      </c>
      <c r="AX33" s="76">
        <f t="shared" si="32"/>
        <v>2.5882352941176472</v>
      </c>
      <c r="AY33" s="77">
        <f t="shared" si="33"/>
        <v>19.013370478108722</v>
      </c>
      <c r="AZ33" s="77">
        <f t="shared" si="34"/>
        <v>41.05870297011915</v>
      </c>
      <c r="BA33" s="67">
        <f t="shared" si="14"/>
        <v>1.7206670115935494</v>
      </c>
      <c r="BB33" s="67">
        <f t="shared" si="15"/>
        <v>3.715719725802638</v>
      </c>
      <c r="BC33" s="67">
        <f t="shared" si="35"/>
        <v>0.86756828252409779</v>
      </c>
      <c r="BD33" s="67">
        <f t="shared" si="36"/>
        <v>1.1274844316849908</v>
      </c>
      <c r="BE33" s="62"/>
      <c r="BF33" s="30" t="s">
        <v>40</v>
      </c>
      <c r="BG33" s="115">
        <v>237</v>
      </c>
      <c r="BH33" s="78">
        <f t="shared" si="37"/>
        <v>21.447963800904976</v>
      </c>
      <c r="BI33" s="116">
        <v>227.6</v>
      </c>
      <c r="BJ33" s="79">
        <f t="shared" si="38"/>
        <v>20.597285067873301</v>
      </c>
      <c r="BK33" s="77">
        <f t="shared" si="39"/>
        <v>198.03062124426691</v>
      </c>
      <c r="BL33" s="77">
        <f t="shared" si="40"/>
        <v>257.16937875573308</v>
      </c>
      <c r="BM33" s="80">
        <f t="shared" si="16"/>
        <v>17.921323189526419</v>
      </c>
      <c r="BN33" s="80">
        <f t="shared" si="17"/>
        <v>23.273246946220187</v>
      </c>
      <c r="BO33" s="80">
        <f t="shared" si="41"/>
        <v>2.6759618783468824</v>
      </c>
      <c r="BP33" s="80">
        <f t="shared" si="42"/>
        <v>2.6759618783468859</v>
      </c>
      <c r="BQ33" s="83"/>
      <c r="BR33" s="82"/>
      <c r="BS33" s="30" t="s">
        <v>40</v>
      </c>
      <c r="BT33" s="115">
        <v>1105</v>
      </c>
      <c r="BU33" s="115">
        <v>1105</v>
      </c>
    </row>
    <row r="34" spans="1:73">
      <c r="A34" s="37"/>
      <c r="B34" s="30" t="s">
        <v>41</v>
      </c>
      <c r="C34" s="68">
        <f t="shared" si="56"/>
        <v>0</v>
      </c>
      <c r="D34" s="68"/>
      <c r="E34" s="69">
        <f t="shared" si="57"/>
        <v>0</v>
      </c>
      <c r="F34" s="69">
        <f t="shared" si="58"/>
        <v>2.597802432474603</v>
      </c>
      <c r="G34" s="69"/>
      <c r="H34" s="68">
        <f t="shared" si="59"/>
        <v>0</v>
      </c>
      <c r="I34" s="68"/>
      <c r="J34" s="70">
        <f t="shared" si="60"/>
        <v>1.7829442242457676E-2</v>
      </c>
      <c r="K34" s="70">
        <f t="shared" si="60"/>
        <v>3.9236925288302102</v>
      </c>
      <c r="L34" s="70"/>
      <c r="M34" s="68">
        <f t="shared" si="61"/>
        <v>0.70422535211267612</v>
      </c>
      <c r="N34" s="70"/>
      <c r="O34" s="70">
        <f t="shared" si="62"/>
        <v>0.7675108264974122</v>
      </c>
      <c r="P34" s="70">
        <f t="shared" si="62"/>
        <v>7.2123863911293649</v>
      </c>
      <c r="Q34" s="71">
        <f t="shared" si="63"/>
        <v>9.8591549295774641</v>
      </c>
      <c r="R34" s="71"/>
      <c r="S34" s="72">
        <f t="shared" si="64"/>
        <v>7.5126343523940307</v>
      </c>
      <c r="T34" s="72">
        <f t="shared" si="64"/>
        <v>20.033633991216895</v>
      </c>
      <c r="U34" s="84">
        <f t="shared" si="7"/>
        <v>-10.174479061639431</v>
      </c>
      <c r="V34" s="30" t="s">
        <v>41</v>
      </c>
      <c r="W34" s="113"/>
      <c r="X34" s="64">
        <f t="shared" si="8"/>
        <v>0</v>
      </c>
      <c r="Y34" s="113">
        <v>0.2</v>
      </c>
      <c r="Z34" s="65">
        <f t="shared" si="9"/>
        <v>0.14084507042253522</v>
      </c>
      <c r="AA34" s="66">
        <f t="shared" si="21"/>
        <v>0</v>
      </c>
      <c r="AB34" s="66">
        <f t="shared" si="22"/>
        <v>3.6888794541139363</v>
      </c>
      <c r="AC34" s="67">
        <f t="shared" si="10"/>
        <v>0</v>
      </c>
      <c r="AD34" s="67">
        <f t="shared" si="11"/>
        <v>2.597802432474603</v>
      </c>
      <c r="AE34" s="67">
        <f t="shared" si="23"/>
        <v>0.14084507042253522</v>
      </c>
      <c r="AF34" s="67">
        <f t="shared" si="24"/>
        <v>2.4569573620520679</v>
      </c>
      <c r="AG34" s="74"/>
      <c r="AH34" s="30" t="s">
        <v>41</v>
      </c>
      <c r="AI34" s="114">
        <v>0</v>
      </c>
      <c r="AJ34" s="75">
        <f t="shared" si="25"/>
        <v>0</v>
      </c>
      <c r="AK34" s="113">
        <v>1.2</v>
      </c>
      <c r="AL34" s="76">
        <f t="shared" si="26"/>
        <v>0.84507042253521114</v>
      </c>
      <c r="AM34" s="77">
        <f t="shared" si="27"/>
        <v>2.5317807984289897E-2</v>
      </c>
      <c r="AN34" s="77">
        <f t="shared" si="28"/>
        <v>5.5716433909388989</v>
      </c>
      <c r="AO34" s="67">
        <f t="shared" si="12"/>
        <v>1.7829442242457676E-2</v>
      </c>
      <c r="AP34" s="67">
        <f t="shared" si="13"/>
        <v>3.9236925288302102</v>
      </c>
      <c r="AQ34" s="67">
        <f t="shared" si="29"/>
        <v>0.8272409802927535</v>
      </c>
      <c r="AR34" s="67">
        <f t="shared" si="30"/>
        <v>3.0786221062949992</v>
      </c>
      <c r="AS34" s="62"/>
      <c r="AT34" s="30" t="s">
        <v>41</v>
      </c>
      <c r="AU34" s="114">
        <v>1</v>
      </c>
      <c r="AV34" s="75">
        <f t="shared" si="31"/>
        <v>0.70422535211267612</v>
      </c>
      <c r="AW34" s="113">
        <v>4</v>
      </c>
      <c r="AX34" s="76">
        <f t="shared" si="32"/>
        <v>2.8169014084507045</v>
      </c>
      <c r="AY34" s="77">
        <f t="shared" si="33"/>
        <v>1.0898653736263253</v>
      </c>
      <c r="AZ34" s="77">
        <f t="shared" si="34"/>
        <v>10.241588675403698</v>
      </c>
      <c r="BA34" s="67">
        <f t="shared" si="14"/>
        <v>0.7675108264974122</v>
      </c>
      <c r="BB34" s="67">
        <f t="shared" si="15"/>
        <v>7.2123863911293649</v>
      </c>
      <c r="BC34" s="67">
        <f t="shared" si="35"/>
        <v>2.0493905819532925</v>
      </c>
      <c r="BD34" s="67">
        <f t="shared" si="36"/>
        <v>4.3954849826786599</v>
      </c>
      <c r="BE34" s="62"/>
      <c r="BF34" s="30" t="s">
        <v>41</v>
      </c>
      <c r="BG34" s="115">
        <v>14</v>
      </c>
      <c r="BH34" s="78">
        <f t="shared" si="37"/>
        <v>9.8591549295774641</v>
      </c>
      <c r="BI34" s="116">
        <v>18</v>
      </c>
      <c r="BJ34" s="79">
        <f t="shared" si="38"/>
        <v>12.676056338028168</v>
      </c>
      <c r="BK34" s="77">
        <f t="shared" si="39"/>
        <v>10.667940780399524</v>
      </c>
      <c r="BL34" s="77">
        <f t="shared" si="40"/>
        <v>28.44776026752799</v>
      </c>
      <c r="BM34" s="80">
        <f t="shared" si="16"/>
        <v>7.5126343523940307</v>
      </c>
      <c r="BN34" s="80">
        <f t="shared" si="17"/>
        <v>20.033633991216895</v>
      </c>
      <c r="BO34" s="80">
        <f t="shared" si="41"/>
        <v>5.1634219856341375</v>
      </c>
      <c r="BP34" s="80">
        <f t="shared" si="42"/>
        <v>7.3575776531887271</v>
      </c>
      <c r="BQ34" s="83"/>
      <c r="BR34" s="82"/>
      <c r="BS34" s="30" t="s">
        <v>41</v>
      </c>
      <c r="BT34" s="115">
        <v>142</v>
      </c>
      <c r="BU34" s="115">
        <v>142</v>
      </c>
    </row>
    <row r="35" spans="1:73">
      <c r="A35" s="37"/>
      <c r="B35" s="26" t="s">
        <v>42</v>
      </c>
      <c r="C35" s="68">
        <f t="shared" si="56"/>
        <v>0</v>
      </c>
      <c r="D35" s="68"/>
      <c r="E35" s="69">
        <f t="shared" si="57"/>
        <v>0</v>
      </c>
      <c r="F35" s="69">
        <f t="shared" si="58"/>
        <v>1.7157578856343887</v>
      </c>
      <c r="G35" s="69"/>
      <c r="H35" s="68">
        <f t="shared" si="59"/>
        <v>1.3953488372093024</v>
      </c>
      <c r="I35" s="68"/>
      <c r="J35" s="70">
        <f t="shared" si="60"/>
        <v>1.1775724643855767E-2</v>
      </c>
      <c r="K35" s="70">
        <f t="shared" si="60"/>
        <v>2.5914620422971621</v>
      </c>
      <c r="L35" s="70"/>
      <c r="M35" s="68">
        <f t="shared" si="61"/>
        <v>1.3953488372093024</v>
      </c>
      <c r="N35" s="70"/>
      <c r="O35" s="70">
        <f t="shared" si="62"/>
        <v>0.50691412726805829</v>
      </c>
      <c r="P35" s="70">
        <f t="shared" si="62"/>
        <v>4.7635296164668359</v>
      </c>
      <c r="Q35" s="71">
        <f t="shared" si="63"/>
        <v>12.558139534883722</v>
      </c>
      <c r="R35" s="71"/>
      <c r="S35" s="72">
        <f t="shared" si="64"/>
        <v>8.653858909701178</v>
      </c>
      <c r="T35" s="72">
        <f t="shared" si="64"/>
        <v>18.822230671287532</v>
      </c>
      <c r="U35" s="84">
        <f t="shared" si="7"/>
        <v>-6.2640911364038097</v>
      </c>
      <c r="V35" s="26" t="s">
        <v>42</v>
      </c>
      <c r="W35" s="113"/>
      <c r="X35" s="64">
        <f t="shared" si="8"/>
        <v>0</v>
      </c>
      <c r="Y35" s="113">
        <v>0.4</v>
      </c>
      <c r="Z35" s="65">
        <f t="shared" si="9"/>
        <v>0.18604651162790697</v>
      </c>
      <c r="AA35" s="66">
        <f>IF(Y35&lt;1,0,IF(Y35&gt;100,Y35-(1.96*SQRT(Y35)),CHIINV(0.975,2*Y35)/2))</f>
        <v>0</v>
      </c>
      <c r="AB35" s="66">
        <f>IF(Y35=0,0,IF(Y35&gt;100,Y35+(1.96*SQRT(Y35)),CHIINV(0.025,2*(Y35+1))/2))</f>
        <v>3.6888794541139363</v>
      </c>
      <c r="AC35" s="67">
        <f t="shared" si="10"/>
        <v>0</v>
      </c>
      <c r="AD35" s="67">
        <f t="shared" si="11"/>
        <v>1.7157578856343887</v>
      </c>
      <c r="AE35" s="67">
        <f>Z35-AC35</f>
        <v>0.18604651162790697</v>
      </c>
      <c r="AF35" s="67">
        <f>AD35-Z35</f>
        <v>1.5297113740064816</v>
      </c>
      <c r="AG35" s="74"/>
      <c r="AH35" s="26" t="s">
        <v>42</v>
      </c>
      <c r="AI35" s="114">
        <v>3</v>
      </c>
      <c r="AJ35" s="75">
        <f>AI35/BT35*100</f>
        <v>1.3953488372093024</v>
      </c>
      <c r="AK35" s="113">
        <v>1.2</v>
      </c>
      <c r="AL35" s="76">
        <f>AK35/BU35*100</f>
        <v>0.55813953488372092</v>
      </c>
      <c r="AM35" s="77">
        <f>IF(AK35&lt;0.5,0,IF(AK35&gt;100,AK35-(1.96*SQRT(AK35)),CHIINV(0.975,2*AK35)/2))</f>
        <v>2.5317807984289897E-2</v>
      </c>
      <c r="AN35" s="77">
        <f>IF(AK35=0,0,IF(AK35&gt;100,AK35+(1.96*SQRT(AK35)),CHIINV(0.025,2*(AK35+1))/2))</f>
        <v>5.5716433909388989</v>
      </c>
      <c r="AO35" s="67">
        <f t="shared" si="12"/>
        <v>1.1775724643855767E-2</v>
      </c>
      <c r="AP35" s="67">
        <f t="shared" si="13"/>
        <v>2.5914620422971621</v>
      </c>
      <c r="AQ35" s="67">
        <f>AL35-AO35</f>
        <v>0.54636381023986513</v>
      </c>
      <c r="AR35" s="67">
        <f>AP35-AL35</f>
        <v>2.0333225074134411</v>
      </c>
      <c r="AS35" s="62"/>
      <c r="AT35" s="26" t="s">
        <v>42</v>
      </c>
      <c r="AU35" s="114">
        <v>3</v>
      </c>
      <c r="AV35" s="75">
        <f>AU35/BT35*100</f>
        <v>1.3953488372093024</v>
      </c>
      <c r="AW35" s="113">
        <v>4.4000000000000004</v>
      </c>
      <c r="AX35" s="76">
        <f>AW35/BU35*100</f>
        <v>2.0465116279069768</v>
      </c>
      <c r="AY35" s="77">
        <f>IF(AW35=0,0,IF(AW35&gt;100,AW35-(1.96*SQRT(AW35)),CHIINV(0.975,2*AW35)/2))</f>
        <v>1.0898653736263253</v>
      </c>
      <c r="AZ35" s="77">
        <f>IF(AW35=0,0,IF(AW35&gt;100,AW35+(1.96*SQRT(AW35)),CHIINV(0.025,2*(AW35+1))/2))</f>
        <v>10.241588675403698</v>
      </c>
      <c r="BA35" s="67">
        <f t="shared" si="14"/>
        <v>0.50691412726805829</v>
      </c>
      <c r="BB35" s="67">
        <f t="shared" si="15"/>
        <v>4.7635296164668359</v>
      </c>
      <c r="BC35" s="67">
        <f>AX35-BA35</f>
        <v>1.5395975006389184</v>
      </c>
      <c r="BD35" s="67">
        <f>BB35-AX35</f>
        <v>2.7170179885598591</v>
      </c>
      <c r="BE35" s="62"/>
      <c r="BF35" s="26" t="s">
        <v>42</v>
      </c>
      <c r="BG35" s="115">
        <v>27</v>
      </c>
      <c r="BH35" s="78">
        <f>BG35/BT35*100</f>
        <v>12.558139534883722</v>
      </c>
      <c r="BI35" s="116">
        <v>28.2</v>
      </c>
      <c r="BJ35" s="79">
        <f>BI35/BU35*100</f>
        <v>13.116279069767442</v>
      </c>
      <c r="BK35" s="77">
        <f>IF(BI35=0,0,IF(BI35&gt;100,BI35-(1.96*SQRT(BI35)),CHIINV(0.975,2*BI35)/2))</f>
        <v>18.605796655857532</v>
      </c>
      <c r="BL35" s="77">
        <f>IF(BI35=0,0,IF(BI35&gt;100,BI35+(1.96*SQRT(BI35)),CHIINV(0.025,2*(BI35+1))/2))</f>
        <v>40.467795943268193</v>
      </c>
      <c r="BM35" s="80">
        <f t="shared" si="16"/>
        <v>8.653858909701178</v>
      </c>
      <c r="BN35" s="80">
        <f t="shared" si="17"/>
        <v>18.822230671287532</v>
      </c>
      <c r="BO35" s="80">
        <f>BJ35-BM35</f>
        <v>4.4624201600662641</v>
      </c>
      <c r="BP35" s="80">
        <f>BN35-BJ35</f>
        <v>5.7059516015200895</v>
      </c>
      <c r="BQ35" s="83"/>
      <c r="BR35" s="82"/>
      <c r="BS35" s="26" t="s">
        <v>42</v>
      </c>
      <c r="BT35" s="115">
        <v>215</v>
      </c>
      <c r="BU35" s="115">
        <v>215</v>
      </c>
    </row>
    <row r="36" spans="1:73">
      <c r="A36" s="37"/>
      <c r="B36" s="26" t="s">
        <v>43</v>
      </c>
      <c r="C36" s="68">
        <f t="shared" si="56"/>
        <v>0</v>
      </c>
      <c r="D36" s="68"/>
      <c r="E36" s="69">
        <f t="shared" si="57"/>
        <v>0</v>
      </c>
      <c r="F36" s="69">
        <f t="shared" si="58"/>
        <v>1.6542060332349489</v>
      </c>
      <c r="G36" s="69"/>
      <c r="H36" s="68">
        <f t="shared" si="59"/>
        <v>0.45662100456621002</v>
      </c>
      <c r="I36" s="68"/>
      <c r="J36" s="70">
        <f t="shared" si="60"/>
        <v>1.1353277122999954E-2</v>
      </c>
      <c r="K36" s="70">
        <f t="shared" si="60"/>
        <v>2.4984947941430038</v>
      </c>
      <c r="L36" s="70"/>
      <c r="M36" s="68">
        <f t="shared" si="61"/>
        <v>1.8264840182648401</v>
      </c>
      <c r="N36" s="70"/>
      <c r="O36" s="70">
        <f t="shared" si="62"/>
        <v>0.37889443512945165</v>
      </c>
      <c r="P36" s="70">
        <f t="shared" si="62"/>
        <v>4.2651945736864647</v>
      </c>
      <c r="Q36" s="71">
        <f t="shared" si="63"/>
        <v>15.068493150684931</v>
      </c>
      <c r="R36" s="71"/>
      <c r="S36" s="72">
        <f t="shared" si="64"/>
        <v>7.7973830979126957</v>
      </c>
      <c r="T36" s="72">
        <f t="shared" si="64"/>
        <v>17.349880174085012</v>
      </c>
      <c r="U36" s="84">
        <f t="shared" si="7"/>
        <v>-2.2813870234000806</v>
      </c>
      <c r="V36" s="26" t="s">
        <v>43</v>
      </c>
      <c r="W36" s="113"/>
      <c r="X36" s="64">
        <f t="shared" si="8"/>
        <v>0</v>
      </c>
      <c r="Y36" s="113">
        <v>0.2</v>
      </c>
      <c r="Z36" s="65">
        <f t="shared" si="9"/>
        <v>8.9686098654708515E-2</v>
      </c>
      <c r="AA36" s="66">
        <f>IF(Y36&lt;1,0,IF(Y36&gt;100,Y36-(1.96*SQRT(Y36)),CHIINV(0.975,2*Y36)/2))</f>
        <v>0</v>
      </c>
      <c r="AB36" s="66">
        <f>IF(Y36=0,0,IF(Y36&gt;100,Y36+(1.96*SQRT(Y36)),CHIINV(0.025,2*(Y36+1))/2))</f>
        <v>3.6888794541139363</v>
      </c>
      <c r="AC36" s="67">
        <f t="shared" si="10"/>
        <v>0</v>
      </c>
      <c r="AD36" s="67">
        <f t="shared" si="11"/>
        <v>1.6542060332349489</v>
      </c>
      <c r="AE36" s="67">
        <f>Z36-AC36</f>
        <v>8.9686098654708515E-2</v>
      </c>
      <c r="AF36" s="67">
        <f>AD36-Z36</f>
        <v>1.5645199345802403</v>
      </c>
      <c r="AG36" s="74"/>
      <c r="AH36" s="26" t="s">
        <v>43</v>
      </c>
      <c r="AI36" s="114">
        <v>1</v>
      </c>
      <c r="AJ36" s="75">
        <f>AI36/BT36*100</f>
        <v>0.45662100456621002</v>
      </c>
      <c r="AK36" s="113">
        <v>1.2</v>
      </c>
      <c r="AL36" s="76">
        <f>AK36/BU36*100</f>
        <v>0.53811659192825101</v>
      </c>
      <c r="AM36" s="77">
        <f>IF(AK36&lt;0.5,0,IF(AK36&gt;100,AK36-(1.96*SQRT(AK36)),CHIINV(0.975,2*AK36)/2))</f>
        <v>2.5317807984289897E-2</v>
      </c>
      <c r="AN36" s="77">
        <f>IF(AK36=0,0,IF(AK36&gt;100,AK36+(1.96*SQRT(AK36)),CHIINV(0.025,2*(AK36+1))/2))</f>
        <v>5.5716433909388989</v>
      </c>
      <c r="AO36" s="67">
        <f t="shared" si="12"/>
        <v>1.1353277122999954E-2</v>
      </c>
      <c r="AP36" s="67">
        <f t="shared" si="13"/>
        <v>2.4984947941430038</v>
      </c>
      <c r="AQ36" s="67">
        <f>AL36-AO36</f>
        <v>0.52676331480525107</v>
      </c>
      <c r="AR36" s="67">
        <f>AP36-AL36</f>
        <v>1.9603782022147529</v>
      </c>
      <c r="AS36" s="62"/>
      <c r="AT36" s="26" t="s">
        <v>43</v>
      </c>
      <c r="AU36" s="114">
        <v>4</v>
      </c>
      <c r="AV36" s="75">
        <f>AU36/BT36*100</f>
        <v>1.8264840182648401</v>
      </c>
      <c r="AW36" s="113">
        <v>3.8</v>
      </c>
      <c r="AX36" s="76">
        <f>AW36/BU36*100</f>
        <v>1.7040358744394617</v>
      </c>
      <c r="AY36" s="77">
        <f>IF(AW36=0,0,IF(AW36&gt;100,AW36-(1.96*SQRT(AW36)),CHIINV(0.975,2*AW36)/2))</f>
        <v>0.84493459033867713</v>
      </c>
      <c r="AZ36" s="77">
        <f>IF(AW36=0,0,IF(AW36&gt;100,AW36+(1.96*SQRT(AW36)),CHIINV(0.025,2*(AW36+1))/2))</f>
        <v>9.5113838993208173</v>
      </c>
      <c r="BA36" s="67">
        <f t="shared" si="14"/>
        <v>0.37889443512945165</v>
      </c>
      <c r="BB36" s="67">
        <f t="shared" si="15"/>
        <v>4.2651945736864647</v>
      </c>
      <c r="BC36" s="67">
        <f>AX36-BA36</f>
        <v>1.32514143931001</v>
      </c>
      <c r="BD36" s="67">
        <f>BB36-AX36</f>
        <v>2.5611586992470032</v>
      </c>
      <c r="BE36" s="62"/>
      <c r="BF36" s="26" t="s">
        <v>43</v>
      </c>
      <c r="BG36" s="115">
        <v>33</v>
      </c>
      <c r="BH36" s="78">
        <f>BG36/BT36*100</f>
        <v>15.068493150684931</v>
      </c>
      <c r="BI36" s="116">
        <v>26.6</v>
      </c>
      <c r="BJ36" s="79">
        <f>BI36/BU36*100</f>
        <v>11.928251121076233</v>
      </c>
      <c r="BK36" s="77">
        <f>IF(BI36=0,0,IF(BI36&gt;100,BI36-(1.96*SQRT(BI36)),CHIINV(0.975,2*BI36)/2))</f>
        <v>17.38816430834531</v>
      </c>
      <c r="BL36" s="77">
        <f>IF(BI36=0,0,IF(BI36&gt;100,BI36+(1.96*SQRT(BI36)),CHIINV(0.025,2*(BI36+1))/2))</f>
        <v>38.690232788209578</v>
      </c>
      <c r="BM36" s="80">
        <f t="shared" si="16"/>
        <v>7.7973830979126957</v>
      </c>
      <c r="BN36" s="80">
        <f t="shared" si="17"/>
        <v>17.349880174085012</v>
      </c>
      <c r="BO36" s="80">
        <f>BJ36-BM36</f>
        <v>4.1308680231635373</v>
      </c>
      <c r="BP36" s="80">
        <f>BN36-BJ36</f>
        <v>5.421629053008779</v>
      </c>
      <c r="BQ36" s="83"/>
      <c r="BR36" s="82"/>
      <c r="BS36" s="26" t="s">
        <v>43</v>
      </c>
      <c r="BT36" s="115">
        <v>219</v>
      </c>
      <c r="BU36" s="115">
        <v>223</v>
      </c>
    </row>
    <row r="37" spans="1:73">
      <c r="A37" s="7" t="s">
        <v>113</v>
      </c>
      <c r="B37" s="30" t="s">
        <v>113</v>
      </c>
      <c r="C37" s="68">
        <f t="shared" si="56"/>
        <v>0.33718689788053952</v>
      </c>
      <c r="D37" s="68"/>
      <c r="E37" s="69">
        <f t="shared" si="57"/>
        <v>0.11994134367361907</v>
      </c>
      <c r="F37" s="69">
        <f t="shared" si="58"/>
        <v>0.65824695554221702</v>
      </c>
      <c r="G37" s="69"/>
      <c r="H37" s="68">
        <f t="shared" si="59"/>
        <v>0.33718689788053952</v>
      </c>
      <c r="I37" s="68"/>
      <c r="J37" s="70">
        <f t="shared" si="60"/>
        <v>0.13478750246742655</v>
      </c>
      <c r="K37" s="70">
        <f t="shared" si="60"/>
        <v>0.69074115716965423</v>
      </c>
      <c r="L37" s="70"/>
      <c r="M37" s="68">
        <f t="shared" si="61"/>
        <v>3.0828516377649327</v>
      </c>
      <c r="N37" s="70"/>
      <c r="O37" s="70">
        <f t="shared" si="62"/>
        <v>2.4867854274521326</v>
      </c>
      <c r="P37" s="70">
        <f t="shared" si="62"/>
        <v>4.0750781430936955</v>
      </c>
      <c r="Q37" s="71">
        <f t="shared" si="63"/>
        <v>18.834296724470136</v>
      </c>
      <c r="R37" s="71"/>
      <c r="S37" s="72">
        <f t="shared" si="64"/>
        <v>15.705638887858333</v>
      </c>
      <c r="T37" s="72">
        <f t="shared" si="64"/>
        <v>19.294361112141665</v>
      </c>
      <c r="U37" s="84">
        <f t="shared" si="7"/>
        <v>-0.46006438767152957</v>
      </c>
      <c r="V37" s="30" t="s">
        <v>113</v>
      </c>
      <c r="W37" s="113">
        <v>7</v>
      </c>
      <c r="X37" s="64">
        <f t="shared" si="8"/>
        <v>0.33718689788053952</v>
      </c>
      <c r="Y37" s="113">
        <v>6.6</v>
      </c>
      <c r="Z37" s="65">
        <f t="shared" si="9"/>
        <v>0.31609195402298851</v>
      </c>
      <c r="AA37" s="66">
        <f t="shared" si="21"/>
        <v>2.504375255905166</v>
      </c>
      <c r="AB37" s="66">
        <f t="shared" si="22"/>
        <v>13.744196431721491</v>
      </c>
      <c r="AC37" s="67">
        <f t="shared" si="10"/>
        <v>0.11994134367361907</v>
      </c>
      <c r="AD37" s="67">
        <f t="shared" si="11"/>
        <v>0.65824695554221702</v>
      </c>
      <c r="AE37" s="67">
        <f t="shared" si="23"/>
        <v>0.19615061034936943</v>
      </c>
      <c r="AF37" s="67">
        <f t="shared" si="24"/>
        <v>0.34215500151922851</v>
      </c>
      <c r="AG37" s="74"/>
      <c r="AH37" s="30" t="s">
        <v>113</v>
      </c>
      <c r="AI37" s="114">
        <v>7</v>
      </c>
      <c r="AJ37" s="75">
        <f t="shared" si="25"/>
        <v>0.33718689788053952</v>
      </c>
      <c r="AK37" s="113">
        <v>7</v>
      </c>
      <c r="AL37" s="76">
        <f t="shared" si="26"/>
        <v>0.33524904214559387</v>
      </c>
      <c r="AM37" s="77">
        <f t="shared" si="27"/>
        <v>2.8143630515198659</v>
      </c>
      <c r="AN37" s="77">
        <f t="shared" si="28"/>
        <v>14.42267536170238</v>
      </c>
      <c r="AO37" s="67">
        <f t="shared" si="12"/>
        <v>0.13478750246742655</v>
      </c>
      <c r="AP37" s="67">
        <f t="shared" si="13"/>
        <v>0.69074115716965423</v>
      </c>
      <c r="AQ37" s="67">
        <f t="shared" si="29"/>
        <v>0.20046153967816732</v>
      </c>
      <c r="AR37" s="67">
        <f t="shared" si="30"/>
        <v>0.35549211502406036</v>
      </c>
      <c r="AS37" s="62"/>
      <c r="AT37" s="30" t="s">
        <v>113</v>
      </c>
      <c r="AU37" s="114">
        <v>64</v>
      </c>
      <c r="AV37" s="75">
        <f t="shared" si="31"/>
        <v>3.0828516377649327</v>
      </c>
      <c r="AW37" s="113">
        <v>67.400000000000006</v>
      </c>
      <c r="AX37" s="76">
        <f t="shared" si="32"/>
        <v>3.2279693486590046</v>
      </c>
      <c r="AY37" s="77">
        <f t="shared" si="33"/>
        <v>51.924079725200535</v>
      </c>
      <c r="AZ37" s="77">
        <f t="shared" si="34"/>
        <v>85.087631627796355</v>
      </c>
      <c r="BA37" s="67">
        <f t="shared" si="14"/>
        <v>2.4867854274521326</v>
      </c>
      <c r="BB37" s="67">
        <f t="shared" si="15"/>
        <v>4.0750781430936955</v>
      </c>
      <c r="BC37" s="67">
        <f t="shared" si="35"/>
        <v>0.74118392120687204</v>
      </c>
      <c r="BD37" s="67">
        <f t="shared" si="36"/>
        <v>0.84710879443469089</v>
      </c>
      <c r="BE37" s="62"/>
      <c r="BF37" s="30" t="s">
        <v>113</v>
      </c>
      <c r="BG37" s="115">
        <v>391</v>
      </c>
      <c r="BH37" s="78">
        <f t="shared" si="37"/>
        <v>18.834296724470136</v>
      </c>
      <c r="BI37" s="116">
        <v>365.4</v>
      </c>
      <c r="BJ37" s="79">
        <f t="shared" si="38"/>
        <v>17.5</v>
      </c>
      <c r="BK37" s="77">
        <f t="shared" si="39"/>
        <v>327.93373997848198</v>
      </c>
      <c r="BL37" s="77">
        <f t="shared" si="40"/>
        <v>402.86626002151797</v>
      </c>
      <c r="BM37" s="80">
        <f t="shared" si="16"/>
        <v>15.705638887858333</v>
      </c>
      <c r="BN37" s="80">
        <f t="shared" si="17"/>
        <v>19.294361112141665</v>
      </c>
      <c r="BO37" s="80">
        <f t="shared" si="41"/>
        <v>1.7943611121416669</v>
      </c>
      <c r="BP37" s="80">
        <f t="shared" si="42"/>
        <v>1.7943611121416652</v>
      </c>
      <c r="BQ37" s="83"/>
      <c r="BR37" s="82"/>
      <c r="BS37" s="30" t="s">
        <v>113</v>
      </c>
      <c r="BT37" s="115">
        <v>2076</v>
      </c>
      <c r="BU37" s="115">
        <v>2088</v>
      </c>
    </row>
    <row r="38" spans="1:73">
      <c r="A38" s="7" t="s">
        <v>128</v>
      </c>
      <c r="B38" s="30" t="s">
        <v>27</v>
      </c>
      <c r="C38" s="68">
        <f t="shared" si="56"/>
        <v>0.88691796008869184</v>
      </c>
      <c r="D38" s="68"/>
      <c r="E38" s="69">
        <f t="shared" si="57"/>
        <v>5.3350061353296285E-2</v>
      </c>
      <c r="F38" s="69">
        <f t="shared" si="58"/>
        <v>1.5913408959744406</v>
      </c>
      <c r="G38" s="69"/>
      <c r="H38" s="68">
        <f t="shared" si="59"/>
        <v>0.22172949002217296</v>
      </c>
      <c r="I38" s="68"/>
      <c r="J38" s="70">
        <f t="shared" si="60"/>
        <v>5.5766096881695809E-3</v>
      </c>
      <c r="K38" s="70">
        <f t="shared" si="60"/>
        <v>1.2272342270790526</v>
      </c>
      <c r="L38" s="70"/>
      <c r="M38" s="68">
        <f t="shared" si="61"/>
        <v>2.8824833702882482</v>
      </c>
      <c r="N38" s="70"/>
      <c r="O38" s="70">
        <f t="shared" si="62"/>
        <v>1.3657654424498278</v>
      </c>
      <c r="P38" s="70">
        <f t="shared" si="62"/>
        <v>4.6170892176601228</v>
      </c>
      <c r="Q38" s="71">
        <f t="shared" si="63"/>
        <v>20.620842572062084</v>
      </c>
      <c r="R38" s="71"/>
      <c r="S38" s="72">
        <f t="shared" si="64"/>
        <v>16.434785181727936</v>
      </c>
      <c r="T38" s="72">
        <f t="shared" si="64"/>
        <v>24.973706160653329</v>
      </c>
      <c r="U38" s="84">
        <f t="shared" si="7"/>
        <v>-4.3528635885912443</v>
      </c>
      <c r="V38" s="30" t="s">
        <v>27</v>
      </c>
      <c r="W38" s="113">
        <v>4</v>
      </c>
      <c r="X38" s="64">
        <f t="shared" si="8"/>
        <v>0.88691796008869184</v>
      </c>
      <c r="Y38" s="113">
        <v>2</v>
      </c>
      <c r="Z38" s="65">
        <f t="shared" si="9"/>
        <v>0.44052863436123352</v>
      </c>
      <c r="AA38" s="66">
        <f t="shared" si="21"/>
        <v>0.24220927854396515</v>
      </c>
      <c r="AB38" s="66">
        <f t="shared" si="22"/>
        <v>7.2246876677239609</v>
      </c>
      <c r="AC38" s="67">
        <f t="shared" si="10"/>
        <v>5.3350061353296285E-2</v>
      </c>
      <c r="AD38" s="67">
        <f t="shared" si="11"/>
        <v>1.5913408959744406</v>
      </c>
      <c r="AE38" s="67">
        <f t="shared" si="23"/>
        <v>0.38717857300793723</v>
      </c>
      <c r="AF38" s="67">
        <f t="shared" si="24"/>
        <v>1.150812261613207</v>
      </c>
      <c r="AG38" s="74"/>
      <c r="AH38" s="30" t="s">
        <v>27</v>
      </c>
      <c r="AI38" s="114">
        <v>1</v>
      </c>
      <c r="AJ38" s="75">
        <f t="shared" si="25"/>
        <v>0.22172949002217296</v>
      </c>
      <c r="AK38" s="113">
        <v>1</v>
      </c>
      <c r="AL38" s="76">
        <f t="shared" si="26"/>
        <v>0.22026431718061676</v>
      </c>
      <c r="AM38" s="77">
        <f t="shared" si="27"/>
        <v>2.5317807984289897E-2</v>
      </c>
      <c r="AN38" s="77">
        <f t="shared" si="28"/>
        <v>5.5716433909388989</v>
      </c>
      <c r="AO38" s="67">
        <f t="shared" si="12"/>
        <v>5.5766096881695809E-3</v>
      </c>
      <c r="AP38" s="67">
        <f t="shared" si="13"/>
        <v>1.2272342270790526</v>
      </c>
      <c r="AQ38" s="67">
        <f t="shared" si="29"/>
        <v>0.21468770749244717</v>
      </c>
      <c r="AR38" s="67">
        <f t="shared" si="30"/>
        <v>1.0069699098984359</v>
      </c>
      <c r="AS38" s="62"/>
      <c r="AT38" s="30" t="s">
        <v>27</v>
      </c>
      <c r="AU38" s="114">
        <v>13</v>
      </c>
      <c r="AV38" s="75">
        <f t="shared" si="31"/>
        <v>2.8824833702882482</v>
      </c>
      <c r="AW38" s="113">
        <v>12.2</v>
      </c>
      <c r="AX38" s="76">
        <f t="shared" si="32"/>
        <v>2.6872246696035242</v>
      </c>
      <c r="AY38" s="77">
        <f t="shared" si="33"/>
        <v>6.2005751087222176</v>
      </c>
      <c r="AZ38" s="77">
        <f t="shared" si="34"/>
        <v>20.961585048176957</v>
      </c>
      <c r="BA38" s="67">
        <f t="shared" si="14"/>
        <v>1.3657654424498278</v>
      </c>
      <c r="BB38" s="67">
        <f t="shared" si="15"/>
        <v>4.6170892176601228</v>
      </c>
      <c r="BC38" s="67">
        <f t="shared" si="35"/>
        <v>1.3214592271536965</v>
      </c>
      <c r="BD38" s="67">
        <f t="shared" si="36"/>
        <v>1.9298645480565986</v>
      </c>
      <c r="BE38" s="62"/>
      <c r="BF38" s="30" t="s">
        <v>27</v>
      </c>
      <c r="BG38" s="115">
        <v>93</v>
      </c>
      <c r="BH38" s="78">
        <f t="shared" si="37"/>
        <v>20.620842572062084</v>
      </c>
      <c r="BI38" s="116">
        <v>92.6</v>
      </c>
      <c r="BJ38" s="79">
        <f t="shared" si="38"/>
        <v>20.396475770925111</v>
      </c>
      <c r="BK38" s="77">
        <f t="shared" si="39"/>
        <v>74.613924725044825</v>
      </c>
      <c r="BL38" s="77">
        <f t="shared" si="40"/>
        <v>113.38062596936612</v>
      </c>
      <c r="BM38" s="80">
        <f t="shared" si="16"/>
        <v>16.434785181727936</v>
      </c>
      <c r="BN38" s="80">
        <f t="shared" si="17"/>
        <v>24.973706160653329</v>
      </c>
      <c r="BO38" s="80">
        <f t="shared" si="41"/>
        <v>3.9616905891971754</v>
      </c>
      <c r="BP38" s="80">
        <f t="shared" si="42"/>
        <v>4.5772303897282178</v>
      </c>
      <c r="BQ38" s="83"/>
      <c r="BR38" s="82"/>
      <c r="BS38" s="30" t="s">
        <v>27</v>
      </c>
      <c r="BT38" s="115">
        <v>451</v>
      </c>
      <c r="BU38" s="115">
        <v>454</v>
      </c>
    </row>
    <row r="39" spans="1:73">
      <c r="B39" s="30" t="s">
        <v>28</v>
      </c>
      <c r="C39" s="68">
        <f t="shared" si="47"/>
        <v>0.63613231552162841</v>
      </c>
      <c r="D39" s="68"/>
      <c r="E39" s="69">
        <f t="shared" si="48"/>
        <v>0.17112734473893274</v>
      </c>
      <c r="F39" s="69">
        <f t="shared" si="49"/>
        <v>1.3891032484804313</v>
      </c>
      <c r="G39" s="69"/>
      <c r="H39" s="68">
        <f t="shared" si="50"/>
        <v>0.1272264631043257</v>
      </c>
      <c r="I39" s="68"/>
      <c r="J39" s="70">
        <f t="shared" si="51"/>
        <v>7.8412182876502187E-2</v>
      </c>
      <c r="K39" s="70">
        <f t="shared" si="52"/>
        <v>1.1111879682816634</v>
      </c>
      <c r="L39" s="70"/>
      <c r="M39" s="68">
        <f t="shared" si="18"/>
        <v>4.8346055979643765</v>
      </c>
      <c r="N39" s="70"/>
      <c r="O39" s="70">
        <f t="shared" si="19"/>
        <v>3.3550025203126022</v>
      </c>
      <c r="P39" s="70">
        <f t="shared" si="20"/>
        <v>6.5372694487545377</v>
      </c>
      <c r="Q39" s="71">
        <f t="shared" si="53"/>
        <v>28.244274809160309</v>
      </c>
      <c r="R39" s="71"/>
      <c r="S39" s="72">
        <f t="shared" si="54"/>
        <v>25.6679904243029</v>
      </c>
      <c r="T39" s="72">
        <f t="shared" si="55"/>
        <v>33.242022249968322</v>
      </c>
      <c r="U39" s="84">
        <f t="shared" si="7"/>
        <v>-4.9977474408080127</v>
      </c>
      <c r="V39" s="30" t="s">
        <v>28</v>
      </c>
      <c r="W39" s="113">
        <v>5</v>
      </c>
      <c r="X39" s="64">
        <f t="shared" si="8"/>
        <v>0.63613231552162841</v>
      </c>
      <c r="Y39" s="113">
        <v>4.8</v>
      </c>
      <c r="Z39" s="65">
        <f t="shared" si="9"/>
        <v>0.60836501901140683</v>
      </c>
      <c r="AA39" s="66">
        <f t="shared" si="21"/>
        <v>1.3501947499901792</v>
      </c>
      <c r="AB39" s="66">
        <f t="shared" si="22"/>
        <v>10.960024630510603</v>
      </c>
      <c r="AC39" s="67">
        <f t="shared" si="10"/>
        <v>0.17112734473893274</v>
      </c>
      <c r="AD39" s="67">
        <f t="shared" si="11"/>
        <v>1.3891032484804313</v>
      </c>
      <c r="AE39" s="67">
        <f t="shared" si="23"/>
        <v>0.43723767427247406</v>
      </c>
      <c r="AF39" s="67">
        <f t="shared" si="24"/>
        <v>0.78073822946902449</v>
      </c>
      <c r="AG39" s="74"/>
      <c r="AH39" s="30" t="s">
        <v>28</v>
      </c>
      <c r="AI39" s="114">
        <v>1</v>
      </c>
      <c r="AJ39" s="75">
        <f t="shared" si="25"/>
        <v>0.1272264631043257</v>
      </c>
      <c r="AK39" s="113">
        <v>3.2</v>
      </c>
      <c r="AL39" s="76">
        <f t="shared" si="26"/>
        <v>0.40557667934093794</v>
      </c>
      <c r="AM39" s="77">
        <f t="shared" si="27"/>
        <v>0.61867212289560225</v>
      </c>
      <c r="AN39" s="77">
        <f t="shared" si="28"/>
        <v>8.7672730697423251</v>
      </c>
      <c r="AO39" s="67">
        <f t="shared" si="12"/>
        <v>7.8412182876502187E-2</v>
      </c>
      <c r="AP39" s="67">
        <f t="shared" si="13"/>
        <v>1.1111879682816634</v>
      </c>
      <c r="AQ39" s="67">
        <f t="shared" si="29"/>
        <v>0.32716449646443574</v>
      </c>
      <c r="AR39" s="67">
        <f t="shared" si="30"/>
        <v>0.70561128894072556</v>
      </c>
      <c r="AS39" s="62"/>
      <c r="AT39" s="30" t="s">
        <v>28</v>
      </c>
      <c r="AU39" s="114">
        <v>38</v>
      </c>
      <c r="AV39" s="75">
        <f t="shared" si="31"/>
        <v>4.8346055979643765</v>
      </c>
      <c r="AW39" s="113">
        <v>37.6</v>
      </c>
      <c r="AX39" s="76">
        <f t="shared" si="32"/>
        <v>4.7655259822560208</v>
      </c>
      <c r="AY39" s="77">
        <f t="shared" si="33"/>
        <v>26.470969885266431</v>
      </c>
      <c r="AZ39" s="77">
        <f t="shared" si="34"/>
        <v>51.5790559506733</v>
      </c>
      <c r="BA39" s="67">
        <f t="shared" si="14"/>
        <v>3.3550025203126022</v>
      </c>
      <c r="BB39" s="67">
        <f t="shared" si="15"/>
        <v>6.5372694487545377</v>
      </c>
      <c r="BC39" s="67">
        <f t="shared" si="35"/>
        <v>1.4105234619434186</v>
      </c>
      <c r="BD39" s="67">
        <f t="shared" si="36"/>
        <v>1.771743466498517</v>
      </c>
      <c r="BE39" s="62"/>
      <c r="BF39" s="30" t="s">
        <v>28</v>
      </c>
      <c r="BG39" s="115">
        <v>222</v>
      </c>
      <c r="BH39" s="78">
        <f t="shared" si="37"/>
        <v>28.244274809160309</v>
      </c>
      <c r="BI39" s="116">
        <v>232.4</v>
      </c>
      <c r="BJ39" s="79">
        <f t="shared" si="38"/>
        <v>29.455006337135615</v>
      </c>
      <c r="BK39" s="77">
        <f t="shared" si="39"/>
        <v>202.5204444477499</v>
      </c>
      <c r="BL39" s="77">
        <f t="shared" si="40"/>
        <v>262.27955555225009</v>
      </c>
      <c r="BM39" s="80">
        <f t="shared" si="16"/>
        <v>25.6679904243029</v>
      </c>
      <c r="BN39" s="80">
        <f t="shared" si="17"/>
        <v>33.242022249968322</v>
      </c>
      <c r="BO39" s="80">
        <f t="shared" si="41"/>
        <v>3.7870159128327145</v>
      </c>
      <c r="BP39" s="80">
        <f t="shared" si="42"/>
        <v>3.7870159128327074</v>
      </c>
      <c r="BQ39" s="83"/>
      <c r="BR39" s="82"/>
      <c r="BS39" s="30" t="s">
        <v>28</v>
      </c>
      <c r="BT39" s="115">
        <v>786</v>
      </c>
      <c r="BU39" s="115">
        <v>789</v>
      </c>
    </row>
    <row r="40" spans="1:73">
      <c r="A40" s="7" t="s">
        <v>129</v>
      </c>
      <c r="B40" s="73" t="s">
        <v>30</v>
      </c>
      <c r="C40" s="68">
        <f>X40</f>
        <v>0.7466666666666667</v>
      </c>
      <c r="D40" s="68"/>
      <c r="E40" s="69">
        <f>IF(Z40=0,$AF$4,AC40)</f>
        <v>0.38513167893292044</v>
      </c>
      <c r="F40" s="69">
        <f>IF($Z40=0,$AF$4,AD40)</f>
        <v>1.208305650216029</v>
      </c>
      <c r="G40" s="69"/>
      <c r="H40" s="68">
        <f>AJ40</f>
        <v>0.37333333333333335</v>
      </c>
      <c r="I40" s="68"/>
      <c r="J40" s="70">
        <f t="shared" ref="J40:K42" si="65">AO40</f>
        <v>7.1363358878973521E-2</v>
      </c>
      <c r="K40" s="70">
        <f t="shared" si="65"/>
        <v>0.57928248575637431</v>
      </c>
      <c r="L40" s="70"/>
      <c r="M40" s="68">
        <f t="shared" si="18"/>
        <v>3.1466666666666665</v>
      </c>
      <c r="N40" s="70"/>
      <c r="O40" s="70">
        <f t="shared" si="19"/>
        <v>2.6746773538740438</v>
      </c>
      <c r="P40" s="70">
        <f t="shared" si="20"/>
        <v>4.4084631382077415</v>
      </c>
      <c r="Q40" s="71">
        <f>BH40</f>
        <v>23.52</v>
      </c>
      <c r="R40" s="71"/>
      <c r="S40" s="72">
        <f t="shared" ref="S40:T42" si="66">BM40</f>
        <v>22.43409685576486</v>
      </c>
      <c r="T40" s="72">
        <f t="shared" si="66"/>
        <v>26.91051202372774</v>
      </c>
      <c r="U40" s="84">
        <f t="shared" si="7"/>
        <v>-3.3905120237277409</v>
      </c>
      <c r="V40" s="73" t="s">
        <v>30</v>
      </c>
      <c r="W40" s="113">
        <v>14</v>
      </c>
      <c r="X40" s="64">
        <f t="shared" si="8"/>
        <v>0.7466666666666667</v>
      </c>
      <c r="Y40" s="113">
        <v>13.8</v>
      </c>
      <c r="Z40" s="65">
        <f t="shared" si="9"/>
        <v>0.7293868921775899</v>
      </c>
      <c r="AA40" s="66">
        <f t="shared" si="21"/>
        <v>7.2866913654108547</v>
      </c>
      <c r="AB40" s="66">
        <f t="shared" si="22"/>
        <v>22.861142902087266</v>
      </c>
      <c r="AC40" s="67">
        <f t="shared" si="10"/>
        <v>0.38513167893292044</v>
      </c>
      <c r="AD40" s="67">
        <f t="shared" si="11"/>
        <v>1.208305650216029</v>
      </c>
      <c r="AE40" s="67">
        <f t="shared" si="23"/>
        <v>0.34425521324466946</v>
      </c>
      <c r="AF40" s="67">
        <f t="shared" si="24"/>
        <v>0.47891875803843909</v>
      </c>
      <c r="AG40" s="74"/>
      <c r="AH40" s="73" t="s">
        <v>30</v>
      </c>
      <c r="AI40" s="114">
        <v>7</v>
      </c>
      <c r="AJ40" s="75">
        <f t="shared" si="25"/>
        <v>0.37333333333333335</v>
      </c>
      <c r="AK40" s="113">
        <v>4.5999999999999996</v>
      </c>
      <c r="AL40" s="76">
        <f t="shared" si="26"/>
        <v>0.2431289640591966</v>
      </c>
      <c r="AM40" s="77">
        <f t="shared" si="27"/>
        <v>1.3501947499901792</v>
      </c>
      <c r="AN40" s="77">
        <f t="shared" si="28"/>
        <v>10.960024630510603</v>
      </c>
      <c r="AO40" s="67">
        <f t="shared" si="12"/>
        <v>7.1363358878973521E-2</v>
      </c>
      <c r="AP40" s="67">
        <f t="shared" si="13"/>
        <v>0.57928248575637431</v>
      </c>
      <c r="AQ40" s="67">
        <f t="shared" si="29"/>
        <v>0.17176560518022307</v>
      </c>
      <c r="AR40" s="67">
        <f t="shared" si="30"/>
        <v>0.33615352169717772</v>
      </c>
      <c r="AS40" s="62"/>
      <c r="AT40" s="73" t="s">
        <v>30</v>
      </c>
      <c r="AU40" s="114">
        <v>59</v>
      </c>
      <c r="AV40" s="75">
        <f t="shared" si="31"/>
        <v>3.1466666666666665</v>
      </c>
      <c r="AW40" s="113">
        <v>65.8</v>
      </c>
      <c r="AX40" s="76">
        <f t="shared" si="32"/>
        <v>3.477801268498943</v>
      </c>
      <c r="AY40" s="77">
        <f t="shared" si="33"/>
        <v>50.604895535296912</v>
      </c>
      <c r="AZ40" s="77">
        <f t="shared" si="34"/>
        <v>83.40812257489047</v>
      </c>
      <c r="BA40" s="67">
        <f t="shared" si="14"/>
        <v>2.6746773538740438</v>
      </c>
      <c r="BB40" s="67">
        <f t="shared" si="15"/>
        <v>4.4084631382077415</v>
      </c>
      <c r="BC40" s="67">
        <f t="shared" si="35"/>
        <v>0.80312391462489918</v>
      </c>
      <c r="BD40" s="67">
        <f t="shared" si="36"/>
        <v>0.93066186970879849</v>
      </c>
      <c r="BE40" s="62"/>
      <c r="BF40" s="73" t="s">
        <v>30</v>
      </c>
      <c r="BG40" s="115">
        <v>441</v>
      </c>
      <c r="BH40" s="78">
        <f t="shared" si="37"/>
        <v>23.52</v>
      </c>
      <c r="BI40" s="116">
        <v>466.8</v>
      </c>
      <c r="BJ40" s="79">
        <f t="shared" si="38"/>
        <v>24.672304439746302</v>
      </c>
      <c r="BK40" s="77">
        <f t="shared" si="39"/>
        <v>424.45311251107114</v>
      </c>
      <c r="BL40" s="77">
        <f t="shared" si="40"/>
        <v>509.14688748892888</v>
      </c>
      <c r="BM40" s="80">
        <f t="shared" si="16"/>
        <v>22.43409685576486</v>
      </c>
      <c r="BN40" s="80">
        <f t="shared" si="17"/>
        <v>26.91051202372774</v>
      </c>
      <c r="BO40" s="80">
        <f t="shared" si="41"/>
        <v>2.2382075839814419</v>
      </c>
      <c r="BP40" s="80">
        <f t="shared" si="42"/>
        <v>2.2382075839814384</v>
      </c>
      <c r="BQ40" s="83"/>
      <c r="BR40" s="82"/>
      <c r="BS40" s="73" t="s">
        <v>30</v>
      </c>
      <c r="BT40" s="115">
        <v>1875</v>
      </c>
      <c r="BU40" s="115">
        <v>1892</v>
      </c>
    </row>
    <row r="41" spans="1:73">
      <c r="B41" s="30" t="s">
        <v>31</v>
      </c>
      <c r="C41" s="68">
        <f>X41</f>
        <v>0.38138825324180015</v>
      </c>
      <c r="D41" s="68"/>
      <c r="E41" s="69">
        <f>IF(Z41=0,$AF$4,AC41)</f>
        <v>0.3396840763534697</v>
      </c>
      <c r="F41" s="69">
        <f>IF($Z41=0,$AF$4,AD41)</f>
        <v>1.3531226508667908</v>
      </c>
      <c r="G41" s="69"/>
      <c r="H41" s="68">
        <f>AJ41</f>
        <v>0.30511060259344014</v>
      </c>
      <c r="I41" s="68"/>
      <c r="J41" s="70">
        <f t="shared" si="65"/>
        <v>0.19102786086233151</v>
      </c>
      <c r="K41" s="70">
        <f t="shared" si="65"/>
        <v>1.0483750138612884</v>
      </c>
      <c r="L41" s="70"/>
      <c r="M41" s="68">
        <f>AV41</f>
        <v>4.4241037376048817</v>
      </c>
      <c r="N41" s="70"/>
      <c r="O41" s="70">
        <f>BA41</f>
        <v>3.9270880353843811</v>
      </c>
      <c r="P41" s="70">
        <f>BB41</f>
        <v>6.4475986240712411</v>
      </c>
      <c r="Q41" s="71">
        <f>BH41</f>
        <v>31.350114416475972</v>
      </c>
      <c r="R41" s="71"/>
      <c r="S41" s="72">
        <f t="shared" si="66"/>
        <v>28.958163078335208</v>
      </c>
      <c r="T41" s="72">
        <f t="shared" si="66"/>
        <v>35.084552406027875</v>
      </c>
      <c r="U41" s="84">
        <f t="shared" si="7"/>
        <v>-3.7344379895519033</v>
      </c>
      <c r="V41" s="30" t="s">
        <v>31</v>
      </c>
      <c r="W41" s="113">
        <v>5</v>
      </c>
      <c r="X41" s="64">
        <f t="shared" si="8"/>
        <v>0.38138825324180015</v>
      </c>
      <c r="Y41" s="113">
        <v>9.6</v>
      </c>
      <c r="Z41" s="65">
        <f t="shared" si="9"/>
        <v>0.73226544622425627</v>
      </c>
      <c r="AA41" s="66">
        <f t="shared" si="21"/>
        <v>4.4532582409939874</v>
      </c>
      <c r="AB41" s="66">
        <f t="shared" si="22"/>
        <v>17.739437952863629</v>
      </c>
      <c r="AC41" s="67">
        <f t="shared" si="10"/>
        <v>0.3396840763534697</v>
      </c>
      <c r="AD41" s="67">
        <f t="shared" si="11"/>
        <v>1.3531226508667908</v>
      </c>
      <c r="AE41" s="67">
        <f t="shared" si="23"/>
        <v>0.39258136987078657</v>
      </c>
      <c r="AF41" s="67">
        <f t="shared" si="24"/>
        <v>0.62085720464253458</v>
      </c>
      <c r="AG41" s="74"/>
      <c r="AH41" s="30" t="s">
        <v>31</v>
      </c>
      <c r="AI41" s="114">
        <v>4</v>
      </c>
      <c r="AJ41" s="75">
        <f t="shared" si="25"/>
        <v>0.30511060259344014</v>
      </c>
      <c r="AK41" s="113">
        <v>6.8</v>
      </c>
      <c r="AL41" s="76">
        <f t="shared" si="26"/>
        <v>0.5186880244088482</v>
      </c>
      <c r="AM41" s="77">
        <f t="shared" si="27"/>
        <v>2.504375255905166</v>
      </c>
      <c r="AN41" s="77">
        <f t="shared" si="28"/>
        <v>13.744196431721491</v>
      </c>
      <c r="AO41" s="67">
        <f t="shared" si="12"/>
        <v>0.19102786086233151</v>
      </c>
      <c r="AP41" s="67">
        <f t="shared" si="13"/>
        <v>1.0483750138612884</v>
      </c>
      <c r="AQ41" s="67">
        <f t="shared" si="29"/>
        <v>0.32766016354651673</v>
      </c>
      <c r="AR41" s="67">
        <f t="shared" si="30"/>
        <v>0.52968698945244019</v>
      </c>
      <c r="AS41" s="62"/>
      <c r="AT41" s="30" t="s">
        <v>31</v>
      </c>
      <c r="AU41" s="114">
        <v>58</v>
      </c>
      <c r="AV41" s="75">
        <f t="shared" si="31"/>
        <v>4.4241037376048817</v>
      </c>
      <c r="AW41" s="113">
        <v>66.599999999999994</v>
      </c>
      <c r="AX41" s="76">
        <f t="shared" si="32"/>
        <v>5.0800915331807781</v>
      </c>
      <c r="AY41" s="77">
        <f t="shared" si="33"/>
        <v>51.484124143889233</v>
      </c>
      <c r="AZ41" s="77">
        <f t="shared" si="34"/>
        <v>84.528017961573966</v>
      </c>
      <c r="BA41" s="67">
        <f t="shared" si="14"/>
        <v>3.9270880353843811</v>
      </c>
      <c r="BB41" s="67">
        <f t="shared" si="15"/>
        <v>6.4475986240712411</v>
      </c>
      <c r="BC41" s="67">
        <f t="shared" si="35"/>
        <v>1.153003497796397</v>
      </c>
      <c r="BD41" s="67">
        <f t="shared" si="36"/>
        <v>1.367507090890463</v>
      </c>
      <c r="BE41" s="62"/>
      <c r="BF41" s="30" t="s">
        <v>31</v>
      </c>
      <c r="BG41" s="115">
        <v>411</v>
      </c>
      <c r="BH41" s="78">
        <f t="shared" si="37"/>
        <v>31.350114416475972</v>
      </c>
      <c r="BI41" s="116">
        <v>419.8</v>
      </c>
      <c r="BJ41" s="79">
        <f t="shared" si="38"/>
        <v>32.021357742181543</v>
      </c>
      <c r="BK41" s="77">
        <f t="shared" si="39"/>
        <v>379.64151795697455</v>
      </c>
      <c r="BL41" s="77">
        <f t="shared" si="40"/>
        <v>459.95848204302547</v>
      </c>
      <c r="BM41" s="80">
        <f t="shared" si="16"/>
        <v>28.958163078335208</v>
      </c>
      <c r="BN41" s="80">
        <f t="shared" si="17"/>
        <v>35.084552406027875</v>
      </c>
      <c r="BO41" s="80">
        <f t="shared" si="41"/>
        <v>3.0631946638463354</v>
      </c>
      <c r="BP41" s="80">
        <f t="shared" si="42"/>
        <v>3.0631946638463319</v>
      </c>
      <c r="BS41" s="30" t="s">
        <v>31</v>
      </c>
      <c r="BT41" s="115">
        <v>1311</v>
      </c>
      <c r="BU41" s="115">
        <v>1311</v>
      </c>
    </row>
    <row r="42" spans="1:73" ht="26.25" customHeight="1">
      <c r="A42" s="37" t="s">
        <v>115</v>
      </c>
      <c r="B42" s="30" t="s">
        <v>115</v>
      </c>
      <c r="C42" s="68">
        <f>X42</f>
        <v>0.46018835616438358</v>
      </c>
      <c r="D42" s="68"/>
      <c r="E42" s="69">
        <f>IF(Z42=0,$AF$4,AC42)</f>
        <v>0.43510682232411302</v>
      </c>
      <c r="F42" s="69">
        <f>IF($Z42=0,$AF$4,AD42)</f>
        <v>0.60359551119893773</v>
      </c>
      <c r="G42" s="69"/>
      <c r="H42" s="68">
        <f>AJ42</f>
        <v>0.39240867579908673</v>
      </c>
      <c r="I42" s="68"/>
      <c r="J42" s="70">
        <f t="shared" si="65"/>
        <v>0.33754323404963266</v>
      </c>
      <c r="K42" s="70">
        <f t="shared" si="65"/>
        <v>0.4877271131330651</v>
      </c>
      <c r="L42" s="68"/>
      <c r="M42" s="68">
        <f t="shared" si="18"/>
        <v>4.5448059360730593</v>
      </c>
      <c r="N42" s="70"/>
      <c r="O42" s="70">
        <f t="shared" si="19"/>
        <v>4.4809625687883541</v>
      </c>
      <c r="P42" s="70">
        <f t="shared" si="20"/>
        <v>4.9897261050875708</v>
      </c>
      <c r="Q42" s="71">
        <f>BH42</f>
        <v>26.419805936073061</v>
      </c>
      <c r="R42" s="71"/>
      <c r="S42" s="72">
        <f t="shared" si="66"/>
        <v>25.379596949421433</v>
      </c>
      <c r="T42" s="72">
        <f t="shared" si="66"/>
        <v>26.571171405729405</v>
      </c>
      <c r="U42" s="84">
        <f t="shared" si="7"/>
        <v>-0.15136546965634423</v>
      </c>
      <c r="V42" s="37" t="s">
        <v>115</v>
      </c>
      <c r="W42" s="107">
        <f>SUM(W10:W41)</f>
        <v>129</v>
      </c>
      <c r="X42" s="64">
        <f t="shared" si="8"/>
        <v>0.46018835616438358</v>
      </c>
      <c r="Y42" s="107">
        <f>SUM(Y10:Y41)</f>
        <v>146</v>
      </c>
      <c r="Z42" s="65">
        <f t="shared" si="9"/>
        <v>0.51935116676152537</v>
      </c>
      <c r="AA42" s="66">
        <f t="shared" si="21"/>
        <v>122.31722989175464</v>
      </c>
      <c r="AB42" s="66">
        <f t="shared" si="22"/>
        <v>169.68277010824536</v>
      </c>
      <c r="AC42" s="67">
        <f t="shared" si="10"/>
        <v>0.43510682232411302</v>
      </c>
      <c r="AD42" s="67">
        <f t="shared" si="11"/>
        <v>0.60359551119893773</v>
      </c>
      <c r="AE42" s="67">
        <f t="shared" si="23"/>
        <v>8.4244344437412355E-2</v>
      </c>
      <c r="AF42" s="67">
        <f t="shared" si="24"/>
        <v>8.4244344437412355E-2</v>
      </c>
      <c r="AG42" s="74"/>
      <c r="AH42" s="37" t="s">
        <v>115</v>
      </c>
      <c r="AI42" s="107">
        <f>SUM(AI10:AI41)</f>
        <v>110</v>
      </c>
      <c r="AJ42" s="75">
        <f t="shared" si="25"/>
        <v>0.39240867579908673</v>
      </c>
      <c r="AK42" s="107">
        <f>SUM(AK10:AK41)</f>
        <v>115.99999999999999</v>
      </c>
      <c r="AL42" s="76">
        <f t="shared" si="26"/>
        <v>0.41263517359134883</v>
      </c>
      <c r="AM42" s="77">
        <f t="shared" si="27"/>
        <v>94.890153956032734</v>
      </c>
      <c r="AN42" s="77">
        <f t="shared" si="28"/>
        <v>137.10984604396725</v>
      </c>
      <c r="AO42" s="67">
        <f t="shared" si="12"/>
        <v>0.33754323404963266</v>
      </c>
      <c r="AP42" s="67">
        <f t="shared" si="13"/>
        <v>0.4877271131330651</v>
      </c>
      <c r="AQ42" s="67">
        <f t="shared" si="29"/>
        <v>7.5091939541716168E-2</v>
      </c>
      <c r="AR42" s="67">
        <f t="shared" si="30"/>
        <v>7.5091939541716279E-2</v>
      </c>
      <c r="AS42" s="62"/>
      <c r="AT42" s="37" t="s">
        <v>115</v>
      </c>
      <c r="AU42" s="107">
        <f>SUM(AU10:AU41)</f>
        <v>1274</v>
      </c>
      <c r="AV42" s="75">
        <f t="shared" si="31"/>
        <v>4.5448059360730593</v>
      </c>
      <c r="AW42" s="107">
        <f>SUM(AW10:AW41)</f>
        <v>1331.2</v>
      </c>
      <c r="AX42" s="76">
        <f t="shared" si="32"/>
        <v>4.7353443369379624</v>
      </c>
      <c r="AY42" s="77">
        <f t="shared" si="33"/>
        <v>1259.6881973377822</v>
      </c>
      <c r="AZ42" s="77">
        <f t="shared" si="34"/>
        <v>1402.7118026622179</v>
      </c>
      <c r="BA42" s="67">
        <f t="shared" si="14"/>
        <v>4.4809625687883541</v>
      </c>
      <c r="BB42" s="67">
        <f t="shared" si="15"/>
        <v>4.9897261050875708</v>
      </c>
      <c r="BC42" s="67">
        <f t="shared" si="35"/>
        <v>0.25438176814960833</v>
      </c>
      <c r="BD42" s="67">
        <f t="shared" si="36"/>
        <v>0.25438176814960833</v>
      </c>
      <c r="BE42" s="62"/>
      <c r="BF42" s="37" t="s">
        <v>115</v>
      </c>
      <c r="BG42" s="107">
        <f>SUM(BG10:BG41)</f>
        <v>7406</v>
      </c>
      <c r="BH42" s="78">
        <f t="shared" si="37"/>
        <v>26.419805936073061</v>
      </c>
      <c r="BI42" s="108">
        <f>SUM(BI10:BI41)</f>
        <v>7302.2000000000016</v>
      </c>
      <c r="BJ42" s="79">
        <f t="shared" si="38"/>
        <v>25.975384177575418</v>
      </c>
      <c r="BK42" s="77">
        <f t="shared" si="39"/>
        <v>7134.7122944213534</v>
      </c>
      <c r="BL42" s="77">
        <f t="shared" si="40"/>
        <v>7469.6877055786499</v>
      </c>
      <c r="BM42" s="80">
        <f t="shared" si="16"/>
        <v>25.379596949421433</v>
      </c>
      <c r="BN42" s="80">
        <f t="shared" si="17"/>
        <v>26.571171405729405</v>
      </c>
      <c r="BO42" s="80">
        <f t="shared" si="41"/>
        <v>0.59578722815398422</v>
      </c>
      <c r="BP42" s="80">
        <f t="shared" si="42"/>
        <v>0.59578722815398777</v>
      </c>
      <c r="BQ42" s="83"/>
      <c r="BR42" s="81"/>
      <c r="BS42" s="37" t="s">
        <v>115</v>
      </c>
      <c r="BT42" s="115">
        <v>28032</v>
      </c>
      <c r="BU42" s="115">
        <v>28112</v>
      </c>
    </row>
    <row r="43" spans="1:73" ht="15" customHeight="1" thickBot="1">
      <c r="A43" s="51"/>
      <c r="B43" s="52"/>
      <c r="C43" s="52"/>
      <c r="D43" s="52"/>
      <c r="E43" s="61"/>
      <c r="F43" s="61"/>
      <c r="G43" s="51"/>
      <c r="H43" s="52"/>
      <c r="I43" s="52"/>
      <c r="J43" s="61"/>
      <c r="K43" s="61"/>
      <c r="L43" s="52"/>
      <c r="M43" s="52"/>
      <c r="N43" s="52"/>
      <c r="O43" s="52"/>
      <c r="P43" s="52"/>
      <c r="Q43" s="52"/>
      <c r="R43" s="52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</row>
    <row r="44" spans="1:73" ht="23.25" customHeight="1"/>
    <row r="45" spans="1:73">
      <c r="B45" s="26"/>
    </row>
    <row r="46" spans="1:73">
      <c r="B46" s="26"/>
    </row>
    <row r="47" spans="1:73">
      <c r="B47" s="26"/>
    </row>
    <row r="48" spans="1:73">
      <c r="B48" s="26"/>
    </row>
    <row r="49" spans="2:2">
      <c r="B49" s="26"/>
    </row>
    <row r="50" spans="2:2">
      <c r="B50" s="26"/>
    </row>
    <row r="51" spans="2:2">
      <c r="B51" s="26"/>
    </row>
    <row r="52" spans="2:2">
      <c r="B52" s="26"/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92" ht="6.75" customHeight="1"/>
    <row r="96" ht="9" customHeight="1"/>
  </sheetData>
  <mergeCells count="7">
    <mergeCell ref="C6:C7"/>
    <mergeCell ref="E6:F6"/>
    <mergeCell ref="J6:K6"/>
    <mergeCell ref="S6:T6"/>
    <mergeCell ref="H6:H7"/>
    <mergeCell ref="O6:P6"/>
    <mergeCell ref="M6:M7"/>
  </mergeCells>
  <phoneticPr fontId="22" type="noConversion"/>
  <pageMargins left="0.74803149606299213" right="0.74803149606299213" top="0.47244094488188981" bottom="0.43307086614173229" header="0.51181102362204722" footer="0.19685039370078741"/>
  <pageSetup paperSize="9" scale="41" fitToWidth="6" fitToHeight="7" orientation="landscape" r:id="rId1"/>
  <headerFooter alignWithMargins="0"/>
  <colBreaks count="2" manualBreakCount="2">
    <brk id="20" max="42" man="1"/>
    <brk id="44" max="4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A22433884</value>
    </field>
    <field name="Objective-Title">
      <value order="0">Reported Road Casualties Scotland 2017 - publication -  tables</value>
    </field>
    <field name="Objective-Description">
      <value order="0"/>
    </field>
    <field name="Objective-CreationStamp">
      <value order="0">2018-10-17T14:54:34Z</value>
    </field>
    <field name="Objective-IsApproved">
      <value order="0">false</value>
    </field>
    <field name="Objective-IsPublished">
      <value order="0">true</value>
    </field>
    <field name="Objective-DatePublished">
      <value order="0">2018-10-18T06:59:36Z</value>
    </field>
    <field name="Objective-ModificationStamp">
      <value order="0">2018-10-18T06:59:36Z</value>
    </field>
    <field name="Objective-Owner">
      <value order="0">Knight, Andrew A (U016789)</value>
    </field>
    <field name="Objective-Path">
      <value order="0">Objective Global Folder:SG File Plan:Business and industry:Transport:Roads and road transport - Road safety:Research and analysis: Roads and road transport - Road safety:Road Accident and Casualty Statistics: Road Accidents Scotland 2017: Research and analysis: Roads and road transport: Road safety: 2018-2023</value>
    </field>
    <field name="Objective-Parent">
      <value order="0">Road Accident and Casualty Statistics: Road Accidents Scotland 2017: Research and analysis: Roads and road transport: Road safety: 2018-2023</value>
    </field>
    <field name="Objective-State">
      <value order="0">Published</value>
    </field>
    <field name="Objective-VersionId">
      <value order="0">vA31740588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qA740839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Connect Creator">
        <value order="0"/>
      </field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Table G working</vt:lpstr>
      <vt:lpstr>Table g2_h working</vt:lpstr>
      <vt:lpstr>Table2Chart ORIG</vt:lpstr>
      <vt:lpstr>Appendix H</vt:lpstr>
      <vt:lpstr>Appendix H Working</vt:lpstr>
      <vt:lpstr>AppendixH_Child KSI chart </vt:lpstr>
      <vt:lpstr>AppendixH_All Killed chart</vt:lpstr>
      <vt:lpstr>AppendixH_All SI chart</vt:lpstr>
      <vt:lpstr>AppendixH_Slight casualty chart</vt:lpstr>
      <vt:lpstr>'Appendix H Working'!Print_Area</vt:lpstr>
      <vt:lpstr>'Table2Chart ORIG'!Print_Area</vt:lpstr>
    </vt:vector>
  </TitlesOfParts>
  <Company>The Scottish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U021661</dc:creator>
  <cp:lastModifiedBy>u016789</cp:lastModifiedBy>
  <cp:lastPrinted>2018-10-02T08:22:51Z</cp:lastPrinted>
  <dcterms:created xsi:type="dcterms:W3CDTF">1999-07-20T09:49:10Z</dcterms:created>
  <dcterms:modified xsi:type="dcterms:W3CDTF">2018-10-22T14:34:43Z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A22433884</vt:lpwstr>
  </property>
  <property fmtid="{D5CDD505-2E9C-101B-9397-08002B2CF9AE}" pid="3" name="Objective-Comment">
    <vt:lpwstr/>
  </property>
  <property fmtid="{D5CDD505-2E9C-101B-9397-08002B2CF9AE}" pid="4" name="Objective-CreationStamp">
    <vt:filetime>2018-10-17T14:55:56Z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2018-10-18T06:59:36Z</vt:filetime>
  </property>
  <property fmtid="{D5CDD505-2E9C-101B-9397-08002B2CF9AE}" pid="8" name="Objective-ModificationStamp">
    <vt:filetime>2018-10-18T06:59:36Z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industry:Transport:Roads and road transport - Road safety:Research and analysis: Roads and road transport - Road safety:Road Accident and Casualty Statistics: Road Accidents Scotland 2017: Research and ana</vt:lpwstr>
  </property>
  <property fmtid="{D5CDD505-2E9C-101B-9397-08002B2CF9AE}" pid="11" name="Objective-Parent">
    <vt:lpwstr>Road Accident and Casualty Statistics: Road Accidents Scotland 2017: Research and analysis: Roads and road transport: Road safety: 2018-2023</vt:lpwstr>
  </property>
  <property fmtid="{D5CDD505-2E9C-101B-9397-08002B2CF9AE}" pid="12" name="Objective-State">
    <vt:lpwstr>Published</vt:lpwstr>
  </property>
  <property fmtid="{D5CDD505-2E9C-101B-9397-08002B2CF9AE}" pid="13" name="Objective-Title">
    <vt:lpwstr>Reported Road Casualties Scotland 2017 - publication -  tables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/>
  </property>
  <property fmtid="{D5CDD505-2E9C-101B-9397-08002B2CF9AE}" pid="16" name="Objective-VersionNumber">
    <vt:r8>2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Description">
    <vt:lpwstr/>
  </property>
  <property fmtid="{D5CDD505-2E9C-101B-9397-08002B2CF9AE}" pid="25" name="Objective-VersionId">
    <vt:lpwstr>vA31740588</vt:lpwstr>
  </property>
  <property fmtid="{D5CDD505-2E9C-101B-9397-08002B2CF9AE}" pid="26" name="Objective-Date Received">
    <vt:lpwstr/>
  </property>
  <property fmtid="{D5CDD505-2E9C-101B-9397-08002B2CF9AE}" pid="27" name="Objective-Date of Original">
    <vt:lpwstr/>
  </property>
  <property fmtid="{D5CDD505-2E9C-101B-9397-08002B2CF9AE}" pid="28" name="Objective-SG Web Publication - Category">
    <vt:lpwstr/>
  </property>
  <property fmtid="{D5CDD505-2E9C-101B-9397-08002B2CF9AE}" pid="29" name="Objective-SG Web Publication - Category 2 Classification">
    <vt:lpwstr/>
  </property>
  <property fmtid="{D5CDD505-2E9C-101B-9397-08002B2CF9AE}" pid="30" name="Objective-Connect Creator">
    <vt:lpwstr/>
  </property>
  <property fmtid="{D5CDD505-2E9C-101B-9397-08002B2CF9AE}" pid="31" name="Objective-Connect Creator [system]">
    <vt:lpwstr/>
  </property>
</Properties>
</file>