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cotland.gov.uk\dc2\FS5_Home\U016789\RRCS2018\datasets\"/>
    </mc:Choice>
  </mc:AlternateContent>
  <bookViews>
    <workbookView xWindow="0" yWindow="0" windowWidth="28800" windowHeight="13065"/>
  </bookViews>
  <sheets>
    <sheet name="Appendix H" sheetId="1" r:id="rId1"/>
    <sheet name="Appendix H Working" sheetId="2" r:id="rId2"/>
    <sheet name="Sheet1" sheetId="3" r:id="rId3"/>
    <sheet name="AppendixH_Child KSI chart " sheetId="4" r:id="rId4"/>
    <sheet name="AppendixH_All Killed chart" sheetId="5" r:id="rId5"/>
    <sheet name="AppendixH_All SI chart" sheetId="6" r:id="rId6"/>
    <sheet name="AppendixH_Slight casualty chart" sheetId="7" r:id="rId7"/>
  </sheets>
  <externalReferences>
    <externalReference r:id="rId8"/>
    <externalReference r:id="rId9"/>
    <externalReference r:id="rId10"/>
  </externalReferences>
  <definedNames>
    <definedName name="\D">#REF!</definedName>
    <definedName name="\E">#REF!</definedName>
    <definedName name="\F">#REF!</definedName>
    <definedName name="\G">#REF!</definedName>
    <definedName name="_xlnm._FilterDatabase" localSheetId="1" hidden="1">'Appendix H Working'!$B$7:$AB$7</definedName>
    <definedName name="_new2">#REF!</definedName>
    <definedName name="_Order1" hidden="1">255</definedName>
    <definedName name="MACROS">[2]Table!$M$1:$IG$8163</definedName>
    <definedName name="_xlnm.Print_Area" localSheetId="1">'Appendix H Working'!$A$1:$BU$43</definedName>
    <definedName name="TIME">[2]Table!$E$1:$IG$8163</definedName>
    <definedName name="Value_Year">'[3]Uprating series'!$B$4</definedName>
    <definedName name="WHOLE">[2]Table!$BZ$371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I42" i="2" l="1"/>
  <c r="BL42" i="2" s="1"/>
  <c r="BN42" i="2" s="1"/>
  <c r="BG42" i="2"/>
  <c r="BH42" i="2" s="1"/>
  <c r="Q42" i="2" s="1"/>
  <c r="AZ42" i="2"/>
  <c r="BB42" i="2" s="1"/>
  <c r="AY42" i="2"/>
  <c r="BA42" i="2" s="1"/>
  <c r="O42" i="2" s="1"/>
  <c r="AW42" i="2"/>
  <c r="AX42" i="2" s="1"/>
  <c r="AU42" i="2"/>
  <c r="AV42" i="2" s="1"/>
  <c r="M42" i="2" s="1"/>
  <c r="AK42" i="2"/>
  <c r="AN42" i="2" s="1"/>
  <c r="AP42" i="2" s="1"/>
  <c r="AI42" i="2"/>
  <c r="AJ42" i="2" s="1"/>
  <c r="H42" i="2" s="1"/>
  <c r="AB42" i="2"/>
  <c r="AD42" i="2" s="1"/>
  <c r="AA42" i="2"/>
  <c r="AC42" i="2" s="1"/>
  <c r="Y42" i="2"/>
  <c r="Z42" i="2" s="1"/>
  <c r="W42" i="2"/>
  <c r="X42" i="2" s="1"/>
  <c r="C42" i="2" s="1"/>
  <c r="BN41" i="2"/>
  <c r="BP41" i="2" s="1"/>
  <c r="BL41" i="2"/>
  <c r="BK41" i="2"/>
  <c r="BM41" i="2" s="1"/>
  <c r="S41" i="2" s="1"/>
  <c r="BJ41" i="2"/>
  <c r="BO41" i="2" s="1"/>
  <c r="BH41" i="2"/>
  <c r="AZ41" i="2"/>
  <c r="BB41" i="2" s="1"/>
  <c r="AY41" i="2"/>
  <c r="BA41" i="2" s="1"/>
  <c r="O41" i="2" s="1"/>
  <c r="AX41" i="2"/>
  <c r="BC41" i="2" s="1"/>
  <c r="AV41" i="2"/>
  <c r="AN41" i="2"/>
  <c r="AP41" i="2" s="1"/>
  <c r="AM41" i="2"/>
  <c r="AO41" i="2" s="1"/>
  <c r="AL41" i="2"/>
  <c r="AJ41" i="2"/>
  <c r="AB41" i="2"/>
  <c r="AD41" i="2" s="1"/>
  <c r="AA41" i="2"/>
  <c r="AC41" i="2" s="1"/>
  <c r="AE41" i="2" s="1"/>
  <c r="Z41" i="2"/>
  <c r="E41" i="2" s="1"/>
  <c r="X41" i="2"/>
  <c r="T41" i="2"/>
  <c r="U41" i="2" s="1"/>
  <c r="Q41" i="2"/>
  <c r="M41" i="2"/>
  <c r="H41" i="2"/>
  <c r="C41" i="2"/>
  <c r="BM40" i="2"/>
  <c r="S40" i="2" s="1"/>
  <c r="BL40" i="2"/>
  <c r="BN40" i="2" s="1"/>
  <c r="BK40" i="2"/>
  <c r="BJ40" i="2"/>
  <c r="BH40" i="2"/>
  <c r="BA40" i="2"/>
  <c r="BC40" i="2" s="1"/>
  <c r="AZ40" i="2"/>
  <c r="BB40" i="2" s="1"/>
  <c r="AY40" i="2"/>
  <c r="AX40" i="2"/>
  <c r="AV40" i="2"/>
  <c r="M40" i="2" s="1"/>
  <c r="M61" i="1" s="1"/>
  <c r="AO40" i="2"/>
  <c r="AQ40" i="2" s="1"/>
  <c r="AN40" i="2"/>
  <c r="AP40" i="2" s="1"/>
  <c r="AM40" i="2"/>
  <c r="AL40" i="2"/>
  <c r="AJ40" i="2"/>
  <c r="AB40" i="2"/>
  <c r="AD40" i="2" s="1"/>
  <c r="AA40" i="2"/>
  <c r="AC40" i="2" s="1"/>
  <c r="Z40" i="2"/>
  <c r="X40" i="2"/>
  <c r="Q40" i="2"/>
  <c r="O40" i="2"/>
  <c r="J40" i="2"/>
  <c r="H40" i="2"/>
  <c r="C40" i="2"/>
  <c r="BM39" i="2"/>
  <c r="S39" i="2" s="1"/>
  <c r="BL39" i="2"/>
  <c r="BN39" i="2" s="1"/>
  <c r="BK39" i="2"/>
  <c r="BJ39" i="2"/>
  <c r="BO39" i="2" s="1"/>
  <c r="BH39" i="2"/>
  <c r="AZ39" i="2"/>
  <c r="BB39" i="2" s="1"/>
  <c r="AY39" i="2"/>
  <c r="BA39" i="2" s="1"/>
  <c r="O39" i="2" s="1"/>
  <c r="AX39" i="2"/>
  <c r="AV39" i="2"/>
  <c r="M39" i="2" s="1"/>
  <c r="AN39" i="2"/>
  <c r="AP39" i="2" s="1"/>
  <c r="AM39" i="2"/>
  <c r="AO39" i="2" s="1"/>
  <c r="AL39" i="2"/>
  <c r="AJ39" i="2"/>
  <c r="AB39" i="2"/>
  <c r="AD39" i="2" s="1"/>
  <c r="AA39" i="2"/>
  <c r="AC39" i="2" s="1"/>
  <c r="Z39" i="2"/>
  <c r="X39" i="2"/>
  <c r="C39" i="2" s="1"/>
  <c r="Q39" i="2"/>
  <c r="H39" i="2"/>
  <c r="BM38" i="2"/>
  <c r="BL38" i="2"/>
  <c r="BN38" i="2" s="1"/>
  <c r="BK38" i="2"/>
  <c r="BJ38" i="2"/>
  <c r="BO38" i="2" s="1"/>
  <c r="BH38" i="2"/>
  <c r="BA38" i="2"/>
  <c r="AZ38" i="2"/>
  <c r="BB38" i="2" s="1"/>
  <c r="AY38" i="2"/>
  <c r="AX38" i="2"/>
  <c r="BC38" i="2" s="1"/>
  <c r="AV38" i="2"/>
  <c r="AO38" i="2"/>
  <c r="AN38" i="2"/>
  <c r="AP38" i="2" s="1"/>
  <c r="AM38" i="2"/>
  <c r="AL38" i="2"/>
  <c r="AQ38" i="2" s="1"/>
  <c r="AJ38" i="2"/>
  <c r="AB38" i="2"/>
  <c r="AD38" i="2" s="1"/>
  <c r="AA38" i="2"/>
  <c r="AC38" i="2" s="1"/>
  <c r="Z38" i="2"/>
  <c r="AE38" i="2" s="1"/>
  <c r="X38" i="2"/>
  <c r="S38" i="2"/>
  <c r="Q38" i="2"/>
  <c r="O38" i="2"/>
  <c r="M38" i="2"/>
  <c r="J38" i="2"/>
  <c r="H38" i="2"/>
  <c r="C38" i="2"/>
  <c r="BM37" i="2"/>
  <c r="BO37" i="2" s="1"/>
  <c r="BL37" i="2"/>
  <c r="BN37" i="2" s="1"/>
  <c r="BK37" i="2"/>
  <c r="BJ37" i="2"/>
  <c r="BH37" i="2"/>
  <c r="BA37" i="2"/>
  <c r="BC37" i="2" s="1"/>
  <c r="AZ37" i="2"/>
  <c r="BB37" i="2" s="1"/>
  <c r="AY37" i="2"/>
  <c r="AX37" i="2"/>
  <c r="AV37" i="2"/>
  <c r="M37" i="2" s="1"/>
  <c r="AO37" i="2"/>
  <c r="J37" i="2" s="1"/>
  <c r="AN37" i="2"/>
  <c r="AP37" i="2" s="1"/>
  <c r="AM37" i="2"/>
  <c r="AL37" i="2"/>
  <c r="AJ37" i="2"/>
  <c r="AB37" i="2"/>
  <c r="AD37" i="2" s="1"/>
  <c r="AA37" i="2"/>
  <c r="AC37" i="2" s="1"/>
  <c r="Z37" i="2"/>
  <c r="X37" i="2"/>
  <c r="C37" i="2" s="1"/>
  <c r="Q37" i="2"/>
  <c r="O37" i="2"/>
  <c r="H37" i="2"/>
  <c r="BM36" i="2"/>
  <c r="BL36" i="2"/>
  <c r="BN36" i="2" s="1"/>
  <c r="BK36" i="2"/>
  <c r="BJ36" i="2"/>
  <c r="BO36" i="2" s="1"/>
  <c r="BH36" i="2"/>
  <c r="BA36" i="2"/>
  <c r="AZ36" i="2"/>
  <c r="BB36" i="2" s="1"/>
  <c r="AY36" i="2"/>
  <c r="AX36" i="2"/>
  <c r="BC36" i="2" s="1"/>
  <c r="AV36" i="2"/>
  <c r="AO36" i="2"/>
  <c r="AN36" i="2"/>
  <c r="AP36" i="2" s="1"/>
  <c r="AM36" i="2"/>
  <c r="AL36" i="2"/>
  <c r="AQ36" i="2" s="1"/>
  <c r="AJ36" i="2"/>
  <c r="AB36" i="2"/>
  <c r="AD36" i="2" s="1"/>
  <c r="AF36" i="2" s="1"/>
  <c r="AA36" i="2"/>
  <c r="AC36" i="2" s="1"/>
  <c r="Z36" i="2"/>
  <c r="E36" i="2" s="1"/>
  <c r="X36" i="2"/>
  <c r="S36" i="2"/>
  <c r="Q36" i="2"/>
  <c r="O36" i="2"/>
  <c r="M36" i="2"/>
  <c r="J36" i="2"/>
  <c r="H36" i="2"/>
  <c r="F36" i="2"/>
  <c r="C36" i="2"/>
  <c r="BM35" i="2"/>
  <c r="BL35" i="2"/>
  <c r="BN35" i="2" s="1"/>
  <c r="BK35" i="2"/>
  <c r="BJ35" i="2"/>
  <c r="BH35" i="2"/>
  <c r="BA35" i="2"/>
  <c r="AZ35" i="2"/>
  <c r="BB35" i="2" s="1"/>
  <c r="AY35" i="2"/>
  <c r="AX35" i="2"/>
  <c r="AV35" i="2"/>
  <c r="M35" i="2" s="1"/>
  <c r="AO35" i="2"/>
  <c r="AN35" i="2"/>
  <c r="AP35" i="2" s="1"/>
  <c r="AR35" i="2" s="1"/>
  <c r="AM35" i="2"/>
  <c r="AL35" i="2"/>
  <c r="AJ35" i="2"/>
  <c r="H35" i="2" s="1"/>
  <c r="AC35" i="2"/>
  <c r="AE35" i="2" s="1"/>
  <c r="AB35" i="2"/>
  <c r="AD35" i="2" s="1"/>
  <c r="AA35" i="2"/>
  <c r="Z35" i="2"/>
  <c r="X35" i="2"/>
  <c r="C35" i="2" s="1"/>
  <c r="Q35" i="2"/>
  <c r="K35" i="2"/>
  <c r="E35" i="2"/>
  <c r="BN34" i="2"/>
  <c r="BM34" i="2"/>
  <c r="BL34" i="2"/>
  <c r="BK34" i="2"/>
  <c r="BJ34" i="2"/>
  <c r="BO34" i="2" s="1"/>
  <c r="BH34" i="2"/>
  <c r="BB34" i="2"/>
  <c r="BA34" i="2"/>
  <c r="O34" i="2" s="1"/>
  <c r="AZ34" i="2"/>
  <c r="AY34" i="2"/>
  <c r="AX34" i="2"/>
  <c r="BC34" i="2" s="1"/>
  <c r="AV34" i="2"/>
  <c r="AP34" i="2"/>
  <c r="AO34" i="2"/>
  <c r="J34" i="2" s="1"/>
  <c r="AN34" i="2"/>
  <c r="AM34" i="2"/>
  <c r="AL34" i="2"/>
  <c r="AQ34" i="2" s="1"/>
  <c r="AJ34" i="2"/>
  <c r="H34" i="2" s="1"/>
  <c r="AD34" i="2"/>
  <c r="AC34" i="2"/>
  <c r="AB34" i="2"/>
  <c r="AA34" i="2"/>
  <c r="Z34" i="2"/>
  <c r="X34" i="2"/>
  <c r="C34" i="2" s="1"/>
  <c r="S34" i="2"/>
  <c r="Q34" i="2"/>
  <c r="M34" i="2"/>
  <c r="BN33" i="2"/>
  <c r="BP33" i="2" s="1"/>
  <c r="BL33" i="2"/>
  <c r="BK33" i="2"/>
  <c r="BM33" i="2" s="1"/>
  <c r="S33" i="2" s="1"/>
  <c r="BJ33" i="2"/>
  <c r="BH33" i="2"/>
  <c r="BC33" i="2"/>
  <c r="BB33" i="2"/>
  <c r="BD33" i="2" s="1"/>
  <c r="AZ33" i="2"/>
  <c r="AY33" i="2"/>
  <c r="BA33" i="2" s="1"/>
  <c r="AX33" i="2"/>
  <c r="AV33" i="2"/>
  <c r="AP33" i="2"/>
  <c r="K33" i="2" s="1"/>
  <c r="AN33" i="2"/>
  <c r="AM33" i="2"/>
  <c r="AO33" i="2" s="1"/>
  <c r="J33" i="2" s="1"/>
  <c r="AL33" i="2"/>
  <c r="AJ33" i="2"/>
  <c r="AE33" i="2"/>
  <c r="AD33" i="2"/>
  <c r="AF33" i="2" s="1"/>
  <c r="AB33" i="2"/>
  <c r="AA33" i="2"/>
  <c r="AC33" i="2" s="1"/>
  <c r="Z33" i="2"/>
  <c r="E33" i="2" s="1"/>
  <c r="X33" i="2"/>
  <c r="C33" i="2" s="1"/>
  <c r="T33" i="2"/>
  <c r="Q33" i="2"/>
  <c r="U33" i="2" s="1"/>
  <c r="O33" i="2"/>
  <c r="M33" i="2"/>
  <c r="H33" i="2"/>
  <c r="F33" i="2"/>
  <c r="BP32" i="2"/>
  <c r="BL32" i="2"/>
  <c r="BN32" i="2" s="1"/>
  <c r="BK32" i="2"/>
  <c r="BM32" i="2" s="1"/>
  <c r="BJ32" i="2"/>
  <c r="BH32" i="2"/>
  <c r="BD32" i="2"/>
  <c r="AZ32" i="2"/>
  <c r="BB32" i="2" s="1"/>
  <c r="AY32" i="2"/>
  <c r="BA32" i="2" s="1"/>
  <c r="BC32" i="2" s="1"/>
  <c r="AX32" i="2"/>
  <c r="AV32" i="2"/>
  <c r="AN32" i="2"/>
  <c r="AP32" i="2" s="1"/>
  <c r="K32" i="2" s="1"/>
  <c r="AM32" i="2"/>
  <c r="AO32" i="2" s="1"/>
  <c r="AL32" i="2"/>
  <c r="AJ32" i="2"/>
  <c r="AB32" i="2"/>
  <c r="AD32" i="2" s="1"/>
  <c r="AA32" i="2"/>
  <c r="AC32" i="2" s="1"/>
  <c r="AE32" i="2" s="1"/>
  <c r="Z32" i="2"/>
  <c r="X32" i="2"/>
  <c r="U32" i="2"/>
  <c r="T32" i="2"/>
  <c r="Q32" i="2"/>
  <c r="P32" i="2"/>
  <c r="O32" i="2"/>
  <c r="M32" i="2"/>
  <c r="H32" i="2"/>
  <c r="C32" i="2"/>
  <c r="BM31" i="2"/>
  <c r="BL31" i="2"/>
  <c r="BN31" i="2" s="1"/>
  <c r="BP31" i="2" s="1"/>
  <c r="BK31" i="2"/>
  <c r="BJ31" i="2"/>
  <c r="BH31" i="2"/>
  <c r="BD31" i="2"/>
  <c r="BA31" i="2"/>
  <c r="AZ31" i="2"/>
  <c r="BB31" i="2" s="1"/>
  <c r="AY31" i="2"/>
  <c r="AX31" i="2"/>
  <c r="AV31" i="2"/>
  <c r="M31" i="2" s="1"/>
  <c r="AO31" i="2"/>
  <c r="AQ31" i="2" s="1"/>
  <c r="AN31" i="2"/>
  <c r="AP31" i="2" s="1"/>
  <c r="AR31" i="2" s="1"/>
  <c r="AM31" i="2"/>
  <c r="AL31" i="2"/>
  <c r="AJ31" i="2"/>
  <c r="AC31" i="2"/>
  <c r="AB31" i="2"/>
  <c r="AD31" i="2" s="1"/>
  <c r="F31" i="2" s="1"/>
  <c r="AA31" i="2"/>
  <c r="Z31" i="2"/>
  <c r="X31" i="2"/>
  <c r="C31" i="2" s="1"/>
  <c r="Q31" i="2"/>
  <c r="P31" i="2"/>
  <c r="J31" i="2"/>
  <c r="H31" i="2"/>
  <c r="BN30" i="2"/>
  <c r="BM30" i="2"/>
  <c r="BL30" i="2"/>
  <c r="BK30" i="2"/>
  <c r="BJ30" i="2"/>
  <c r="BO30" i="2" s="1"/>
  <c r="BH30" i="2"/>
  <c r="BA30" i="2"/>
  <c r="O30" i="2" s="1"/>
  <c r="AZ30" i="2"/>
  <c r="BB30" i="2" s="1"/>
  <c r="AY30" i="2"/>
  <c r="AX30" i="2"/>
  <c r="AV30" i="2"/>
  <c r="M30" i="2" s="1"/>
  <c r="AO30" i="2"/>
  <c r="AN30" i="2"/>
  <c r="AP30" i="2" s="1"/>
  <c r="AR30" i="2" s="1"/>
  <c r="AM30" i="2"/>
  <c r="AL30" i="2"/>
  <c r="AJ30" i="2"/>
  <c r="H30" i="2" s="1"/>
  <c r="AF30" i="2"/>
  <c r="AD30" i="2"/>
  <c r="AC30" i="2"/>
  <c r="AB30" i="2"/>
  <c r="AA30" i="2"/>
  <c r="Z30" i="2"/>
  <c r="AE30" i="2" s="1"/>
  <c r="X30" i="2"/>
  <c r="S30" i="2"/>
  <c r="Q30" i="2"/>
  <c r="K30" i="2"/>
  <c r="J30" i="2"/>
  <c r="C30" i="2"/>
  <c r="BL29" i="2"/>
  <c r="BN29" i="2" s="1"/>
  <c r="BP29" i="2" s="1"/>
  <c r="BK29" i="2"/>
  <c r="BM29" i="2" s="1"/>
  <c r="BJ29" i="2"/>
  <c r="BH29" i="2"/>
  <c r="AZ29" i="2"/>
  <c r="BB29" i="2" s="1"/>
  <c r="AY29" i="2"/>
  <c r="BA29" i="2" s="1"/>
  <c r="BC29" i="2" s="1"/>
  <c r="AX29" i="2"/>
  <c r="AV29" i="2"/>
  <c r="M29" i="2" s="1"/>
  <c r="AR29" i="2"/>
  <c r="AN29" i="2"/>
  <c r="AP29" i="2" s="1"/>
  <c r="K29" i="2" s="1"/>
  <c r="AM29" i="2"/>
  <c r="AO29" i="2" s="1"/>
  <c r="AQ29" i="2" s="1"/>
  <c r="AL29" i="2"/>
  <c r="AJ29" i="2"/>
  <c r="AE29" i="2"/>
  <c r="AB29" i="2"/>
  <c r="AD29" i="2" s="1"/>
  <c r="AA29" i="2"/>
  <c r="AC29" i="2" s="1"/>
  <c r="E29" i="2" s="1"/>
  <c r="Z29" i="2"/>
  <c r="X29" i="2"/>
  <c r="U29" i="2"/>
  <c r="T29" i="2"/>
  <c r="Q29" i="2"/>
  <c r="O29" i="2"/>
  <c r="J29" i="2"/>
  <c r="H29" i="2"/>
  <c r="C29" i="2"/>
  <c r="BP28" i="2"/>
  <c r="BM28" i="2"/>
  <c r="S28" i="2" s="1"/>
  <c r="BL28" i="2"/>
  <c r="BN28" i="2" s="1"/>
  <c r="BK28" i="2"/>
  <c r="BJ28" i="2"/>
  <c r="BO28" i="2" s="1"/>
  <c r="BH28" i="2"/>
  <c r="BA28" i="2"/>
  <c r="AZ28" i="2"/>
  <c r="BB28" i="2" s="1"/>
  <c r="BD28" i="2" s="1"/>
  <c r="AY28" i="2"/>
  <c r="AX28" i="2"/>
  <c r="AV28" i="2"/>
  <c r="M28" i="2" s="1"/>
  <c r="AR28" i="2"/>
  <c r="AO28" i="2"/>
  <c r="AN28" i="2"/>
  <c r="AP28" i="2" s="1"/>
  <c r="AM28" i="2"/>
  <c r="AL28" i="2"/>
  <c r="AQ28" i="2" s="1"/>
  <c r="AJ28" i="2"/>
  <c r="AC28" i="2"/>
  <c r="AB28" i="2"/>
  <c r="AD28" i="2" s="1"/>
  <c r="F28" i="2" s="1"/>
  <c r="AA28" i="2"/>
  <c r="Z28" i="2"/>
  <c r="X28" i="2"/>
  <c r="C28" i="2" s="1"/>
  <c r="T28" i="2"/>
  <c r="U28" i="2" s="1"/>
  <c r="Q28" i="2"/>
  <c r="O28" i="2"/>
  <c r="K28" i="2"/>
  <c r="J28" i="2"/>
  <c r="H28" i="2"/>
  <c r="BN27" i="2"/>
  <c r="BM27" i="2"/>
  <c r="BL27" i="2"/>
  <c r="BK27" i="2"/>
  <c r="BJ27" i="2"/>
  <c r="BO27" i="2" s="1"/>
  <c r="BH27" i="2"/>
  <c r="BA27" i="2"/>
  <c r="O27" i="2" s="1"/>
  <c r="AZ27" i="2"/>
  <c r="BB27" i="2" s="1"/>
  <c r="AY27" i="2"/>
  <c r="AX27" i="2"/>
  <c r="AV27" i="2"/>
  <c r="M27" i="2" s="1"/>
  <c r="AO27" i="2"/>
  <c r="AN27" i="2"/>
  <c r="AP27" i="2" s="1"/>
  <c r="AR27" i="2" s="1"/>
  <c r="AM27" i="2"/>
  <c r="AL27" i="2"/>
  <c r="AQ27" i="2" s="1"/>
  <c r="AJ27" i="2"/>
  <c r="H27" i="2" s="1"/>
  <c r="AF27" i="2"/>
  <c r="AD27" i="2"/>
  <c r="AC27" i="2"/>
  <c r="AB27" i="2"/>
  <c r="AA27" i="2"/>
  <c r="Z27" i="2"/>
  <c r="E27" i="2" s="1"/>
  <c r="X27" i="2"/>
  <c r="S27" i="2"/>
  <c r="Q27" i="2"/>
  <c r="J27" i="2"/>
  <c r="F27" i="2"/>
  <c r="C27" i="2"/>
  <c r="BN26" i="2"/>
  <c r="BL26" i="2"/>
  <c r="BK26" i="2"/>
  <c r="BM26" i="2" s="1"/>
  <c r="S26" i="2" s="1"/>
  <c r="BJ26" i="2"/>
  <c r="BO26" i="2" s="1"/>
  <c r="BH26" i="2"/>
  <c r="BC26" i="2"/>
  <c r="BB26" i="2"/>
  <c r="AZ26" i="2"/>
  <c r="AY26" i="2"/>
  <c r="BA26" i="2" s="1"/>
  <c r="AX26" i="2"/>
  <c r="AV26" i="2"/>
  <c r="AP26" i="2"/>
  <c r="AO26" i="2"/>
  <c r="J26" i="2" s="1"/>
  <c r="AN26" i="2"/>
  <c r="AM26" i="2"/>
  <c r="AL26" i="2"/>
  <c r="AQ26" i="2" s="1"/>
  <c r="AJ26" i="2"/>
  <c r="H26" i="2" s="1"/>
  <c r="AD26" i="2"/>
  <c r="AC26" i="2"/>
  <c r="AB26" i="2"/>
  <c r="AA26" i="2"/>
  <c r="Z26" i="2"/>
  <c r="X26" i="2"/>
  <c r="C26" i="2" s="1"/>
  <c r="T26" i="2"/>
  <c r="Q26" i="2"/>
  <c r="O26" i="2"/>
  <c r="M26" i="2"/>
  <c r="F26" i="2"/>
  <c r="F37" i="1" s="1"/>
  <c r="BN25" i="2"/>
  <c r="BL25" i="2"/>
  <c r="BK25" i="2"/>
  <c r="BM25" i="2" s="1"/>
  <c r="BJ25" i="2"/>
  <c r="BO25" i="2" s="1"/>
  <c r="BH25" i="2"/>
  <c r="AZ25" i="2"/>
  <c r="BB25" i="2" s="1"/>
  <c r="AY25" i="2"/>
  <c r="BA25" i="2" s="1"/>
  <c r="O25" i="2" s="1"/>
  <c r="AX25" i="2"/>
  <c r="BC25" i="2" s="1"/>
  <c r="AV25" i="2"/>
  <c r="AR25" i="2"/>
  <c r="AP25" i="2"/>
  <c r="K25" i="2" s="1"/>
  <c r="AN25" i="2"/>
  <c r="AM25" i="2"/>
  <c r="AO25" i="2" s="1"/>
  <c r="J25" i="2" s="1"/>
  <c r="AL25" i="2"/>
  <c r="AJ25" i="2"/>
  <c r="AE25" i="2"/>
  <c r="AB25" i="2"/>
  <c r="AD25" i="2" s="1"/>
  <c r="AF25" i="2" s="1"/>
  <c r="AA25" i="2"/>
  <c r="AC25" i="2" s="1"/>
  <c r="Z25" i="2"/>
  <c r="X25" i="2"/>
  <c r="S25" i="2"/>
  <c r="Q25" i="2"/>
  <c r="M25" i="2"/>
  <c r="H25" i="2"/>
  <c r="C25" i="2"/>
  <c r="BL24" i="2"/>
  <c r="BN24" i="2" s="1"/>
  <c r="BK24" i="2"/>
  <c r="BM24" i="2" s="1"/>
  <c r="BJ24" i="2"/>
  <c r="BH24" i="2"/>
  <c r="BD24" i="2"/>
  <c r="AZ24" i="2"/>
  <c r="BB24" i="2" s="1"/>
  <c r="AY24" i="2"/>
  <c r="BA24" i="2" s="1"/>
  <c r="AX24" i="2"/>
  <c r="AV24" i="2"/>
  <c r="M24" i="2" s="1"/>
  <c r="AN24" i="2"/>
  <c r="AP24" i="2" s="1"/>
  <c r="AR24" i="2" s="1"/>
  <c r="AM24" i="2"/>
  <c r="AO24" i="2" s="1"/>
  <c r="J24" i="2" s="1"/>
  <c r="AL24" i="2"/>
  <c r="AJ24" i="2"/>
  <c r="AF24" i="2"/>
  <c r="AC24" i="2"/>
  <c r="AB24" i="2"/>
  <c r="AD24" i="2" s="1"/>
  <c r="F24" i="2" s="1"/>
  <c r="AA24" i="2"/>
  <c r="Z24" i="2"/>
  <c r="X24" i="2"/>
  <c r="C24" i="2" s="1"/>
  <c r="Q24" i="2"/>
  <c r="P24" i="2"/>
  <c r="K24" i="2"/>
  <c r="H24" i="2"/>
  <c r="BN23" i="2"/>
  <c r="BM23" i="2"/>
  <c r="BL23" i="2"/>
  <c r="BK23" i="2"/>
  <c r="BJ23" i="2"/>
  <c r="BO23" i="2" s="1"/>
  <c r="BH23" i="2"/>
  <c r="BD23" i="2"/>
  <c r="BB23" i="2"/>
  <c r="BA23" i="2"/>
  <c r="O23" i="2" s="1"/>
  <c r="AZ23" i="2"/>
  <c r="AY23" i="2"/>
  <c r="AX23" i="2"/>
  <c r="AV23" i="2"/>
  <c r="M23" i="2" s="1"/>
  <c r="AO23" i="2"/>
  <c r="J23" i="2" s="1"/>
  <c r="AN23" i="2"/>
  <c r="AP23" i="2" s="1"/>
  <c r="AR23" i="2" s="1"/>
  <c r="AM23" i="2"/>
  <c r="AL23" i="2"/>
  <c r="AQ23" i="2" s="1"/>
  <c r="AJ23" i="2"/>
  <c r="H23" i="2" s="1"/>
  <c r="AF23" i="2"/>
  <c r="AC23" i="2"/>
  <c r="E23" i="2" s="1"/>
  <c r="AB23" i="2"/>
  <c r="AD23" i="2" s="1"/>
  <c r="F23" i="2" s="1"/>
  <c r="AA23" i="2"/>
  <c r="Z23" i="2"/>
  <c r="X23" i="2"/>
  <c r="S23" i="2"/>
  <c r="Q23" i="2"/>
  <c r="P23" i="2"/>
  <c r="C23" i="2"/>
  <c r="BN22" i="2"/>
  <c r="BM22" i="2"/>
  <c r="BL22" i="2"/>
  <c r="BK22" i="2"/>
  <c r="BJ22" i="2"/>
  <c r="BO22" i="2" s="1"/>
  <c r="BH22" i="2"/>
  <c r="BB22" i="2"/>
  <c r="AZ22" i="2"/>
  <c r="AY22" i="2"/>
  <c r="BA22" i="2" s="1"/>
  <c r="BC22" i="2" s="1"/>
  <c r="AX22" i="2"/>
  <c r="AV22" i="2"/>
  <c r="M22" i="2" s="1"/>
  <c r="AP22" i="2"/>
  <c r="AN22" i="2"/>
  <c r="AM22" i="2"/>
  <c r="AO22" i="2" s="1"/>
  <c r="J22" i="2" s="1"/>
  <c r="AL22" i="2"/>
  <c r="AJ22" i="2"/>
  <c r="AD22" i="2"/>
  <c r="AC22" i="2"/>
  <c r="AE22" i="2" s="1"/>
  <c r="AB22" i="2"/>
  <c r="AA22" i="2"/>
  <c r="Z22" i="2"/>
  <c r="E22" i="2" s="1"/>
  <c r="X22" i="2"/>
  <c r="C22" i="2" s="1"/>
  <c r="S22" i="2"/>
  <c r="Q22" i="2"/>
  <c r="O22" i="2"/>
  <c r="K22" i="2"/>
  <c r="H22" i="2"/>
  <c r="F22" i="2"/>
  <c r="BP21" i="2"/>
  <c r="BN21" i="2"/>
  <c r="T21" i="2" s="1"/>
  <c r="U21" i="2" s="1"/>
  <c r="BL21" i="2"/>
  <c r="BK21" i="2"/>
  <c r="BM21" i="2" s="1"/>
  <c r="BJ21" i="2"/>
  <c r="BO21" i="2" s="1"/>
  <c r="BH21" i="2"/>
  <c r="AZ21" i="2"/>
  <c r="BB21" i="2" s="1"/>
  <c r="AY21" i="2"/>
  <c r="BA21" i="2" s="1"/>
  <c r="AX21" i="2"/>
  <c r="BC21" i="2" s="1"/>
  <c r="AV21" i="2"/>
  <c r="AP21" i="2"/>
  <c r="K21" i="2" s="1"/>
  <c r="AN21" i="2"/>
  <c r="AM21" i="2"/>
  <c r="AO21" i="2" s="1"/>
  <c r="J21" i="2" s="1"/>
  <c r="AL21" i="2"/>
  <c r="AJ21" i="2"/>
  <c r="AB21" i="2"/>
  <c r="AD21" i="2" s="1"/>
  <c r="AA21" i="2"/>
  <c r="AC21" i="2" s="1"/>
  <c r="Z21" i="2"/>
  <c r="X21" i="2"/>
  <c r="S21" i="2"/>
  <c r="Q21" i="2"/>
  <c r="P21" i="2"/>
  <c r="O21" i="2"/>
  <c r="M21" i="2"/>
  <c r="H21" i="2"/>
  <c r="C21" i="2"/>
  <c r="BO20" i="2"/>
  <c r="BM20" i="2"/>
  <c r="S20" i="2" s="1"/>
  <c r="BL20" i="2"/>
  <c r="BN20" i="2" s="1"/>
  <c r="BP20" i="2" s="1"/>
  <c r="BK20" i="2"/>
  <c r="BJ20" i="2"/>
  <c r="BH20" i="2"/>
  <c r="BD20" i="2"/>
  <c r="BA20" i="2"/>
  <c r="AZ20" i="2"/>
  <c r="BB20" i="2" s="1"/>
  <c r="AY20" i="2"/>
  <c r="AX20" i="2"/>
  <c r="AV20" i="2"/>
  <c r="M20" i="2" s="1"/>
  <c r="AN20" i="2"/>
  <c r="AP20" i="2" s="1"/>
  <c r="AR20" i="2" s="1"/>
  <c r="AM20" i="2"/>
  <c r="AO20" i="2" s="1"/>
  <c r="J20" i="2" s="1"/>
  <c r="AL20" i="2"/>
  <c r="AJ20" i="2"/>
  <c r="AF20" i="2"/>
  <c r="AC20" i="2"/>
  <c r="AB20" i="2"/>
  <c r="AD20" i="2" s="1"/>
  <c r="F20" i="2" s="1"/>
  <c r="AA20" i="2"/>
  <c r="Z20" i="2"/>
  <c r="X20" i="2"/>
  <c r="C20" i="2" s="1"/>
  <c r="C26" i="1" s="1"/>
  <c r="Q20" i="2"/>
  <c r="P20" i="2"/>
  <c r="K20" i="2"/>
  <c r="H20" i="2"/>
  <c r="BL19" i="2"/>
  <c r="BN19" i="2" s="1"/>
  <c r="BK19" i="2"/>
  <c r="BM19" i="2" s="1"/>
  <c r="BJ19" i="2"/>
  <c r="BH19" i="2"/>
  <c r="BB19" i="2"/>
  <c r="AZ19" i="2"/>
  <c r="AY19" i="2"/>
  <c r="BA19" i="2" s="1"/>
  <c r="AX19" i="2"/>
  <c r="BC19" i="2" s="1"/>
  <c r="AV19" i="2"/>
  <c r="AP19" i="2"/>
  <c r="K19" i="2" s="1"/>
  <c r="AN19" i="2"/>
  <c r="AM19" i="2"/>
  <c r="AO19" i="2" s="1"/>
  <c r="J19" i="2" s="1"/>
  <c r="J25" i="1" s="1"/>
  <c r="AL19" i="2"/>
  <c r="AQ19" i="2" s="1"/>
  <c r="AJ19" i="2"/>
  <c r="AB19" i="2"/>
  <c r="AD19" i="2" s="1"/>
  <c r="AA19" i="2"/>
  <c r="AC19" i="2" s="1"/>
  <c r="Z19" i="2"/>
  <c r="X19" i="2"/>
  <c r="S19" i="2"/>
  <c r="Q19" i="2"/>
  <c r="P19" i="2"/>
  <c r="O19" i="2"/>
  <c r="M19" i="2"/>
  <c r="H19" i="2"/>
  <c r="C19" i="2"/>
  <c r="BO18" i="2"/>
  <c r="BM18" i="2"/>
  <c r="S18" i="2" s="1"/>
  <c r="BL18" i="2"/>
  <c r="BN18" i="2" s="1"/>
  <c r="BP18" i="2" s="1"/>
  <c r="BK18" i="2"/>
  <c r="BJ18" i="2"/>
  <c r="BH18" i="2"/>
  <c r="BA18" i="2"/>
  <c r="BC18" i="2" s="1"/>
  <c r="AZ18" i="2"/>
  <c r="BB18" i="2" s="1"/>
  <c r="BD18" i="2" s="1"/>
  <c r="AY18" i="2"/>
  <c r="AX18" i="2"/>
  <c r="AV18" i="2"/>
  <c r="M18" i="2" s="1"/>
  <c r="M24" i="1" s="1"/>
  <c r="AN18" i="2"/>
  <c r="AP18" i="2" s="1"/>
  <c r="AR18" i="2" s="1"/>
  <c r="AM18" i="2"/>
  <c r="AO18" i="2" s="1"/>
  <c r="AL18" i="2"/>
  <c r="AJ18" i="2"/>
  <c r="AF18" i="2"/>
  <c r="AB18" i="2"/>
  <c r="AD18" i="2" s="1"/>
  <c r="F18" i="2" s="1"/>
  <c r="AA18" i="2"/>
  <c r="AC18" i="2" s="1"/>
  <c r="Z18" i="2"/>
  <c r="X18" i="2"/>
  <c r="T18" i="2"/>
  <c r="Q18" i="2"/>
  <c r="U18" i="2" s="1"/>
  <c r="P18" i="2"/>
  <c r="K18" i="2"/>
  <c r="H18" i="2"/>
  <c r="C18" i="2"/>
  <c r="BM17" i="2"/>
  <c r="BL17" i="2"/>
  <c r="BN17" i="2" s="1"/>
  <c r="BK17" i="2"/>
  <c r="BJ17" i="2"/>
  <c r="BO17" i="2" s="1"/>
  <c r="BH17" i="2"/>
  <c r="BD17" i="2"/>
  <c r="BB17" i="2"/>
  <c r="BA17" i="2"/>
  <c r="O17" i="2" s="1"/>
  <c r="AZ17" i="2"/>
  <c r="AY17" i="2"/>
  <c r="AX17" i="2"/>
  <c r="AV17" i="2"/>
  <c r="M17" i="2" s="1"/>
  <c r="M21" i="1" s="1"/>
  <c r="AP17" i="2"/>
  <c r="K17" i="2" s="1"/>
  <c r="K21" i="1" s="1"/>
  <c r="AO17" i="2"/>
  <c r="J17" i="2" s="1"/>
  <c r="J21" i="1" s="1"/>
  <c r="AN17" i="2"/>
  <c r="AM17" i="2"/>
  <c r="AL17" i="2"/>
  <c r="AQ17" i="2" s="1"/>
  <c r="AJ17" i="2"/>
  <c r="H17" i="2" s="1"/>
  <c r="AC17" i="2"/>
  <c r="E17" i="2" s="1"/>
  <c r="E21" i="1" s="1"/>
  <c r="AB17" i="2"/>
  <c r="AD17" i="2" s="1"/>
  <c r="AA17" i="2"/>
  <c r="Z17" i="2"/>
  <c r="X17" i="2"/>
  <c r="C17" i="2" s="1"/>
  <c r="C21" i="1" s="1"/>
  <c r="S17" i="2"/>
  <c r="Q17" i="2"/>
  <c r="P17" i="2"/>
  <c r="BN16" i="2"/>
  <c r="BM16" i="2"/>
  <c r="BL16" i="2"/>
  <c r="BK16" i="2"/>
  <c r="BJ16" i="2"/>
  <c r="BO16" i="2" s="1"/>
  <c r="BH16" i="2"/>
  <c r="BB16" i="2"/>
  <c r="BA16" i="2"/>
  <c r="BC16" i="2" s="1"/>
  <c r="AZ16" i="2"/>
  <c r="AY16" i="2"/>
  <c r="AX16" i="2"/>
  <c r="AV16" i="2"/>
  <c r="M16" i="2" s="1"/>
  <c r="M20" i="1" s="1"/>
  <c r="AP16" i="2"/>
  <c r="AN16" i="2"/>
  <c r="AM16" i="2"/>
  <c r="AO16" i="2" s="1"/>
  <c r="J16" i="2" s="1"/>
  <c r="J20" i="1" s="1"/>
  <c r="AL16" i="2"/>
  <c r="AQ16" i="2" s="1"/>
  <c r="AJ16" i="2"/>
  <c r="AD16" i="2"/>
  <c r="AB16" i="2"/>
  <c r="AA16" i="2"/>
  <c r="AC16" i="2" s="1"/>
  <c r="AE16" i="2" s="1"/>
  <c r="Z16" i="2"/>
  <c r="F16" i="2" s="1"/>
  <c r="F20" i="1" s="1"/>
  <c r="X16" i="2"/>
  <c r="C16" i="2" s="1"/>
  <c r="S16" i="2"/>
  <c r="S20" i="1" s="1"/>
  <c r="Q16" i="2"/>
  <c r="K16" i="2"/>
  <c r="H16" i="2"/>
  <c r="BP15" i="2"/>
  <c r="BN15" i="2"/>
  <c r="BL15" i="2"/>
  <c r="BK15" i="2"/>
  <c r="BM15" i="2" s="1"/>
  <c r="S15" i="2" s="1"/>
  <c r="S17" i="1" s="1"/>
  <c r="BJ15" i="2"/>
  <c r="BO15" i="2" s="1"/>
  <c r="BH15" i="2"/>
  <c r="BB15" i="2"/>
  <c r="BD15" i="2" s="1"/>
  <c r="AZ15" i="2"/>
  <c r="AY15" i="2"/>
  <c r="BA15" i="2" s="1"/>
  <c r="AX15" i="2"/>
  <c r="BC15" i="2" s="1"/>
  <c r="AV15" i="2"/>
  <c r="AP15" i="2"/>
  <c r="K15" i="2" s="1"/>
  <c r="AN15" i="2"/>
  <c r="AM15" i="2"/>
  <c r="AO15" i="2" s="1"/>
  <c r="J15" i="2" s="1"/>
  <c r="J17" i="1" s="1"/>
  <c r="AL15" i="2"/>
  <c r="AQ15" i="2" s="1"/>
  <c r="AJ15" i="2"/>
  <c r="AB15" i="2"/>
  <c r="AD15" i="2" s="1"/>
  <c r="AA15" i="2"/>
  <c r="AC15" i="2" s="1"/>
  <c r="Z15" i="2"/>
  <c r="X15" i="2"/>
  <c r="U15" i="2"/>
  <c r="T15" i="2"/>
  <c r="Q15" i="2"/>
  <c r="P15" i="2"/>
  <c r="O15" i="2"/>
  <c r="M15" i="2"/>
  <c r="M17" i="1" s="1"/>
  <c r="H15" i="2"/>
  <c r="C15" i="2"/>
  <c r="BO14" i="2"/>
  <c r="BM14" i="2"/>
  <c r="S14" i="2" s="1"/>
  <c r="S16" i="1" s="1"/>
  <c r="BL14" i="2"/>
  <c r="BN14" i="2" s="1"/>
  <c r="BP14" i="2" s="1"/>
  <c r="BK14" i="2"/>
  <c r="BJ14" i="2"/>
  <c r="BH14" i="2"/>
  <c r="BA14" i="2"/>
  <c r="BC14" i="2" s="1"/>
  <c r="AZ14" i="2"/>
  <c r="BB14" i="2" s="1"/>
  <c r="BD14" i="2" s="1"/>
  <c r="AY14" i="2"/>
  <c r="AX14" i="2"/>
  <c r="AV14" i="2"/>
  <c r="M14" i="2" s="1"/>
  <c r="M16" i="1" s="1"/>
  <c r="AN14" i="2"/>
  <c r="AP14" i="2" s="1"/>
  <c r="AR14" i="2" s="1"/>
  <c r="AM14" i="2"/>
  <c r="AO14" i="2" s="1"/>
  <c r="AL14" i="2"/>
  <c r="AJ14" i="2"/>
  <c r="AF14" i="2"/>
  <c r="AB14" i="2"/>
  <c r="AD14" i="2" s="1"/>
  <c r="F14" i="2" s="1"/>
  <c r="AA14" i="2"/>
  <c r="AC14" i="2" s="1"/>
  <c r="Z14" i="2"/>
  <c r="X14" i="2"/>
  <c r="T14" i="2"/>
  <c r="Q14" i="2"/>
  <c r="U14" i="2" s="1"/>
  <c r="K14" i="2"/>
  <c r="H14" i="2"/>
  <c r="C14" i="2"/>
  <c r="BM13" i="2"/>
  <c r="BL13" i="2"/>
  <c r="BN13" i="2" s="1"/>
  <c r="BK13" i="2"/>
  <c r="BJ13" i="2"/>
  <c r="BO13" i="2" s="1"/>
  <c r="BH13" i="2"/>
  <c r="BB13" i="2"/>
  <c r="BD13" i="2" s="1"/>
  <c r="BA13" i="2"/>
  <c r="O13" i="2" s="1"/>
  <c r="AZ13" i="2"/>
  <c r="AY13" i="2"/>
  <c r="AX13" i="2"/>
  <c r="BC13" i="2" s="1"/>
  <c r="AV13" i="2"/>
  <c r="AP13" i="2"/>
  <c r="K13" i="2" s="1"/>
  <c r="K15" i="1" s="1"/>
  <c r="AO13" i="2"/>
  <c r="J13" i="2" s="1"/>
  <c r="J15" i="1" s="1"/>
  <c r="AN13" i="2"/>
  <c r="AM13" i="2"/>
  <c r="AL13" i="2"/>
  <c r="AJ13" i="2"/>
  <c r="H13" i="2" s="1"/>
  <c r="AC13" i="2"/>
  <c r="AB13" i="2"/>
  <c r="AD13" i="2" s="1"/>
  <c r="AA13" i="2"/>
  <c r="Z13" i="2"/>
  <c r="X13" i="2"/>
  <c r="C13" i="2" s="1"/>
  <c r="C15" i="1" s="1"/>
  <c r="S13" i="2"/>
  <c r="S15" i="1" s="1"/>
  <c r="Q13" i="2"/>
  <c r="M13" i="2"/>
  <c r="M15" i="1" s="1"/>
  <c r="E13" i="2"/>
  <c r="BN12" i="2"/>
  <c r="BP12" i="2" s="1"/>
  <c r="BL12" i="2"/>
  <c r="BK12" i="2"/>
  <c r="BM12" i="2" s="1"/>
  <c r="S12" i="2" s="1"/>
  <c r="S12" i="1" s="1"/>
  <c r="BJ12" i="2"/>
  <c r="BH12" i="2"/>
  <c r="BB12" i="2"/>
  <c r="BD12" i="2" s="1"/>
  <c r="AZ12" i="2"/>
  <c r="AY12" i="2"/>
  <c r="BA12" i="2" s="1"/>
  <c r="O12" i="2" s="1"/>
  <c r="AX12" i="2"/>
  <c r="AV12" i="2"/>
  <c r="AP12" i="2"/>
  <c r="K12" i="2" s="1"/>
  <c r="K12" i="1" s="1"/>
  <c r="AN12" i="2"/>
  <c r="AM12" i="2"/>
  <c r="AO12" i="2" s="1"/>
  <c r="J12" i="2" s="1"/>
  <c r="J12" i="1" s="1"/>
  <c r="AL12" i="2"/>
  <c r="AQ12" i="2" s="1"/>
  <c r="AJ12" i="2"/>
  <c r="AD12" i="2"/>
  <c r="AF12" i="2" s="1"/>
  <c r="AB12" i="2"/>
  <c r="AA12" i="2"/>
  <c r="AC12" i="2" s="1"/>
  <c r="AE12" i="2" s="1"/>
  <c r="Z12" i="2"/>
  <c r="E12" i="2" s="1"/>
  <c r="E12" i="1" s="1"/>
  <c r="X12" i="2"/>
  <c r="C12" i="2" s="1"/>
  <c r="C12" i="1" s="1"/>
  <c r="T12" i="2"/>
  <c r="Q12" i="2"/>
  <c r="U12" i="2" s="1"/>
  <c r="M12" i="2"/>
  <c r="M12" i="1" s="1"/>
  <c r="H12" i="2"/>
  <c r="F12" i="2"/>
  <c r="F12" i="1" s="1"/>
  <c r="BL11" i="2"/>
  <c r="BN11" i="2" s="1"/>
  <c r="BK11" i="2"/>
  <c r="BM11" i="2" s="1"/>
  <c r="BJ11" i="2"/>
  <c r="BH11" i="2"/>
  <c r="AZ11" i="2"/>
  <c r="BB11" i="2" s="1"/>
  <c r="AY11" i="2"/>
  <c r="BA11" i="2" s="1"/>
  <c r="AX11" i="2"/>
  <c r="AV11" i="2"/>
  <c r="AN11" i="2"/>
  <c r="AP11" i="2" s="1"/>
  <c r="AM11" i="2"/>
  <c r="AO11" i="2" s="1"/>
  <c r="AL11" i="2"/>
  <c r="AJ11" i="2"/>
  <c r="AB11" i="2"/>
  <c r="AD11" i="2" s="1"/>
  <c r="AA11" i="2"/>
  <c r="AC11" i="2" s="1"/>
  <c r="AE11" i="2" s="1"/>
  <c r="Z11" i="2"/>
  <c r="X11" i="2"/>
  <c r="Q11" i="2"/>
  <c r="M11" i="2"/>
  <c r="M11" i="1" s="1"/>
  <c r="H11" i="2"/>
  <c r="C11" i="2"/>
  <c r="BM10" i="2"/>
  <c r="BO10" i="2" s="1"/>
  <c r="BL10" i="2"/>
  <c r="BN10" i="2" s="1"/>
  <c r="BK10" i="2"/>
  <c r="BJ10" i="2"/>
  <c r="BH10" i="2"/>
  <c r="BA10" i="2"/>
  <c r="BC10" i="2" s="1"/>
  <c r="AZ10" i="2"/>
  <c r="BB10" i="2" s="1"/>
  <c r="AY10" i="2"/>
  <c r="AX10" i="2"/>
  <c r="AV10" i="2"/>
  <c r="M10" i="2" s="1"/>
  <c r="M10" i="1" s="1"/>
  <c r="AO10" i="2"/>
  <c r="J10" i="2" s="1"/>
  <c r="J10" i="1" s="1"/>
  <c r="AN10" i="2"/>
  <c r="AP10" i="2" s="1"/>
  <c r="AM10" i="2"/>
  <c r="AL10" i="2"/>
  <c r="AJ10" i="2"/>
  <c r="AB10" i="2"/>
  <c r="AD10" i="2" s="1"/>
  <c r="AA10" i="2"/>
  <c r="AC10" i="2" s="1"/>
  <c r="Z10" i="2"/>
  <c r="X10" i="2"/>
  <c r="C10" i="2" s="1"/>
  <c r="C10" i="1" s="1"/>
  <c r="Q10" i="2"/>
  <c r="O10" i="2"/>
  <c r="H10" i="2"/>
  <c r="Q64" i="1"/>
  <c r="O64" i="1"/>
  <c r="M64" i="1"/>
  <c r="H64" i="1"/>
  <c r="C64" i="1"/>
  <c r="T62" i="1"/>
  <c r="S62" i="1"/>
  <c r="Q62" i="1"/>
  <c r="O62" i="1"/>
  <c r="M62" i="1"/>
  <c r="H62" i="1"/>
  <c r="E62" i="1"/>
  <c r="C62" i="1"/>
  <c r="S61" i="1"/>
  <c r="Q61" i="1"/>
  <c r="O61" i="1"/>
  <c r="J61" i="1"/>
  <c r="H61" i="1"/>
  <c r="C61" i="1"/>
  <c r="S60" i="1"/>
  <c r="Q60" i="1"/>
  <c r="O60" i="1"/>
  <c r="M60" i="1"/>
  <c r="H60" i="1"/>
  <c r="C60" i="1"/>
  <c r="S57" i="1"/>
  <c r="Q57" i="1"/>
  <c r="O57" i="1"/>
  <c r="M57" i="1"/>
  <c r="J57" i="1"/>
  <c r="H57" i="1"/>
  <c r="C57" i="1"/>
  <c r="Q54" i="1"/>
  <c r="O54" i="1"/>
  <c r="M54" i="1"/>
  <c r="J54" i="1"/>
  <c r="H54" i="1"/>
  <c r="C54" i="1"/>
  <c r="S52" i="1"/>
  <c r="Q52" i="1"/>
  <c r="O52" i="1"/>
  <c r="M52" i="1"/>
  <c r="J52" i="1"/>
  <c r="H52" i="1"/>
  <c r="F52" i="1"/>
  <c r="E52" i="1"/>
  <c r="C52" i="1"/>
  <c r="Q51" i="1"/>
  <c r="M51" i="1"/>
  <c r="K51" i="1"/>
  <c r="H51" i="1"/>
  <c r="E51" i="1"/>
  <c r="C51" i="1"/>
  <c r="S50" i="1"/>
  <c r="Q50" i="1"/>
  <c r="O50" i="1"/>
  <c r="M50" i="1"/>
  <c r="J50" i="1"/>
  <c r="H50" i="1"/>
  <c r="C50" i="1"/>
  <c r="T49" i="1"/>
  <c r="S49" i="1"/>
  <c r="Q49" i="1"/>
  <c r="O49" i="1"/>
  <c r="M49" i="1"/>
  <c r="K49" i="1"/>
  <c r="J49" i="1"/>
  <c r="H49" i="1"/>
  <c r="F49" i="1"/>
  <c r="E49" i="1"/>
  <c r="C49" i="1"/>
  <c r="T46" i="1"/>
  <c r="Q46" i="1"/>
  <c r="P46" i="1"/>
  <c r="O46" i="1"/>
  <c r="M46" i="1"/>
  <c r="K46" i="1"/>
  <c r="H46" i="1"/>
  <c r="C46" i="1"/>
  <c r="Q44" i="1"/>
  <c r="P44" i="1"/>
  <c r="M44" i="1"/>
  <c r="J44" i="1"/>
  <c r="H44" i="1"/>
  <c r="F44" i="1"/>
  <c r="C44" i="1"/>
  <c r="S43" i="1"/>
  <c r="Q43" i="1"/>
  <c r="O43" i="1"/>
  <c r="M43" i="1"/>
  <c r="K43" i="1"/>
  <c r="J43" i="1"/>
  <c r="H43" i="1"/>
  <c r="C43" i="1"/>
  <c r="T42" i="1"/>
  <c r="Q42" i="1"/>
  <c r="O42" i="1"/>
  <c r="M42" i="1"/>
  <c r="K42" i="1"/>
  <c r="J42" i="1"/>
  <c r="H42" i="1"/>
  <c r="E42" i="1"/>
  <c r="C42" i="1"/>
  <c r="T41" i="1"/>
  <c r="S41" i="1"/>
  <c r="Q41" i="1"/>
  <c r="O41" i="1"/>
  <c r="M41" i="1"/>
  <c r="K41" i="1"/>
  <c r="J41" i="1"/>
  <c r="H41" i="1"/>
  <c r="F41" i="1"/>
  <c r="C41" i="1"/>
  <c r="S38" i="1"/>
  <c r="Q38" i="1"/>
  <c r="O38" i="1"/>
  <c r="M38" i="1"/>
  <c r="J38" i="1"/>
  <c r="H38" i="1"/>
  <c r="F38" i="1"/>
  <c r="E38" i="1"/>
  <c r="C38" i="1"/>
  <c r="T37" i="1"/>
  <c r="S37" i="1"/>
  <c r="Q37" i="1"/>
  <c r="O37" i="1"/>
  <c r="M37" i="1"/>
  <c r="J37" i="1"/>
  <c r="H37" i="1"/>
  <c r="C37" i="1"/>
  <c r="S36" i="1"/>
  <c r="Q36" i="1"/>
  <c r="O36" i="1"/>
  <c r="M36" i="1"/>
  <c r="K36" i="1"/>
  <c r="J36" i="1"/>
  <c r="H36" i="1"/>
  <c r="C36" i="1"/>
  <c r="Q33" i="1"/>
  <c r="P33" i="1"/>
  <c r="M33" i="1"/>
  <c r="K33" i="1"/>
  <c r="J33" i="1"/>
  <c r="H33" i="1"/>
  <c r="F33" i="1"/>
  <c r="C33" i="1"/>
  <c r="S32" i="1"/>
  <c r="Q32" i="1"/>
  <c r="P32" i="1"/>
  <c r="O32" i="1"/>
  <c r="M32" i="1"/>
  <c r="J32" i="1"/>
  <c r="H32" i="1"/>
  <c r="F32" i="1"/>
  <c r="E32" i="1"/>
  <c r="C32" i="1"/>
  <c r="S31" i="1"/>
  <c r="Q31" i="1"/>
  <c r="O31" i="1"/>
  <c r="M31" i="1"/>
  <c r="K31" i="1"/>
  <c r="J31" i="1"/>
  <c r="H31" i="1"/>
  <c r="F31" i="1"/>
  <c r="E31" i="1"/>
  <c r="C31" i="1"/>
  <c r="T28" i="1"/>
  <c r="S28" i="1"/>
  <c r="Q28" i="1"/>
  <c r="P28" i="1"/>
  <c r="O28" i="1"/>
  <c r="M28" i="1"/>
  <c r="K28" i="1"/>
  <c r="J28" i="1"/>
  <c r="H28" i="1"/>
  <c r="C28" i="1"/>
  <c r="S26" i="1"/>
  <c r="Q26" i="1"/>
  <c r="P26" i="1"/>
  <c r="M26" i="1"/>
  <c r="K26" i="1"/>
  <c r="J26" i="1"/>
  <c r="H26" i="1"/>
  <c r="F26" i="1"/>
  <c r="S25" i="1"/>
  <c r="Q25" i="1"/>
  <c r="P25" i="1"/>
  <c r="O25" i="1"/>
  <c r="M25" i="1"/>
  <c r="K25" i="1"/>
  <c r="H25" i="1"/>
  <c r="C25" i="1"/>
  <c r="T24" i="1"/>
  <c r="S24" i="1"/>
  <c r="Q24" i="1"/>
  <c r="P24" i="1"/>
  <c r="K24" i="1"/>
  <c r="H24" i="1"/>
  <c r="F24" i="1"/>
  <c r="C24" i="1"/>
  <c r="S21" i="1"/>
  <c r="Q21" i="1"/>
  <c r="P21" i="1"/>
  <c r="O21" i="1"/>
  <c r="H21" i="1"/>
  <c r="Q20" i="1"/>
  <c r="K20" i="1"/>
  <c r="H20" i="1"/>
  <c r="C20" i="1"/>
  <c r="T17" i="1"/>
  <c r="Q17" i="1"/>
  <c r="P17" i="1"/>
  <c r="O17" i="1"/>
  <c r="K17" i="1"/>
  <c r="H17" i="1"/>
  <c r="C17" i="1"/>
  <c r="T16" i="1"/>
  <c r="Q16" i="1"/>
  <c r="K16" i="1"/>
  <c r="H16" i="1"/>
  <c r="F16" i="1"/>
  <c r="C16" i="1"/>
  <c r="Q15" i="1"/>
  <c r="O15" i="1"/>
  <c r="H15" i="1"/>
  <c r="E15" i="1"/>
  <c r="T12" i="1"/>
  <c r="Q12" i="1"/>
  <c r="O12" i="1"/>
  <c r="H12" i="1"/>
  <c r="Q11" i="1"/>
  <c r="H11" i="1"/>
  <c r="C11" i="1"/>
  <c r="Q10" i="1"/>
  <c r="O10" i="1"/>
  <c r="H10" i="1"/>
  <c r="BD10" i="2" l="1"/>
  <c r="P10" i="2"/>
  <c r="P10" i="1" s="1"/>
  <c r="E11" i="2"/>
  <c r="E11" i="1" s="1"/>
  <c r="BO12" i="2"/>
  <c r="T13" i="2"/>
  <c r="BP13" i="2"/>
  <c r="J18" i="2"/>
  <c r="J24" i="1" s="1"/>
  <c r="AQ18" i="2"/>
  <c r="BP10" i="2"/>
  <c r="T10" i="2"/>
  <c r="T10" i="1" s="1"/>
  <c r="AQ11" i="2"/>
  <c r="J11" i="2"/>
  <c r="J11" i="1" s="1"/>
  <c r="BC11" i="2"/>
  <c r="O11" i="2"/>
  <c r="O11" i="1" s="1"/>
  <c r="BO11" i="2"/>
  <c r="S11" i="2"/>
  <c r="S11" i="1" s="1"/>
  <c r="AE14" i="2"/>
  <c r="E14" i="2"/>
  <c r="E16" i="1" s="1"/>
  <c r="T17" i="2"/>
  <c r="BP17" i="2"/>
  <c r="BP19" i="2"/>
  <c r="T19" i="2"/>
  <c r="F11" i="2"/>
  <c r="F11" i="1" s="1"/>
  <c r="AF11" i="2"/>
  <c r="BD11" i="2"/>
  <c r="P11" i="2"/>
  <c r="P11" i="1" s="1"/>
  <c r="J14" i="2"/>
  <c r="J16" i="1" s="1"/>
  <c r="AQ14" i="2"/>
  <c r="AF15" i="2"/>
  <c r="F15" i="2"/>
  <c r="F17" i="1" s="1"/>
  <c r="AE10" i="2"/>
  <c r="E10" i="2"/>
  <c r="E10" i="1" s="1"/>
  <c r="K11" i="2"/>
  <c r="K11" i="1" s="1"/>
  <c r="AR11" i="2"/>
  <c r="T11" i="2"/>
  <c r="BP11" i="2"/>
  <c r="AF10" i="2"/>
  <c r="F10" i="2"/>
  <c r="F10" i="1" s="1"/>
  <c r="AR10" i="2"/>
  <c r="K10" i="2"/>
  <c r="K10" i="1" s="1"/>
  <c r="BC12" i="2"/>
  <c r="AF13" i="2"/>
  <c r="F13" i="2"/>
  <c r="F15" i="1" s="1"/>
  <c r="AF17" i="2"/>
  <c r="F17" i="2"/>
  <c r="F21" i="1" s="1"/>
  <c r="AE18" i="2"/>
  <c r="E18" i="2"/>
  <c r="E24" i="1" s="1"/>
  <c r="AF19" i="2"/>
  <c r="F19" i="2"/>
  <c r="F25" i="1" s="1"/>
  <c r="BP16" i="2"/>
  <c r="BD19" i="2"/>
  <c r="E20" i="2"/>
  <c r="E26" i="1" s="1"/>
  <c r="AE20" i="2"/>
  <c r="E21" i="2"/>
  <c r="E28" i="1" s="1"/>
  <c r="F21" i="2"/>
  <c r="F28" i="1" s="1"/>
  <c r="P13" i="2"/>
  <c r="P15" i="1" s="1"/>
  <c r="AQ13" i="2"/>
  <c r="BC24" i="2"/>
  <c r="O24" i="2"/>
  <c r="O33" i="1" s="1"/>
  <c r="AR26" i="2"/>
  <c r="K26" i="2"/>
  <c r="K37" i="1" s="1"/>
  <c r="T27" i="2"/>
  <c r="T38" i="1" s="1"/>
  <c r="BP27" i="2"/>
  <c r="E28" i="2"/>
  <c r="E41" i="1" s="1"/>
  <c r="AE28" i="2"/>
  <c r="F29" i="2"/>
  <c r="F42" i="1" s="1"/>
  <c r="AF29" i="2"/>
  <c r="BD36" i="2"/>
  <c r="P36" i="2"/>
  <c r="P52" i="1" s="1"/>
  <c r="E37" i="2"/>
  <c r="E54" i="1" s="1"/>
  <c r="AE37" i="2"/>
  <c r="BD38" i="2"/>
  <c r="P38" i="2"/>
  <c r="P57" i="1" s="1"/>
  <c r="U39" i="2"/>
  <c r="F39" i="2"/>
  <c r="F60" i="1" s="1"/>
  <c r="AF39" i="2"/>
  <c r="K39" i="2"/>
  <c r="K60" i="1" s="1"/>
  <c r="AR39" i="2"/>
  <c r="BD39" i="2"/>
  <c r="P39" i="2"/>
  <c r="P60" i="1" s="1"/>
  <c r="T39" i="2"/>
  <c r="T60" i="1" s="1"/>
  <c r="BP39" i="2"/>
  <c r="BP40" i="2"/>
  <c r="T40" i="2"/>
  <c r="S10" i="2"/>
  <c r="S10" i="1" s="1"/>
  <c r="P12" i="2"/>
  <c r="P12" i="1" s="1"/>
  <c r="AR12" i="2"/>
  <c r="AE13" i="2"/>
  <c r="AR13" i="2"/>
  <c r="O14" i="2"/>
  <c r="O16" i="1" s="1"/>
  <c r="E16" i="2"/>
  <c r="E20" i="1" s="1"/>
  <c r="T16" i="2"/>
  <c r="T20" i="1" s="1"/>
  <c r="BD16" i="2"/>
  <c r="P16" i="2"/>
  <c r="P20" i="1" s="1"/>
  <c r="AE17" i="2"/>
  <c r="AR17" i="2"/>
  <c r="O18" i="2"/>
  <c r="O24" i="1" s="1"/>
  <c r="AQ21" i="2"/>
  <c r="AR21" i="2"/>
  <c r="BD21" i="2"/>
  <c r="AR22" i="2"/>
  <c r="AQ24" i="2"/>
  <c r="S24" i="2"/>
  <c r="S33" i="1" s="1"/>
  <c r="BO24" i="2"/>
  <c r="E25" i="2"/>
  <c r="E36" i="1" s="1"/>
  <c r="F25" i="2"/>
  <c r="F36" i="1" s="1"/>
  <c r="E26" i="2"/>
  <c r="E37" i="1" s="1"/>
  <c r="AE26" i="2"/>
  <c r="BD27" i="2"/>
  <c r="P27" i="2"/>
  <c r="P38" i="1" s="1"/>
  <c r="P28" i="2"/>
  <c r="P41" i="1" s="1"/>
  <c r="BO29" i="2"/>
  <c r="S29" i="2"/>
  <c r="S42" i="1" s="1"/>
  <c r="BC31" i="2"/>
  <c r="O31" i="2"/>
  <c r="O44" i="1" s="1"/>
  <c r="AQ10" i="2"/>
  <c r="P14" i="2"/>
  <c r="P16" i="1" s="1"/>
  <c r="E15" i="2"/>
  <c r="E17" i="1" s="1"/>
  <c r="AE15" i="2"/>
  <c r="AR15" i="2"/>
  <c r="O16" i="2"/>
  <c r="O20" i="1" s="1"/>
  <c r="AR16" i="2"/>
  <c r="E19" i="2"/>
  <c r="E25" i="1" s="1"/>
  <c r="AE19" i="2"/>
  <c r="AR19" i="2"/>
  <c r="BO19" i="2"/>
  <c r="AQ20" i="2"/>
  <c r="AF21" i="2"/>
  <c r="AQ22" i="2"/>
  <c r="T23" i="2"/>
  <c r="BP23" i="2"/>
  <c r="U24" i="2"/>
  <c r="BP24" i="2"/>
  <c r="T24" i="2"/>
  <c r="T33" i="1" s="1"/>
  <c r="AQ25" i="2"/>
  <c r="BD25" i="2"/>
  <c r="P25" i="2"/>
  <c r="P36" i="1" s="1"/>
  <c r="BD29" i="2"/>
  <c r="P29" i="2"/>
  <c r="P42" i="1" s="1"/>
  <c r="U16" i="2"/>
  <c r="AF16" i="2"/>
  <c r="BC17" i="2"/>
  <c r="T20" i="2"/>
  <c r="T26" i="1" s="1"/>
  <c r="BC20" i="2"/>
  <c r="O20" i="2"/>
  <c r="O26" i="1" s="1"/>
  <c r="AE21" i="2"/>
  <c r="K23" i="2"/>
  <c r="K32" i="1" s="1"/>
  <c r="E24" i="2"/>
  <c r="E33" i="1" s="1"/>
  <c r="AE24" i="2"/>
  <c r="BP25" i="2"/>
  <c r="T25" i="2"/>
  <c r="K27" i="2"/>
  <c r="K38" i="1" s="1"/>
  <c r="U22" i="2"/>
  <c r="AF22" i="2"/>
  <c r="BC23" i="2"/>
  <c r="U26" i="2"/>
  <c r="AF26" i="2"/>
  <c r="BC27" i="2"/>
  <c r="U30" i="2"/>
  <c r="T30" i="2"/>
  <c r="T43" i="1" s="1"/>
  <c r="BP30" i="2"/>
  <c r="AQ32" i="2"/>
  <c r="J32" i="2"/>
  <c r="J46" i="1" s="1"/>
  <c r="AE34" i="2"/>
  <c r="E34" i="2"/>
  <c r="E50" i="1" s="1"/>
  <c r="F34" i="2"/>
  <c r="F50" i="1" s="1"/>
  <c r="AF34" i="2"/>
  <c r="BD34" i="2"/>
  <c r="P34" i="2"/>
  <c r="P50" i="1" s="1"/>
  <c r="BC35" i="2"/>
  <c r="O35" i="2"/>
  <c r="O51" i="1" s="1"/>
  <c r="T35" i="2"/>
  <c r="T51" i="1" s="1"/>
  <c r="BP35" i="2"/>
  <c r="BP22" i="2"/>
  <c r="BP26" i="2"/>
  <c r="AF28" i="2"/>
  <c r="BC28" i="2"/>
  <c r="BD30" i="2"/>
  <c r="P30" i="2"/>
  <c r="P43" i="1" s="1"/>
  <c r="AE31" i="2"/>
  <c r="E31" i="2"/>
  <c r="E44" i="1" s="1"/>
  <c r="F32" i="2"/>
  <c r="F46" i="1" s="1"/>
  <c r="AF32" i="2"/>
  <c r="T22" i="2"/>
  <c r="T31" i="1" s="1"/>
  <c r="BD22" i="2"/>
  <c r="P22" i="2"/>
  <c r="P31" i="1" s="1"/>
  <c r="AE23" i="2"/>
  <c r="BD26" i="2"/>
  <c r="P26" i="2"/>
  <c r="P37" i="1" s="1"/>
  <c r="AE27" i="2"/>
  <c r="E30" i="2"/>
  <c r="E43" i="1" s="1"/>
  <c r="BC30" i="2"/>
  <c r="AF31" i="2"/>
  <c r="U35" i="2"/>
  <c r="F35" i="2"/>
  <c r="F51" i="1" s="1"/>
  <c r="AF35" i="2"/>
  <c r="BO35" i="2"/>
  <c r="S35" i="2"/>
  <c r="S51" i="1" s="1"/>
  <c r="BP36" i="2"/>
  <c r="T36" i="2"/>
  <c r="AF37" i="2"/>
  <c r="F37" i="2"/>
  <c r="F54" i="1" s="1"/>
  <c r="K37" i="2"/>
  <c r="K54" i="1" s="1"/>
  <c r="AR37" i="2"/>
  <c r="BP38" i="2"/>
  <c r="T38" i="2"/>
  <c r="E40" i="2"/>
  <c r="E61" i="1" s="1"/>
  <c r="AE40" i="2"/>
  <c r="J41" i="2"/>
  <c r="J62" i="1" s="1"/>
  <c r="AQ41" i="2"/>
  <c r="F42" i="2"/>
  <c r="F64" i="1" s="1"/>
  <c r="AE42" i="2"/>
  <c r="E42" i="2"/>
  <c r="E64" i="1" s="1"/>
  <c r="K42" i="2"/>
  <c r="K64" i="1" s="1"/>
  <c r="P42" i="2"/>
  <c r="P64" i="1" s="1"/>
  <c r="BD42" i="2"/>
  <c r="F30" i="2"/>
  <c r="F43" i="1" s="1"/>
  <c r="AQ30" i="2"/>
  <c r="K31" i="2"/>
  <c r="K44" i="1" s="1"/>
  <c r="T31" i="2"/>
  <c r="BO31" i="2"/>
  <c r="S31" i="2"/>
  <c r="S44" i="1" s="1"/>
  <c r="E32" i="2"/>
  <c r="E46" i="1" s="1"/>
  <c r="AR32" i="2"/>
  <c r="S32" i="2"/>
  <c r="S46" i="1" s="1"/>
  <c r="BO32" i="2"/>
  <c r="AQ33" i="2"/>
  <c r="BO33" i="2"/>
  <c r="AR34" i="2"/>
  <c r="K34" i="2"/>
  <c r="K50" i="1" s="1"/>
  <c r="BP34" i="2"/>
  <c r="T34" i="2"/>
  <c r="T50" i="1" s="1"/>
  <c r="BD37" i="2"/>
  <c r="P37" i="2"/>
  <c r="P54" i="1" s="1"/>
  <c r="BC39" i="2"/>
  <c r="F40" i="2"/>
  <c r="F61" i="1" s="1"/>
  <c r="AF40" i="2"/>
  <c r="K40" i="2"/>
  <c r="K61" i="1" s="1"/>
  <c r="AR40" i="2"/>
  <c r="AF41" i="2"/>
  <c r="F41" i="2"/>
  <c r="F62" i="1" s="1"/>
  <c r="K41" i="2"/>
  <c r="K62" i="1" s="1"/>
  <c r="AR41" i="2"/>
  <c r="BD41" i="2"/>
  <c r="P41" i="2"/>
  <c r="P62" i="1" s="1"/>
  <c r="AQ35" i="2"/>
  <c r="J35" i="2"/>
  <c r="J51" i="1" s="1"/>
  <c r="BD35" i="2"/>
  <c r="P35" i="2"/>
  <c r="P51" i="1" s="1"/>
  <c r="K36" i="2"/>
  <c r="K52" i="1" s="1"/>
  <c r="AR36" i="2"/>
  <c r="BP37" i="2"/>
  <c r="T37" i="2"/>
  <c r="T54" i="1" s="1"/>
  <c r="AF38" i="2"/>
  <c r="F38" i="2"/>
  <c r="F57" i="1" s="1"/>
  <c r="AR38" i="2"/>
  <c r="K38" i="2"/>
  <c r="K57" i="1" s="1"/>
  <c r="AE39" i="2"/>
  <c r="E39" i="2"/>
  <c r="E60" i="1" s="1"/>
  <c r="AQ39" i="2"/>
  <c r="J39" i="2"/>
  <c r="J60" i="1" s="1"/>
  <c r="BD40" i="2"/>
  <c r="P40" i="2"/>
  <c r="P61" i="1" s="1"/>
  <c r="AF42" i="2"/>
  <c r="BC42" i="2"/>
  <c r="T42" i="2"/>
  <c r="T64" i="1" s="1"/>
  <c r="AE36" i="2"/>
  <c r="S37" i="2"/>
  <c r="S54" i="1" s="1"/>
  <c r="E38" i="2"/>
  <c r="E57" i="1" s="1"/>
  <c r="BO40" i="2"/>
  <c r="AQ37" i="2"/>
  <c r="AL42" i="2"/>
  <c r="BJ42" i="2"/>
  <c r="P33" i="2"/>
  <c r="P49" i="1" s="1"/>
  <c r="AR33" i="2"/>
  <c r="AM42" i="2"/>
  <c r="AO42" i="2" s="1"/>
  <c r="J42" i="2" s="1"/>
  <c r="J64" i="1" s="1"/>
  <c r="BK42" i="2"/>
  <c r="BM42" i="2" s="1"/>
  <c r="S42" i="2" s="1"/>
  <c r="S64" i="1" s="1"/>
  <c r="AQ42" i="2" l="1"/>
  <c r="U42" i="2"/>
  <c r="U36" i="2"/>
  <c r="T52" i="1"/>
  <c r="AR42" i="2"/>
  <c r="U38" i="2"/>
  <c r="T57" i="1"/>
  <c r="U27" i="2"/>
  <c r="U11" i="2"/>
  <c r="T11" i="1"/>
  <c r="U17" i="2"/>
  <c r="T21" i="1"/>
  <c r="U31" i="2"/>
  <c r="T44" i="1"/>
  <c r="U25" i="2"/>
  <c r="T36" i="1"/>
  <c r="U40" i="2"/>
  <c r="T61" i="1"/>
  <c r="T25" i="1"/>
  <c r="U19" i="2"/>
  <c r="BO42" i="2"/>
  <c r="BP42" i="2"/>
  <c r="U37" i="2"/>
  <c r="U34" i="2"/>
  <c r="U23" i="2"/>
  <c r="T32" i="1"/>
  <c r="U20" i="2"/>
  <c r="U10" i="2"/>
  <c r="U13" i="2"/>
  <c r="T15" i="1"/>
</calcChain>
</file>

<file path=xl/sharedStrings.xml><?xml version="1.0" encoding="utf-8"?>
<sst xmlns="http://schemas.openxmlformats.org/spreadsheetml/2006/main" count="650" uniqueCount="104">
  <si>
    <t>Appendix H</t>
  </si>
  <si>
    <t xml:space="preserve">Local Authority roads: Casualty rates per 100 million vehicle kilometres by police force division, council and </t>
  </si>
  <si>
    <t>severity, for child killed and seriously injured (KSI) casualties, all ages KSI casualties, and slight casualties</t>
  </si>
  <si>
    <t>2016 rates, with the likely range of values around the 2014-2018 annual average casualty numbers</t>
  </si>
  <si>
    <t>Child Killed and Seriously Injured casualty rate         2016</t>
  </si>
  <si>
    <t>Likely range of values</t>
  </si>
  <si>
    <t>All ages Killed casualty rate        2016</t>
  </si>
  <si>
    <t>All ages Seriously injured casualty rate        2016</t>
  </si>
  <si>
    <t>Lower</t>
  </si>
  <si>
    <t>Upper</t>
  </si>
  <si>
    <t>Slight casualty rate       2016</t>
  </si>
  <si>
    <t>North East</t>
  </si>
  <si>
    <t>Aberdeen City</t>
  </si>
  <si>
    <t>Aberdeenshire</t>
  </si>
  <si>
    <t>Moray</t>
  </si>
  <si>
    <t>Tayside</t>
  </si>
  <si>
    <t>Dundee City</t>
  </si>
  <si>
    <t>Angus</t>
  </si>
  <si>
    <t>Perth &amp; Kinross</t>
  </si>
  <si>
    <t>Argyll &amp; West Dunbartonshire</t>
  </si>
  <si>
    <t>Argyll &amp; Bute</t>
  </si>
  <si>
    <t>West Dunbartonshire</t>
  </si>
  <si>
    <t>Forth Valley</t>
  </si>
  <si>
    <t>Clackmannanshire</t>
  </si>
  <si>
    <t>Stirling</t>
  </si>
  <si>
    <t>Falkirk</t>
  </si>
  <si>
    <t>Dumfries &amp; Galloway</t>
  </si>
  <si>
    <t>Ayrshire</t>
  </si>
  <si>
    <t>North Ayrshire</t>
  </si>
  <si>
    <t>East Ayrshire</t>
  </si>
  <si>
    <t>South Ayrshire</t>
  </si>
  <si>
    <t>Greater Glasgow</t>
  </si>
  <si>
    <t>Glasgow City</t>
  </si>
  <si>
    <t>East Dunbartonshire</t>
  </si>
  <si>
    <t>East Renfrewshire</t>
  </si>
  <si>
    <t>Lothians &amp; Scottish Borders</t>
  </si>
  <si>
    <t>West Lothian</t>
  </si>
  <si>
    <t>Midlothian</t>
  </si>
  <si>
    <t>East Lothian</t>
  </si>
  <si>
    <t>Scottish Borders</t>
  </si>
  <si>
    <t>Edinburgh</t>
  </si>
  <si>
    <t>Highlands &amp; Islands</t>
  </si>
  <si>
    <t>Highland</t>
  </si>
  <si>
    <t>Orkney Islands</t>
  </si>
  <si>
    <t>Shetland Islands</t>
  </si>
  <si>
    <t>Eilean Siar</t>
  </si>
  <si>
    <t>Fife</t>
  </si>
  <si>
    <t>Renfrewshire &amp; Inverclyde</t>
  </si>
  <si>
    <t>Inverclyde</t>
  </si>
  <si>
    <t>Lanarkshire</t>
  </si>
  <si>
    <t>Renfrewshire</t>
  </si>
  <si>
    <t>North Lanarkshire</t>
  </si>
  <si>
    <t>South Lanarkshire</t>
  </si>
  <si>
    <t>Scotland</t>
  </si>
  <si>
    <t xml:space="preserve">WORKING FIGURES - </t>
  </si>
  <si>
    <t>NO NEED TO PRINT THESE PARTS OF THE SPREADSHEET</t>
  </si>
  <si>
    <t>-</t>
  </si>
  <si>
    <t>text to appear when value is zero  ==&gt;</t>
  </si>
  <si>
    <t>Child KSI</t>
  </si>
  <si>
    <t>All Killed</t>
  </si>
  <si>
    <t>All Serious</t>
  </si>
  <si>
    <t>Slight</t>
  </si>
  <si>
    <t>Traffic</t>
  </si>
  <si>
    <r>
      <t xml:space="preserve">Child Killed and Serious LA roads single year (2016) </t>
    </r>
    <r>
      <rPr>
        <sz val="11"/>
        <rFont val="Arial"/>
        <family val="2"/>
      </rPr>
      <t>(appendix H prog)</t>
    </r>
  </si>
  <si>
    <t>Child Rate single year (2016)</t>
  </si>
  <si>
    <r>
      <t xml:space="preserve">Child Killed and Serious LA roads five year average (2014-2018) </t>
    </r>
    <r>
      <rPr>
        <sz val="11"/>
        <rFont val="Arial"/>
        <family val="2"/>
      </rPr>
      <t>(appendix H prog)</t>
    </r>
  </si>
  <si>
    <t>Child Rate five year average (2014-2018)</t>
  </si>
  <si>
    <t>LL Av</t>
  </si>
  <si>
    <t>UL Av</t>
  </si>
  <si>
    <t>LL  rate</t>
  </si>
  <si>
    <t>UL rate</t>
  </si>
  <si>
    <t>Rate - (for chart)</t>
  </si>
  <si>
    <t>Rate + (for chart)</t>
  </si>
  <si>
    <r>
      <t xml:space="preserve">All Ages Killed  LA roads single year (2016) </t>
    </r>
    <r>
      <rPr>
        <sz val="11"/>
        <rFont val="Arial"/>
        <family val="2"/>
      </rPr>
      <t xml:space="preserve"> (appendix H prog)</t>
    </r>
  </si>
  <si>
    <t>All Ages Killed single year rate (2016)</t>
  </si>
  <si>
    <r>
      <t>All Ages Killed  LA roads five year average (2014-2018)</t>
    </r>
    <r>
      <rPr>
        <sz val="11"/>
        <rFont val="Arial"/>
        <family val="2"/>
      </rPr>
      <t xml:space="preserve">  (appendix H prog)</t>
    </r>
  </si>
  <si>
    <t>All Ages Killed five year average rate (2014-2018)</t>
  </si>
  <si>
    <t>LL rate</t>
  </si>
  <si>
    <t>UL  rate</t>
  </si>
  <si>
    <r>
      <t xml:space="preserve">All Ages Serious LA roads single year (2016) </t>
    </r>
    <r>
      <rPr>
        <sz val="11"/>
        <rFont val="Arial"/>
        <family val="2"/>
      </rPr>
      <t xml:space="preserve"> (from table 40)</t>
    </r>
  </si>
  <si>
    <t>All Ages Serious single year rate (2016)</t>
  </si>
  <si>
    <r>
      <t>All Ages Serious LA roads five year average (2014-2016)</t>
    </r>
    <r>
      <rPr>
        <sz val="11"/>
        <rFont val="Arial"/>
        <family val="2"/>
      </rPr>
      <t xml:space="preserve">  (from table 40)</t>
    </r>
  </si>
  <si>
    <t>All Ages Serious five year average rate (2014-2018)</t>
  </si>
  <si>
    <r>
      <t xml:space="preserve">All ages Slight Casualties LA roads single year (2016)  </t>
    </r>
    <r>
      <rPr>
        <sz val="11"/>
        <rFont val="Arial"/>
        <family val="2"/>
      </rPr>
      <t>(appendix H prog)</t>
    </r>
  </si>
  <si>
    <t>All ages Slight Casualties single year Rate (2016)</t>
  </si>
  <si>
    <r>
      <t xml:space="preserve">All ages Slight Casualties LA roads five year average (2014-2018)  </t>
    </r>
    <r>
      <rPr>
        <sz val="11"/>
        <rFont val="Arial"/>
        <family val="2"/>
      </rPr>
      <t>(appendix H prog)</t>
    </r>
  </si>
  <si>
    <t>All ages Slight Casualties five year average rate (2014-2018)</t>
  </si>
  <si>
    <t>LL</t>
  </si>
  <si>
    <t>UL</t>
  </si>
  <si>
    <r>
      <t xml:space="preserve">Estimated total volume of traffic on LA roads (million vehicle kilometres) single year (2016) </t>
    </r>
    <r>
      <rPr>
        <sz val="11"/>
        <rFont val="Arial"/>
        <family val="2"/>
      </rPr>
      <t xml:space="preserve"> (appendix H prog)</t>
    </r>
  </si>
  <si>
    <r>
      <t xml:space="preserve">Estimated total volume of traffic on LA roads (million vehicle kilometres) five year average (2014-2018) </t>
    </r>
    <r>
      <rPr>
        <sz val="11"/>
        <rFont val="Arial"/>
        <family val="2"/>
      </rPr>
      <t xml:space="preserve"> (appendix H prog)</t>
    </r>
  </si>
  <si>
    <t>Child killed/serious 2016</t>
  </si>
  <si>
    <t>Edinburgh, City of</t>
  </si>
  <si>
    <t>Program \\S0429a\datashare\ETLLD\Transport Stats\RSR\RAS\y18\appendixh.sas 18SEP19</t>
  </si>
  <si>
    <t>Child killed/serious 2014-2018 ave</t>
  </si>
  <si>
    <t>Sum</t>
  </si>
  <si>
    <t>Severity 2016</t>
  </si>
  <si>
    <t>Killed</t>
  </si>
  <si>
    <t>Serious</t>
  </si>
  <si>
    <t>Severity 2014-2018 ave</t>
  </si>
  <si>
    <t>Table 41</t>
  </si>
  <si>
    <t>Local authority traffic estimates</t>
  </si>
  <si>
    <t>Years: 2016 and 2014-2018 average</t>
  </si>
  <si>
    <t>2014-18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</si>
</sst>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43" formatCode="_-* #,##0.00_-;\-* #,##0.00_-;_-* &quot;-&quot;??_-;_-@_-"/>
    <numFmt numFmtId="164" formatCode="General_)"/>
    <numFmt numFmtId="165" formatCode="0.0"/>
    <numFmt numFmtId="166" formatCode="_-* #,##0.0_-;\-* #,##0.0_-;_-* &quot;-&quot;_-;_-@_-"/>
    <numFmt numFmtId="167" formatCode="#,##0_ ;\-#,##0\ "/>
    <numFmt numFmtId="168" formatCode="_-* #,##0_-;\-* #,##0_-;_-* &quot;-&quot;??_-;_-@_-"/>
    <numFmt numFmtId="169" formatCode="_-* #,##0.0_-;\-* #,##0.0_-;_-* &quot;-&quot;??_-;_-@_-"/>
  </numFmts>
  <fonts count="17">
    <font>
      <sz val="10"/>
      <name val="Arial"/>
      <family val="2"/>
    </font>
    <font>
      <sz val="12"/>
      <name val="Arial MT"/>
    </font>
    <font>
      <b/>
      <sz val="16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4"/>
      <color rgb="FF0000FF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name val="Arial"/>
      <family val="2"/>
    </font>
    <font>
      <b/>
      <sz val="12"/>
      <color rgb="FF0000FF"/>
      <name val="Arial"/>
      <family val="2"/>
    </font>
    <font>
      <sz val="12"/>
      <color rgb="FF0000FF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AFBFE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vertical="top"/>
    </xf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1" fillId="0" borderId="0"/>
    <xf numFmtId="0" fontId="14" fillId="0" borderId="0"/>
    <xf numFmtId="0" fontId="14" fillId="0" borderId="0"/>
  </cellStyleXfs>
  <cellXfs count="97">
    <xf numFmtId="0" fontId="0" fillId="0" borderId="0" xfId="0">
      <alignment vertical="top"/>
    </xf>
    <xf numFmtId="164" fontId="2" fillId="0" borderId="0" xfId="3" applyFont="1"/>
    <xf numFmtId="164" fontId="3" fillId="0" borderId="0" xfId="3" applyFont="1" applyBorder="1"/>
    <xf numFmtId="164" fontId="4" fillId="0" borderId="0" xfId="3" applyFont="1" applyBorder="1"/>
    <xf numFmtId="164" fontId="3" fillId="0" borderId="0" xfId="3" applyFont="1"/>
    <xf numFmtId="164" fontId="5" fillId="0" borderId="0" xfId="3" applyFont="1"/>
    <xf numFmtId="49" fontId="2" fillId="0" borderId="0" xfId="3" applyNumberFormat="1" applyFont="1"/>
    <xf numFmtId="164" fontId="4" fillId="0" borderId="0" xfId="3" applyFont="1"/>
    <xf numFmtId="49" fontId="4" fillId="0" borderId="0" xfId="3" applyNumberFormat="1" applyFont="1"/>
    <xf numFmtId="164" fontId="6" fillId="0" borderId="0" xfId="3" applyFont="1"/>
    <xf numFmtId="164" fontId="4" fillId="0" borderId="1" xfId="3" applyFont="1" applyBorder="1" applyAlignment="1">
      <alignment horizontal="center" wrapText="1"/>
    </xf>
    <xf numFmtId="164" fontId="4" fillId="0" borderId="1" xfId="3" applyFont="1" applyBorder="1" applyAlignment="1">
      <alignment horizontal="right" wrapText="1"/>
    </xf>
    <xf numFmtId="164" fontId="4" fillId="0" borderId="1" xfId="3" applyFont="1" applyBorder="1" applyAlignment="1">
      <alignment horizontal="right" wrapText="1"/>
    </xf>
    <xf numFmtId="164" fontId="4" fillId="0" borderId="2" xfId="3" applyFont="1" applyBorder="1" applyAlignment="1">
      <alignment horizontal="center" wrapText="1"/>
    </xf>
    <xf numFmtId="164" fontId="3" fillId="0" borderId="3" xfId="3" applyFont="1" applyBorder="1"/>
    <xf numFmtId="164" fontId="4" fillId="0" borderId="3" xfId="3" applyFont="1" applyBorder="1" applyAlignment="1">
      <alignment horizontal="center" wrapText="1"/>
    </xf>
    <xf numFmtId="164" fontId="4" fillId="0" borderId="3" xfId="3" applyFont="1" applyBorder="1" applyAlignment="1">
      <alignment horizontal="right" wrapText="1"/>
    </xf>
    <xf numFmtId="164" fontId="4" fillId="0" borderId="3" xfId="3" applyFont="1" applyBorder="1" applyAlignment="1">
      <alignment horizontal="right" wrapText="1"/>
    </xf>
    <xf numFmtId="164" fontId="4" fillId="0" borderId="4" xfId="3" applyFont="1" applyBorder="1" applyAlignment="1">
      <alignment horizontal="right" vertical="center" wrapText="1"/>
    </xf>
    <xf numFmtId="164" fontId="7" fillId="0" borderId="0" xfId="3" applyFont="1"/>
    <xf numFmtId="164" fontId="4" fillId="0" borderId="0" xfId="3" applyFont="1" applyBorder="1" applyAlignment="1">
      <alignment horizontal="center" wrapText="1"/>
    </xf>
    <xf numFmtId="164" fontId="4" fillId="0" borderId="0" xfId="3" applyFont="1" applyFill="1"/>
    <xf numFmtId="2" fontId="8" fillId="0" borderId="0" xfId="3" applyNumberFormat="1" applyFont="1"/>
    <xf numFmtId="165" fontId="8" fillId="0" borderId="0" xfId="3" applyNumberFormat="1" applyFont="1"/>
    <xf numFmtId="0" fontId="3" fillId="0" borderId="0" xfId="0" applyFont="1" applyAlignment="1"/>
    <xf numFmtId="164" fontId="9" fillId="0" borderId="0" xfId="3" applyFont="1"/>
    <xf numFmtId="0" fontId="4" fillId="0" borderId="0" xfId="0" applyFont="1" applyAlignment="1"/>
    <xf numFmtId="9" fontId="3" fillId="0" borderId="3" xfId="2" applyFont="1" applyBorder="1"/>
    <xf numFmtId="164" fontId="5" fillId="0" borderId="0" xfId="3" applyFont="1" applyBorder="1"/>
    <xf numFmtId="164" fontId="9" fillId="0" borderId="0" xfId="3" applyFont="1" applyBorder="1"/>
    <xf numFmtId="0" fontId="5" fillId="0" borderId="0" xfId="0" applyFont="1" applyAlignment="1"/>
    <xf numFmtId="164" fontId="10" fillId="2" borderId="0" xfId="3" applyFont="1" applyFill="1"/>
    <xf numFmtId="164" fontId="5" fillId="3" borderId="0" xfId="3" applyFont="1" applyFill="1" applyBorder="1"/>
    <xf numFmtId="164" fontId="9" fillId="3" borderId="0" xfId="3" applyFont="1" applyFill="1" applyBorder="1"/>
    <xf numFmtId="164" fontId="5" fillId="3" borderId="0" xfId="3" applyFont="1" applyFill="1"/>
    <xf numFmtId="49" fontId="10" fillId="2" borderId="0" xfId="3" applyNumberFormat="1" applyFont="1" applyFill="1"/>
    <xf numFmtId="164" fontId="4" fillId="3" borderId="0" xfId="3" applyFont="1" applyFill="1"/>
    <xf numFmtId="164" fontId="5" fillId="0" borderId="0" xfId="3" applyFont="1" applyFill="1"/>
    <xf numFmtId="49" fontId="4" fillId="0" borderId="0" xfId="3" applyNumberFormat="1" applyFont="1" applyFill="1"/>
    <xf numFmtId="164" fontId="6" fillId="0" borderId="0" xfId="3" applyFont="1" applyFill="1"/>
    <xf numFmtId="164" fontId="5" fillId="0" borderId="0" xfId="3" quotePrefix="1" applyFont="1" applyAlignment="1">
      <alignment horizontal="center"/>
    </xf>
    <xf numFmtId="164" fontId="5" fillId="0" borderId="0" xfId="3" applyFont="1" applyAlignment="1">
      <alignment horizontal="right"/>
    </xf>
    <xf numFmtId="164" fontId="9" fillId="4" borderId="1" xfId="3" applyFont="1" applyFill="1" applyBorder="1"/>
    <xf numFmtId="164" fontId="5" fillId="4" borderId="1" xfId="3" applyFont="1" applyFill="1" applyBorder="1"/>
    <xf numFmtId="164" fontId="5" fillId="4" borderId="0" xfId="3" applyFont="1" applyFill="1" applyBorder="1"/>
    <xf numFmtId="164" fontId="11" fillId="0" borderId="1" xfId="3" applyFont="1" applyBorder="1" applyAlignment="1">
      <alignment horizontal="center" wrapText="1"/>
    </xf>
    <xf numFmtId="164" fontId="11" fillId="0" borderId="1" xfId="3" applyFont="1" applyBorder="1" applyAlignment="1">
      <alignment horizontal="right" wrapText="1"/>
    </xf>
    <xf numFmtId="164" fontId="11" fillId="0" borderId="1" xfId="3" applyFont="1" applyBorder="1" applyAlignment="1">
      <alignment horizontal="right" wrapText="1"/>
    </xf>
    <xf numFmtId="164" fontId="11" fillId="0" borderId="2" xfId="3" applyFont="1" applyBorder="1" applyAlignment="1">
      <alignment horizontal="center" wrapText="1"/>
    </xf>
    <xf numFmtId="164" fontId="9" fillId="4" borderId="3" xfId="3" applyFont="1" applyFill="1" applyBorder="1"/>
    <xf numFmtId="164" fontId="5" fillId="4" borderId="3" xfId="3" applyFont="1" applyFill="1" applyBorder="1"/>
    <xf numFmtId="164" fontId="9" fillId="4" borderId="0" xfId="3" applyFont="1" applyFill="1"/>
    <xf numFmtId="164" fontId="5" fillId="4" borderId="0" xfId="3" applyFont="1" applyFill="1"/>
    <xf numFmtId="164" fontId="7" fillId="0" borderId="3" xfId="3" applyFont="1" applyBorder="1"/>
    <xf numFmtId="164" fontId="11" fillId="0" borderId="3" xfId="3" applyFont="1" applyBorder="1" applyAlignment="1">
      <alignment horizontal="center" wrapText="1"/>
    </xf>
    <xf numFmtId="164" fontId="11" fillId="0" borderId="3" xfId="3" applyFont="1" applyBorder="1" applyAlignment="1">
      <alignment horizontal="right" wrapText="1"/>
    </xf>
    <xf numFmtId="164" fontId="11" fillId="0" borderId="3" xfId="3" applyFont="1" applyBorder="1" applyAlignment="1">
      <alignment horizontal="right" wrapText="1"/>
    </xf>
    <xf numFmtId="164" fontId="11" fillId="0" borderId="4" xfId="3" applyFont="1" applyBorder="1" applyAlignment="1">
      <alignment horizontal="right" vertical="center" wrapText="1"/>
    </xf>
    <xf numFmtId="164" fontId="11" fillId="0" borderId="5" xfId="3" applyFont="1" applyBorder="1" applyAlignment="1">
      <alignment horizontal="center" wrapText="1"/>
    </xf>
    <xf numFmtId="164" fontId="11" fillId="0" borderId="0" xfId="3" applyFont="1" applyBorder="1" applyAlignment="1">
      <alignment horizontal="center" wrapText="1"/>
    </xf>
    <xf numFmtId="49" fontId="11" fillId="0" borderId="5" xfId="3" applyNumberFormat="1" applyFont="1" applyBorder="1" applyAlignment="1">
      <alignment wrapText="1"/>
    </xf>
    <xf numFmtId="164" fontId="9" fillId="0" borderId="0" xfId="3" applyFont="1" applyBorder="1" applyAlignment="1">
      <alignment horizontal="center" wrapText="1"/>
    </xf>
    <xf numFmtId="49" fontId="4" fillId="0" borderId="0" xfId="3" applyNumberFormat="1" applyFont="1" applyBorder="1" applyAlignment="1">
      <alignment wrapText="1"/>
    </xf>
    <xf numFmtId="2" fontId="12" fillId="0" borderId="0" xfId="3" applyNumberFormat="1" applyFont="1"/>
    <xf numFmtId="2" fontId="13" fillId="0" borderId="0" xfId="3" applyNumberFormat="1" applyFont="1" applyAlignment="1">
      <alignment horizontal="right"/>
    </xf>
    <xf numFmtId="2" fontId="13" fillId="0" borderId="0" xfId="3" applyNumberFormat="1" applyFont="1"/>
    <xf numFmtId="166" fontId="12" fillId="0" borderId="0" xfId="3" applyNumberFormat="1" applyFont="1" applyFill="1" applyAlignment="1">
      <alignment horizontal="right"/>
    </xf>
    <xf numFmtId="166" fontId="13" fillId="0" borderId="0" xfId="3" applyNumberFormat="1" applyFont="1"/>
    <xf numFmtId="167" fontId="15" fillId="0" borderId="0" xfId="4" applyNumberFormat="1" applyFont="1"/>
    <xf numFmtId="165" fontId="5" fillId="5" borderId="0" xfId="3" applyNumberFormat="1" applyFont="1" applyFill="1" applyAlignment="1">
      <alignment horizontal="right"/>
    </xf>
    <xf numFmtId="43" fontId="12" fillId="0" borderId="0" xfId="1" applyFont="1"/>
    <xf numFmtId="43" fontId="12" fillId="0" borderId="0" xfId="1" applyFont="1" applyFill="1" applyAlignment="1">
      <alignment horizontal="right"/>
    </xf>
    <xf numFmtId="1" fontId="13" fillId="0" borderId="0" xfId="3" applyNumberFormat="1" applyFont="1" applyFill="1" applyAlignment="1">
      <alignment horizontal="right"/>
    </xf>
    <xf numFmtId="2" fontId="13" fillId="0" borderId="0" xfId="3" applyNumberFormat="1" applyFont="1" applyFill="1" applyAlignment="1">
      <alignment horizontal="right"/>
    </xf>
    <xf numFmtId="2" fontId="5" fillId="0" borderId="0" xfId="3" applyNumberFormat="1" applyFont="1" applyFill="1" applyAlignment="1">
      <alignment horizontal="right"/>
    </xf>
    <xf numFmtId="1" fontId="5" fillId="5" borderId="0" xfId="3" applyNumberFormat="1" applyFont="1" applyFill="1" applyAlignment="1">
      <alignment horizontal="right"/>
    </xf>
    <xf numFmtId="2" fontId="12" fillId="0" borderId="0" xfId="3" applyNumberFormat="1" applyFont="1" applyFill="1" applyAlignment="1">
      <alignment horizontal="right"/>
    </xf>
    <xf numFmtId="2" fontId="13" fillId="0" borderId="0" xfId="3" applyNumberFormat="1" applyFont="1" applyFill="1"/>
    <xf numFmtId="41" fontId="13" fillId="0" borderId="0" xfId="3" applyNumberFormat="1" applyFont="1" applyFill="1" applyAlignment="1">
      <alignment horizontal="right"/>
    </xf>
    <xf numFmtId="0" fontId="14" fillId="0" borderId="0" xfId="4"/>
    <xf numFmtId="168" fontId="5" fillId="5" borderId="0" xfId="1" applyNumberFormat="1" applyFont="1" applyFill="1" applyAlignment="1">
      <alignment horizontal="right"/>
    </xf>
    <xf numFmtId="169" fontId="12" fillId="0" borderId="0" xfId="1" applyNumberFormat="1" applyFont="1" applyFill="1" applyAlignment="1">
      <alignment horizontal="right"/>
    </xf>
    <xf numFmtId="169" fontId="5" fillId="5" borderId="0" xfId="1" applyNumberFormat="1" applyFont="1" applyFill="1" applyAlignment="1">
      <alignment horizontal="right"/>
    </xf>
    <xf numFmtId="169" fontId="13" fillId="0" borderId="0" xfId="1" applyNumberFormat="1" applyFont="1" applyFill="1" applyAlignment="1">
      <alignment horizontal="right"/>
    </xf>
    <xf numFmtId="165" fontId="13" fillId="0" borderId="0" xfId="3" applyNumberFormat="1" applyFont="1" applyFill="1" applyAlignment="1">
      <alignment horizontal="right"/>
    </xf>
    <xf numFmtId="165" fontId="5" fillId="0" borderId="0" xfId="3" applyNumberFormat="1" applyFont="1" applyFill="1" applyAlignment="1">
      <alignment horizontal="right"/>
    </xf>
    <xf numFmtId="3" fontId="16" fillId="6" borderId="0" xfId="5" applyNumberFormat="1" applyFont="1" applyFill="1" applyAlignment="1">
      <alignment vertical="top" wrapText="1"/>
    </xf>
    <xf numFmtId="0" fontId="5" fillId="0" borderId="0" xfId="3" applyNumberFormat="1" applyFont="1"/>
    <xf numFmtId="164" fontId="9" fillId="0" borderId="0" xfId="3" applyFont="1" applyFill="1"/>
    <xf numFmtId="0" fontId="16" fillId="6" borderId="0" xfId="5" applyFont="1" applyFill="1" applyAlignment="1">
      <alignment vertical="top" wrapText="1"/>
    </xf>
    <xf numFmtId="0" fontId="9" fillId="0" borderId="0" xfId="0" applyFont="1" applyAlignment="1"/>
    <xf numFmtId="0" fontId="13" fillId="0" borderId="0" xfId="4" applyFont="1"/>
    <xf numFmtId="165" fontId="13" fillId="0" borderId="0" xfId="4" applyNumberFormat="1" applyFont="1"/>
    <xf numFmtId="164" fontId="5" fillId="0" borderId="3" xfId="3" applyFont="1" applyBorder="1"/>
    <xf numFmtId="164" fontId="9" fillId="0" borderId="3" xfId="3" applyFont="1" applyBorder="1" applyAlignment="1">
      <alignment horizontal="center" wrapText="1"/>
    </xf>
    <xf numFmtId="9" fontId="5" fillId="0" borderId="3" xfId="2" applyFont="1" applyBorder="1"/>
    <xf numFmtId="0" fontId="0" fillId="0" borderId="0" xfId="0" applyAlignment="1"/>
  </cellXfs>
  <cellStyles count="6">
    <cellStyle name="Comma" xfId="1" builtinId="3"/>
    <cellStyle name="Normal" xfId="0" builtinId="0"/>
    <cellStyle name="Normal_Appendix H" xfId="5"/>
    <cellStyle name="Normal_RasAnnex H tables" xfId="3"/>
    <cellStyle name="Normal_Sheet2" xfId="4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4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theme" Target="theme/theme1.xml"/><Relationship Id="rId5" Type="http://schemas.openxmlformats.org/officeDocument/2006/relationships/chartsheet" Target="chartsheets/sheet2.xml"/><Relationship Id="rId10" Type="http://schemas.openxmlformats.org/officeDocument/2006/relationships/externalLink" Target="externalLinks/externalLink3.xml"/><Relationship Id="rId4" Type="http://schemas.openxmlformats.org/officeDocument/2006/relationships/chartsheet" Target="chartsheets/sheet1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52418096723869"/>
          <c:y val="5.4916985951468711E-2"/>
          <c:w val="0.74632692147339308"/>
          <c:h val="0.67061320418469728"/>
        </c:manualLayout>
      </c:layout>
      <c:lineChart>
        <c:grouping val="standard"/>
        <c:varyColors val="0"/>
        <c:ser>
          <c:idx val="0"/>
          <c:order val="0"/>
          <c:tx>
            <c:strRef>
              <c:f>'Appendix H Working'!$X$2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'Appendix H Working'!$B$10:$B$42</c:f>
              <c:strCache>
                <c:ptCount val="33"/>
                <c:pt idx="0">
                  <c:v>Aberdeen City</c:v>
                </c:pt>
                <c:pt idx="1">
                  <c:v>Aberdeenshire</c:v>
                </c:pt>
                <c:pt idx="2">
                  <c:v>Moray</c:v>
                </c:pt>
                <c:pt idx="3">
                  <c:v>Dundee City</c:v>
                </c:pt>
                <c:pt idx="4">
                  <c:v>Angus</c:v>
                </c:pt>
                <c:pt idx="5">
                  <c:v>Perth &amp; Kinross</c:v>
                </c:pt>
                <c:pt idx="6">
                  <c:v>Argyll &amp; Bute</c:v>
                </c:pt>
                <c:pt idx="7">
                  <c:v>West Dunbartonshire</c:v>
                </c:pt>
                <c:pt idx="8">
                  <c:v>Clackmannanshire</c:v>
                </c:pt>
                <c:pt idx="9">
                  <c:v>Stirling</c:v>
                </c:pt>
                <c:pt idx="10">
                  <c:v>Falkirk</c:v>
                </c:pt>
                <c:pt idx="11">
                  <c:v>Dumfries &amp; Galloway</c:v>
                </c:pt>
                <c:pt idx="12">
                  <c:v>North Ayrshire</c:v>
                </c:pt>
                <c:pt idx="13">
                  <c:v>East Ayrshire</c:v>
                </c:pt>
                <c:pt idx="14">
                  <c:v>South Ayrshire</c:v>
                </c:pt>
                <c:pt idx="15">
                  <c:v>Glasgow City</c:v>
                </c:pt>
                <c:pt idx="16">
                  <c:v>East Dunbartonshire</c:v>
                </c:pt>
                <c:pt idx="17">
                  <c:v>East Renfrewshire</c:v>
                </c:pt>
                <c:pt idx="18">
                  <c:v>West Lothian</c:v>
                </c:pt>
                <c:pt idx="19">
                  <c:v>Midlothian</c:v>
                </c:pt>
                <c:pt idx="20">
                  <c:v>East Lothian</c:v>
                </c:pt>
                <c:pt idx="21">
                  <c:v>Scottish Borders</c:v>
                </c:pt>
                <c:pt idx="22">
                  <c:v>Edinburgh</c:v>
                </c:pt>
                <c:pt idx="23">
                  <c:v>Highland</c:v>
                </c:pt>
                <c:pt idx="24">
                  <c:v>Orkney Islands</c:v>
                </c:pt>
                <c:pt idx="25">
                  <c:v>Shetland Islands</c:v>
                </c:pt>
                <c:pt idx="26">
                  <c:v>Eilean Siar</c:v>
                </c:pt>
                <c:pt idx="27">
                  <c:v>Fife</c:v>
                </c:pt>
                <c:pt idx="28">
                  <c:v>Inverclyde</c:v>
                </c:pt>
                <c:pt idx="29">
                  <c:v>Renfrewshire</c:v>
                </c:pt>
                <c:pt idx="30">
                  <c:v>North Lanarkshire</c:v>
                </c:pt>
                <c:pt idx="31">
                  <c:v>South Lanarkshire</c:v>
                </c:pt>
                <c:pt idx="32">
                  <c:v>Scotland</c:v>
                </c:pt>
              </c:strCache>
            </c:strRef>
          </c:cat>
          <c:val>
            <c:numRef>
              <c:f>'Appendix H Working'!$C$10:$C$42</c:f>
              <c:numCache>
                <c:formatCode>0.00</c:formatCode>
                <c:ptCount val="33"/>
                <c:pt idx="0">
                  <c:v>0.91575091575091583</c:v>
                </c:pt>
                <c:pt idx="1">
                  <c:v>0.54780876494023911</c:v>
                </c:pt>
                <c:pt idx="2">
                  <c:v>1.0351966873706004</c:v>
                </c:pt>
                <c:pt idx="3">
                  <c:v>1.1379800853485065</c:v>
                </c:pt>
                <c:pt idx="4">
                  <c:v>0.12919896640826875</c:v>
                </c:pt>
                <c:pt idx="5">
                  <c:v>0.29850746268656719</c:v>
                </c:pt>
                <c:pt idx="6">
                  <c:v>0.71301247771836007</c:v>
                </c:pt>
                <c:pt idx="7">
                  <c:v>0.66518847006651882</c:v>
                </c:pt>
                <c:pt idx="8">
                  <c:v>0</c:v>
                </c:pt>
                <c:pt idx="9">
                  <c:v>0.26143790849673199</c:v>
                </c:pt>
                <c:pt idx="10">
                  <c:v>0.40080160320641278</c:v>
                </c:pt>
                <c:pt idx="11">
                  <c:v>0.40705563093622793</c:v>
                </c:pt>
                <c:pt idx="12">
                  <c:v>1.3071895424836601</c:v>
                </c:pt>
                <c:pt idx="13">
                  <c:v>0.42613636363636359</c:v>
                </c:pt>
                <c:pt idx="14">
                  <c:v>0.66555740432612309</c:v>
                </c:pt>
                <c:pt idx="15">
                  <c:v>1.2566457225712904</c:v>
                </c:pt>
                <c:pt idx="16">
                  <c:v>0.18083182640144665</c:v>
                </c:pt>
                <c:pt idx="17">
                  <c:v>0.17636684303350969</c:v>
                </c:pt>
                <c:pt idx="18">
                  <c:v>0.36199095022624433</c:v>
                </c:pt>
                <c:pt idx="19">
                  <c:v>0.73529411764705876</c:v>
                </c:pt>
                <c:pt idx="20">
                  <c:v>0.19083969465648853</c:v>
                </c:pt>
                <c:pt idx="21">
                  <c:v>0.82063305978898016</c:v>
                </c:pt>
                <c:pt idx="22">
                  <c:v>0.39352864013992128</c:v>
                </c:pt>
                <c:pt idx="23">
                  <c:v>8.9047195013357075E-2</c:v>
                </c:pt>
                <c:pt idx="24">
                  <c:v>0</c:v>
                </c:pt>
                <c:pt idx="25">
                  <c:v>0.45454545454545453</c:v>
                </c:pt>
                <c:pt idx="26">
                  <c:v>0</c:v>
                </c:pt>
                <c:pt idx="27">
                  <c:v>0.33254156769596199</c:v>
                </c:pt>
                <c:pt idx="28">
                  <c:v>0.21929824561403508</c:v>
                </c:pt>
                <c:pt idx="29">
                  <c:v>0.75282308657465491</c:v>
                </c:pt>
                <c:pt idx="30">
                  <c:v>0.52826201796090866</c:v>
                </c:pt>
                <c:pt idx="31">
                  <c:v>0.89887640449438211</c:v>
                </c:pt>
                <c:pt idx="32">
                  <c:v>0.55473632469629941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C4-46BE-AC99-A9A77338CB92}"/>
            </c:ext>
          </c:extLst>
        </c:ser>
        <c:ser>
          <c:idx val="1"/>
          <c:order val="1"/>
          <c:tx>
            <c:strRef>
              <c:f>'Appendix H Working'!$Y$2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'Appendix H Working'!$AF$10:$AF$42</c:f>
                <c:numCache>
                  <c:formatCode>General</c:formatCode>
                  <c:ptCount val="33"/>
                  <c:pt idx="0">
                    <c:v>0.61862910808645077</c:v>
                  </c:pt>
                  <c:pt idx="1">
                    <c:v>0.38393616321430846</c:v>
                  </c:pt>
                  <c:pt idx="2">
                    <c:v>1.1818182519963778</c:v>
                  </c:pt>
                  <c:pt idx="3">
                    <c:v>0.872524735199802</c:v>
                  </c:pt>
                  <c:pt idx="4">
                    <c:v>0.62173810151081965</c:v>
                  </c:pt>
                  <c:pt idx="5">
                    <c:v>0.58970072287753827</c:v>
                  </c:pt>
                  <c:pt idx="6">
                    <c:v>0.95180660645606263</c:v>
                  </c:pt>
                  <c:pt idx="7">
                    <c:v>1.2691964220712928</c:v>
                  </c:pt>
                  <c:pt idx="8">
                    <c:v>1.4286385596684057</c:v>
                  </c:pt>
                  <c:pt idx="9">
                    <c:v>0.72774811369180714</c:v>
                  </c:pt>
                  <c:pt idx="10">
                    <c:v>0.70594740225186847</c:v>
                  </c:pt>
                  <c:pt idx="11">
                    <c:v>0.72237860965576373</c:v>
                  </c:pt>
                  <c:pt idx="12">
                    <c:v>1.1148569887183433</c:v>
                  </c:pt>
                  <c:pt idx="13">
                    <c:v>0.84497743711939821</c:v>
                  </c:pt>
                  <c:pt idx="14">
                    <c:v>0.89157359962497085</c:v>
                  </c:pt>
                  <c:pt idx="15">
                    <c:v>0.52783540682477237</c:v>
                  </c:pt>
                  <c:pt idx="16">
                    <c:v>0.82139697455783178</c:v>
                  </c:pt>
                  <c:pt idx="17">
                    <c:v>0.87088225049168977</c:v>
                  </c:pt>
                  <c:pt idx="18">
                    <c:v>0.56483344853557749</c:v>
                  </c:pt>
                  <c:pt idx="19">
                    <c:v>0.87721593958617461</c:v>
                  </c:pt>
                  <c:pt idx="20">
                    <c:v>1.0806917549032571</c:v>
                  </c:pt>
                  <c:pt idx="21">
                    <c:v>0.60822221230311491</c:v>
                  </c:pt>
                  <c:pt idx="22">
                    <c:v>0.3834822664886024</c:v>
                  </c:pt>
                  <c:pt idx="23">
                    <c:v>0.44153670190895966</c:v>
                  </c:pt>
                  <c:pt idx="24">
                    <c:v>2.4228329542457891</c:v>
                  </c:pt>
                  <c:pt idx="25">
                    <c:v>1.5086603000522645</c:v>
                  </c:pt>
                  <c:pt idx="26">
                    <c:v>0</c:v>
                  </c:pt>
                  <c:pt idx="27">
                    <c:v>0.35743941634811194</c:v>
                  </c:pt>
                  <c:pt idx="28">
                    <c:v>1.0447399125846017</c:v>
                  </c:pt>
                  <c:pt idx="29">
                    <c:v>0.79006517149200017</c:v>
                  </c:pt>
                  <c:pt idx="30">
                    <c:v>0.4369932258269944</c:v>
                  </c:pt>
                  <c:pt idx="31">
                    <c:v>0.60051816080877163</c:v>
                  </c:pt>
                  <c:pt idx="32">
                    <c:v>8.2636357674147343E-2</c:v>
                  </c:pt>
                </c:numCache>
              </c:numRef>
            </c:plus>
            <c:minus>
              <c:numRef>
                <c:f>'Appendix H Working'!$AE$10:$AE$42</c:f>
                <c:numCache>
                  <c:formatCode>General</c:formatCode>
                  <c:ptCount val="33"/>
                  <c:pt idx="0">
                    <c:v>0.33748865391973948</c:v>
                  </c:pt>
                  <c:pt idx="1">
                    <c:v>0.22483520391946085</c:v>
                  </c:pt>
                  <c:pt idx="2">
                    <c:v>0.48797702399680287</c:v>
                  </c:pt>
                  <c:pt idx="3">
                    <c:v>0.48864097025634856</c:v>
                  </c:pt>
                  <c:pt idx="4">
                    <c:v>0.27806581462062308</c:v>
                  </c:pt>
                  <c:pt idx="5">
                    <c:v>0.24348955798613475</c:v>
                  </c:pt>
                  <c:pt idx="6">
                    <c:v>0.43590387445277301</c:v>
                  </c:pt>
                  <c:pt idx="7">
                    <c:v>0.65668120214696057</c:v>
                  </c:pt>
                  <c:pt idx="8">
                    <c:v>0.30458818500490942</c:v>
                  </c:pt>
                  <c:pt idx="9">
                    <c:v>0.33742848066724163</c:v>
                  </c:pt>
                  <c:pt idx="10">
                    <c:v>0.37981057465091483</c:v>
                  </c:pt>
                  <c:pt idx="11">
                    <c:v>0.37433753393060537</c:v>
                  </c:pt>
                  <c:pt idx="12">
                    <c:v>0.5105769150442544</c:v>
                  </c:pt>
                  <c:pt idx="13">
                    <c:v>0.43498386382848597</c:v>
                  </c:pt>
                  <c:pt idx="14">
                    <c:v>0.4620145975256475</c:v>
                  </c:pt>
                  <c:pt idx="15">
                    <c:v>0.4069367336511055</c:v>
                  </c:pt>
                  <c:pt idx="16">
                    <c:v>0.3010858289480518</c:v>
                  </c:pt>
                  <c:pt idx="17">
                    <c:v>0.3894929100101146</c:v>
                  </c:pt>
                  <c:pt idx="18">
                    <c:v>0.28861503108435349</c:v>
                  </c:pt>
                  <c:pt idx="19">
                    <c:v>0.39232558571927911</c:v>
                  </c:pt>
                  <c:pt idx="20">
                    <c:v>0.50366826502035167</c:v>
                  </c:pt>
                  <c:pt idx="21">
                    <c:v>0.27855072351129295</c:v>
                  </c:pt>
                  <c:pt idx="22">
                    <c:v>0.24332330533406193</c:v>
                  </c:pt>
                  <c:pt idx="23">
                    <c:v>0.17203784898559182</c:v>
                  </c:pt>
                  <c:pt idx="24">
                    <c:v>0.1388888888888889</c:v>
                  </c:pt>
                  <c:pt idx="25">
                    <c:v>0.1834862385321101</c:v>
                  </c:pt>
                  <c:pt idx="26">
                    <c:v>0</c:v>
                  </c:pt>
                  <c:pt idx="27">
                    <c:v>0.21311068681346568</c:v>
                  </c:pt>
                  <c:pt idx="28">
                    <c:v>0.32366645524686577</c:v>
                  </c:pt>
                  <c:pt idx="29">
                    <c:v>0.40370251552917025</c:v>
                  </c:pt>
                  <c:pt idx="30">
                    <c:v>0.29411847670083263</c:v>
                  </c:pt>
                  <c:pt idx="31">
                    <c:v>0.38725262015397294</c:v>
                  </c:pt>
                  <c:pt idx="32">
                    <c:v>8.2636357674147287E-2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Ref>
              <c:f>'Appendix H Working'!$Z$10:$Z$42</c:f>
              <c:numCache>
                <c:formatCode>_(* #,##0.00_);_(* \(#,##0.00\);_(* "-"??_);_(@_)</c:formatCode>
                <c:ptCount val="33"/>
                <c:pt idx="0">
                  <c:v>0.51188299817184646</c:v>
                </c:pt>
                <c:pt idx="1">
                  <c:v>0.39564787339268048</c:v>
                </c:pt>
                <c:pt idx="2">
                  <c:v>0.61475409836065575</c:v>
                </c:pt>
                <c:pt idx="3">
                  <c:v>0.67988668555240794</c:v>
                </c:pt>
                <c:pt idx="4">
                  <c:v>0.30927835051546393</c:v>
                </c:pt>
                <c:pt idx="5">
                  <c:v>0.30674846625766872</c:v>
                </c:pt>
                <c:pt idx="6">
                  <c:v>0.51188299817184646</c:v>
                </c:pt>
                <c:pt idx="7">
                  <c:v>0.84444444444444433</c:v>
                </c:pt>
                <c:pt idx="8">
                  <c:v>0.3125</c:v>
                </c:pt>
                <c:pt idx="9">
                  <c:v>0.41830065359477131</c:v>
                </c:pt>
                <c:pt idx="10">
                  <c:v>0.6</c:v>
                </c:pt>
                <c:pt idx="11">
                  <c:v>0.45760430686406461</c:v>
                </c:pt>
                <c:pt idx="12">
                  <c:v>0.59957173447537471</c:v>
                </c:pt>
                <c:pt idx="13">
                  <c:v>0.58741258741258739</c:v>
                </c:pt>
                <c:pt idx="14">
                  <c:v>0.56478405315614622</c:v>
                </c:pt>
                <c:pt idx="15">
                  <c:v>1.0551790900290416</c:v>
                </c:pt>
                <c:pt idx="16">
                  <c:v>0.32028469750889682</c:v>
                </c:pt>
                <c:pt idx="17">
                  <c:v>0.43321299638989169</c:v>
                </c:pt>
                <c:pt idx="18">
                  <c:v>0.40852575488454701</c:v>
                </c:pt>
                <c:pt idx="19">
                  <c:v>0.4363636363636364</c:v>
                </c:pt>
                <c:pt idx="20">
                  <c:v>0.65813528336380267</c:v>
                </c:pt>
                <c:pt idx="21">
                  <c:v>0.32710280373831774</c:v>
                </c:pt>
                <c:pt idx="22">
                  <c:v>0.48586572438162545</c:v>
                </c:pt>
                <c:pt idx="23">
                  <c:v>0.19332161687170477</c:v>
                </c:pt>
                <c:pt idx="24">
                  <c:v>0.1388888888888889</c:v>
                </c:pt>
                <c:pt idx="25">
                  <c:v>0.1834862385321101</c:v>
                </c:pt>
                <c:pt idx="26">
                  <c:v>0</c:v>
                </c:pt>
                <c:pt idx="27">
                  <c:v>0.36242250834525513</c:v>
                </c:pt>
                <c:pt idx="28">
                  <c:v>0.34707158351409984</c:v>
                </c:pt>
                <c:pt idx="29">
                  <c:v>0.5714285714285714</c:v>
                </c:pt>
                <c:pt idx="30">
                  <c:v>0.57702215352910868</c:v>
                </c:pt>
                <c:pt idx="31">
                  <c:v>0.70068545316070063</c:v>
                </c:pt>
                <c:pt idx="32">
                  <c:v>0.5073403174380714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C4-46BE-AC99-A9A77338CB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2160000"/>
        <c:axId val="392161536"/>
      </c:lineChart>
      <c:catAx>
        <c:axId val="39216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2161536"/>
        <c:crosses val="autoZero"/>
        <c:auto val="1"/>
        <c:lblAlgn val="l"/>
        <c:lblOffset val="100"/>
        <c:tickLblSkip val="1"/>
        <c:tickMarkSkip val="1"/>
        <c:noMultiLvlLbl val="0"/>
      </c:catAx>
      <c:valAx>
        <c:axId val="392161536"/>
        <c:scaling>
          <c:orientation val="minMax"/>
          <c:max val="3.5"/>
          <c:min val="0"/>
        </c:scaling>
        <c:delete val="0"/>
        <c:axPos val="r"/>
        <c:majorGridlines>
          <c:spPr>
            <a:ln w="12700">
              <a:solidFill>
                <a:srgbClr val="969696"/>
              </a:solidFill>
              <a:prstDash val="sysDash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2160000"/>
        <c:crosses val="max"/>
        <c:crossBetween val="between"/>
        <c:majorUnit val="0.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49298004013577"/>
          <c:y val="0.59514672740619612"/>
          <c:w val="4.7581893198903269E-2"/>
          <c:h val="3.703679906677581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50390015600624E-2"/>
          <c:y val="3.9591315453384422E-2"/>
          <c:w val="0.78400881068255135"/>
          <c:h val="0.71663787143669033"/>
        </c:manualLayout>
      </c:layout>
      <c:lineChart>
        <c:grouping val="standard"/>
        <c:varyColors val="0"/>
        <c:ser>
          <c:idx val="0"/>
          <c:order val="0"/>
          <c:tx>
            <c:strRef>
              <c:f>'Appendix H Working'!$AH$4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'Appendix H Working'!$B$10:$B$42</c:f>
              <c:strCache>
                <c:ptCount val="33"/>
                <c:pt idx="0">
                  <c:v>Aberdeen City</c:v>
                </c:pt>
                <c:pt idx="1">
                  <c:v>Aberdeenshire</c:v>
                </c:pt>
                <c:pt idx="2">
                  <c:v>Moray</c:v>
                </c:pt>
                <c:pt idx="3">
                  <c:v>Dundee City</c:v>
                </c:pt>
                <c:pt idx="4">
                  <c:v>Angus</c:v>
                </c:pt>
                <c:pt idx="5">
                  <c:v>Perth &amp; Kinross</c:v>
                </c:pt>
                <c:pt idx="6">
                  <c:v>Argyll &amp; Bute</c:v>
                </c:pt>
                <c:pt idx="7">
                  <c:v>West Dunbartonshire</c:v>
                </c:pt>
                <c:pt idx="8">
                  <c:v>Clackmannanshire</c:v>
                </c:pt>
                <c:pt idx="9">
                  <c:v>Stirling</c:v>
                </c:pt>
                <c:pt idx="10">
                  <c:v>Falkirk</c:v>
                </c:pt>
                <c:pt idx="11">
                  <c:v>Dumfries &amp; Galloway</c:v>
                </c:pt>
                <c:pt idx="12">
                  <c:v>North Ayrshire</c:v>
                </c:pt>
                <c:pt idx="13">
                  <c:v>East Ayrshire</c:v>
                </c:pt>
                <c:pt idx="14">
                  <c:v>South Ayrshire</c:v>
                </c:pt>
                <c:pt idx="15">
                  <c:v>Glasgow City</c:v>
                </c:pt>
                <c:pt idx="16">
                  <c:v>East Dunbartonshire</c:v>
                </c:pt>
                <c:pt idx="17">
                  <c:v>East Renfrewshire</c:v>
                </c:pt>
                <c:pt idx="18">
                  <c:v>West Lothian</c:v>
                </c:pt>
                <c:pt idx="19">
                  <c:v>Midlothian</c:v>
                </c:pt>
                <c:pt idx="20">
                  <c:v>East Lothian</c:v>
                </c:pt>
                <c:pt idx="21">
                  <c:v>Scottish Borders</c:v>
                </c:pt>
                <c:pt idx="22">
                  <c:v>Edinburgh</c:v>
                </c:pt>
                <c:pt idx="23">
                  <c:v>Highland</c:v>
                </c:pt>
                <c:pt idx="24">
                  <c:v>Orkney Islands</c:v>
                </c:pt>
                <c:pt idx="25">
                  <c:v>Shetland Islands</c:v>
                </c:pt>
                <c:pt idx="26">
                  <c:v>Eilean Siar</c:v>
                </c:pt>
                <c:pt idx="27">
                  <c:v>Fife</c:v>
                </c:pt>
                <c:pt idx="28">
                  <c:v>Inverclyde</c:v>
                </c:pt>
                <c:pt idx="29">
                  <c:v>Renfrewshire</c:v>
                </c:pt>
                <c:pt idx="30">
                  <c:v>North Lanarkshire</c:v>
                </c:pt>
                <c:pt idx="31">
                  <c:v>South Lanarkshire</c:v>
                </c:pt>
                <c:pt idx="32">
                  <c:v>Scotland</c:v>
                </c:pt>
              </c:strCache>
            </c:strRef>
          </c:cat>
          <c:val>
            <c:numRef>
              <c:f>'Appendix H Working'!$H$10:$H$42</c:f>
              <c:numCache>
                <c:formatCode>0.00</c:formatCode>
                <c:ptCount val="33"/>
                <c:pt idx="0">
                  <c:v>0.18315018315018314</c:v>
                </c:pt>
                <c:pt idx="1">
                  <c:v>0.64741035856573703</c:v>
                </c:pt>
                <c:pt idx="2">
                  <c:v>1.2422360248447204</c:v>
                </c:pt>
                <c:pt idx="3">
                  <c:v>0.14224751066856331</c:v>
                </c:pt>
                <c:pt idx="4">
                  <c:v>0.64599483204134367</c:v>
                </c:pt>
                <c:pt idx="5">
                  <c:v>0.39800995024875618</c:v>
                </c:pt>
                <c:pt idx="6">
                  <c:v>0.89126559714795017</c:v>
                </c:pt>
                <c:pt idx="7">
                  <c:v>0.44345898004434592</c:v>
                </c:pt>
                <c:pt idx="8">
                  <c:v>0</c:v>
                </c:pt>
                <c:pt idx="9">
                  <c:v>0</c:v>
                </c:pt>
                <c:pt idx="10">
                  <c:v>0.1002004008016032</c:v>
                </c:pt>
                <c:pt idx="11">
                  <c:v>1.2211668928086838</c:v>
                </c:pt>
                <c:pt idx="12">
                  <c:v>0.4357298474945534</c:v>
                </c:pt>
                <c:pt idx="13">
                  <c:v>0.28409090909090912</c:v>
                </c:pt>
                <c:pt idx="14">
                  <c:v>0.99833610648918469</c:v>
                </c:pt>
                <c:pt idx="15">
                  <c:v>0.33832769453842437</c:v>
                </c:pt>
                <c:pt idx="16">
                  <c:v>0</c:v>
                </c:pt>
                <c:pt idx="17">
                  <c:v>0</c:v>
                </c:pt>
                <c:pt idx="18">
                  <c:v>0.18099547511312217</c:v>
                </c:pt>
                <c:pt idx="19">
                  <c:v>0.55147058823529416</c:v>
                </c:pt>
                <c:pt idx="20">
                  <c:v>0.19083969465648853</c:v>
                </c:pt>
                <c:pt idx="21">
                  <c:v>0.93786635404454854</c:v>
                </c:pt>
                <c:pt idx="22">
                  <c:v>0.39352864013992128</c:v>
                </c:pt>
                <c:pt idx="23">
                  <c:v>0.62333036509349959</c:v>
                </c:pt>
                <c:pt idx="24">
                  <c:v>0.68965517241379315</c:v>
                </c:pt>
                <c:pt idx="25">
                  <c:v>0</c:v>
                </c:pt>
                <c:pt idx="26">
                  <c:v>0</c:v>
                </c:pt>
                <c:pt idx="27">
                  <c:v>0.28503562945368172</c:v>
                </c:pt>
                <c:pt idx="28">
                  <c:v>0.43859649122807015</c:v>
                </c:pt>
                <c:pt idx="29">
                  <c:v>0.37641154328732745</c:v>
                </c:pt>
                <c:pt idx="30">
                  <c:v>0.15847860538827258</c:v>
                </c:pt>
                <c:pt idx="31">
                  <c:v>0.82397003745318353</c:v>
                </c:pt>
                <c:pt idx="32">
                  <c:v>0.42482971701425465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67-4D99-A6C7-3583D4DB2DD4}"/>
            </c:ext>
          </c:extLst>
        </c:ser>
        <c:ser>
          <c:idx val="1"/>
          <c:order val="1"/>
          <c:tx>
            <c:strRef>
              <c:f>'Appendix H Working'!$AK$3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'Appendix H Working'!$AR$10:$AR$42</c:f>
                <c:numCache>
                  <c:formatCode>General</c:formatCode>
                  <c:ptCount val="33"/>
                  <c:pt idx="0">
                    <c:v>0.47590330322803132</c:v>
                  </c:pt>
                  <c:pt idx="1">
                    <c:v>0.43331281148253986</c:v>
                  </c:pt>
                  <c:pt idx="2">
                    <c:v>1.1408346454390008</c:v>
                  </c:pt>
                  <c:pt idx="3">
                    <c:v>0.6475415567902123</c:v>
                  </c:pt>
                  <c:pt idx="4">
                    <c:v>0.85932114424261208</c:v>
                  </c:pt>
                  <c:pt idx="5">
                    <c:v>0.69200433972042652</c:v>
                  </c:pt>
                  <c:pt idx="6">
                    <c:v>0.9883696777540516</c:v>
                  </c:pt>
                  <c:pt idx="7">
                    <c:v>1.0159207535419776</c:v>
                  </c:pt>
                  <c:pt idx="8">
                    <c:v>1.0277748294106051</c:v>
                  </c:pt>
                  <c:pt idx="9">
                    <c:v>0.70671661925681872</c:v>
                  </c:pt>
                  <c:pt idx="10">
                    <c:v>0.48246876677239614</c:v>
                  </c:pt>
                  <c:pt idx="11">
                    <c:v>0.82907464744422654</c:v>
                  </c:pt>
                  <c:pt idx="12">
                    <c:v>1.0759502500479574</c:v>
                  </c:pt>
                  <c:pt idx="13">
                    <c:v>0.73072554793342115</c:v>
                  </c:pt>
                  <c:pt idx="14">
                    <c:v>0.92479619098709709</c:v>
                  </c:pt>
                  <c:pt idx="15">
                    <c:v>0.42023419715885568</c:v>
                  </c:pt>
                  <c:pt idx="16">
                    <c:v>0.58520986728005986</c:v>
                  </c:pt>
                  <c:pt idx="17">
                    <c:v>0</c:v>
                  </c:pt>
                  <c:pt idx="18">
                    <c:v>0.5121912140090874</c:v>
                  </c:pt>
                  <c:pt idx="19">
                    <c:v>0.79484425289798155</c:v>
                  </c:pt>
                  <c:pt idx="20">
                    <c:v>0.79920354496140755</c:v>
                  </c:pt>
                  <c:pt idx="21">
                    <c:v>0.83460238688335187</c:v>
                  </c:pt>
                  <c:pt idx="22">
                    <c:v>0.31555637949299875</c:v>
                  </c:pt>
                  <c:pt idx="23">
                    <c:v>0.64702892971821735</c:v>
                  </c:pt>
                  <c:pt idx="24">
                    <c:v>2.6904179182278289</c:v>
                  </c:pt>
                  <c:pt idx="25">
                    <c:v>2.0053410050178435</c:v>
                  </c:pt>
                  <c:pt idx="26">
                    <c:v>1.9258340929246249</c:v>
                  </c:pt>
                  <c:pt idx="27">
                    <c:v>0.34442896336205914</c:v>
                  </c:pt>
                  <c:pt idx="28">
                    <c:v>0.99167969434683279</c:v>
                  </c:pt>
                  <c:pt idx="29">
                    <c:v>0.66674199624128283</c:v>
                  </c:pt>
                  <c:pt idx="30">
                    <c:v>0.32766742042816088</c:v>
                  </c:pt>
                  <c:pt idx="31">
                    <c:v>0.53485722480596964</c:v>
                  </c:pt>
                  <c:pt idx="32">
                    <c:v>7.402696594315622E-2</c:v>
                  </c:pt>
                </c:numCache>
              </c:numRef>
            </c:plus>
            <c:minus>
              <c:numRef>
                <c:f>'Appendix H Working'!$AQ$10:$AQ$42</c:f>
                <c:numCache>
                  <c:formatCode>General</c:formatCode>
                  <c:ptCount val="33"/>
                  <c:pt idx="0">
                    <c:v>0.21795193722638651</c:v>
                  </c:pt>
                  <c:pt idx="1">
                    <c:v>0.29670746247664592</c:v>
                  </c:pt>
                  <c:pt idx="2">
                    <c:v>0.52896063055417986</c:v>
                  </c:pt>
                  <c:pt idx="3">
                    <c:v>0.13805696770760767</c:v>
                  </c:pt>
                  <c:pt idx="4">
                    <c:v>0.4351177332321623</c:v>
                  </c:pt>
                  <c:pt idx="5">
                    <c:v>0.37751798301451417</c:v>
                  </c:pt>
                  <c:pt idx="6">
                    <c:v>0.39934080315478393</c:v>
                  </c:pt>
                  <c:pt idx="7">
                    <c:v>0.21659604267015778</c:v>
                  </c:pt>
                  <c:pt idx="8">
                    <c:v>0.125</c:v>
                  </c:pt>
                  <c:pt idx="9">
                    <c:v>0.2855417246087148</c:v>
                  </c:pt>
                  <c:pt idx="10">
                    <c:v>0.21577907214560349</c:v>
                  </c:pt>
                  <c:pt idx="11">
                    <c:v>0.4643075706608103</c:v>
                  </c:pt>
                  <c:pt idx="12">
                    <c:v>0.41922713521542504</c:v>
                  </c:pt>
                  <c:pt idx="13">
                    <c:v>0.24584485614769719</c:v>
                  </c:pt>
                  <c:pt idx="14">
                    <c:v>0.42879200616352126</c:v>
                  </c:pt>
                  <c:pt idx="15">
                    <c:v>0.26664277022086935</c:v>
                  </c:pt>
                  <c:pt idx="16">
                    <c:v>7.1174377224199295E-2</c:v>
                  </c:pt>
                  <c:pt idx="17">
                    <c:v>0</c:v>
                  </c:pt>
                  <c:pt idx="18">
                    <c:v>0.21148560187428045</c:v>
                  </c:pt>
                  <c:pt idx="19">
                    <c:v>0.21357858036649277</c:v>
                  </c:pt>
                  <c:pt idx="20">
                    <c:v>0.21474994369574224</c:v>
                  </c:pt>
                  <c:pt idx="21">
                    <c:v>0.47846083459051791</c:v>
                  </c:pt>
                  <c:pt idx="22">
                    <c:v>0.18090215300772233</c:v>
                  </c:pt>
                  <c:pt idx="23">
                    <c:v>0.43463689132262745</c:v>
                  </c:pt>
                  <c:pt idx="24">
                    <c:v>0.55521455933431418</c:v>
                  </c:pt>
                  <c:pt idx="25">
                    <c:v>0.53884504220904128</c:v>
                  </c:pt>
                  <c:pt idx="26">
                    <c:v>0.517481141857141</c:v>
                  </c:pt>
                  <c:pt idx="27">
                    <c:v>0.20913862415260534</c:v>
                  </c:pt>
                  <c:pt idx="28">
                    <c:v>0.211427807378679</c:v>
                  </c:pt>
                  <c:pt idx="29">
                    <c:v>0.34550656858439721</c:v>
                  </c:pt>
                  <c:pt idx="30">
                    <c:v>0.16742943070632765</c:v>
                  </c:pt>
                  <c:pt idx="31">
                    <c:v>0.34924881557350596</c:v>
                  </c:pt>
                  <c:pt idx="32">
                    <c:v>7.4026965943156164E-2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Ref>
              <c:f>'Appendix H Working'!$AL$10:$AL$42</c:f>
              <c:numCache>
                <c:formatCode>0.00</c:formatCode>
                <c:ptCount val="33"/>
                <c:pt idx="0">
                  <c:v>0.25594149908592323</c:v>
                </c:pt>
                <c:pt idx="1">
                  <c:v>0.60336300692383771</c:v>
                </c:pt>
                <c:pt idx="2">
                  <c:v>0.65573770491803274</c:v>
                </c:pt>
                <c:pt idx="3">
                  <c:v>0.14164305949008499</c:v>
                </c:pt>
                <c:pt idx="4">
                  <c:v>0.64432989690721643</c:v>
                </c:pt>
                <c:pt idx="5">
                  <c:v>0.57259713701431481</c:v>
                </c:pt>
                <c:pt idx="6">
                  <c:v>0.47531992687385743</c:v>
                </c:pt>
                <c:pt idx="7">
                  <c:v>0.22222222222222221</c:v>
                </c:pt>
                <c:pt idx="8">
                  <c:v>0.125</c:v>
                </c:pt>
                <c:pt idx="9">
                  <c:v>0.33986928104575165</c:v>
                </c:pt>
                <c:pt idx="10">
                  <c:v>0.24</c:v>
                </c:pt>
                <c:pt idx="11">
                  <c:v>0.6460296096904441</c:v>
                </c:pt>
                <c:pt idx="12">
                  <c:v>0.47109207708779444</c:v>
                </c:pt>
                <c:pt idx="13">
                  <c:v>0.27972027972027974</c:v>
                </c:pt>
                <c:pt idx="14">
                  <c:v>0.53156146179401997</c:v>
                </c:pt>
                <c:pt idx="15">
                  <c:v>0.53242981606969986</c:v>
                </c:pt>
                <c:pt idx="16">
                  <c:v>7.1174377224199295E-2</c:v>
                </c:pt>
                <c:pt idx="17">
                  <c:v>0</c:v>
                </c:pt>
                <c:pt idx="18">
                  <c:v>0.26642984014209592</c:v>
                </c:pt>
                <c:pt idx="19">
                  <c:v>0.2181818181818182</c:v>
                </c:pt>
                <c:pt idx="20">
                  <c:v>0.21937842778793418</c:v>
                </c:pt>
                <c:pt idx="21">
                  <c:v>0.77102803738317749</c:v>
                </c:pt>
                <c:pt idx="22">
                  <c:v>0.29151943462897523</c:v>
                </c:pt>
                <c:pt idx="23">
                  <c:v>0.73813708260105459</c:v>
                </c:pt>
                <c:pt idx="24">
                  <c:v>0.55555555555555558</c:v>
                </c:pt>
                <c:pt idx="25">
                  <c:v>0.55045871559633019</c:v>
                </c:pt>
                <c:pt idx="26">
                  <c:v>0.52863436123348018</c:v>
                </c:pt>
                <c:pt idx="27">
                  <c:v>0.34334763948497854</c:v>
                </c:pt>
                <c:pt idx="28">
                  <c:v>0.21691973969631237</c:v>
                </c:pt>
                <c:pt idx="29">
                  <c:v>0.42236024844720493</c:v>
                </c:pt>
                <c:pt idx="30">
                  <c:v>0.23699124162802676</c:v>
                </c:pt>
                <c:pt idx="31">
                  <c:v>0.56359482102056357</c:v>
                </c:pt>
                <c:pt idx="32">
                  <c:v>0.40713359728110443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67-4D99-A6C7-3583D4DB2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1927296"/>
        <c:axId val="391928832"/>
      </c:lineChart>
      <c:catAx>
        <c:axId val="39192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1928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1928832"/>
        <c:scaling>
          <c:orientation val="minMax"/>
          <c:min val="0"/>
        </c:scaling>
        <c:delete val="0"/>
        <c:axPos val="r"/>
        <c:majorGridlines>
          <c:spPr>
            <a:ln w="12700">
              <a:solidFill>
                <a:srgbClr val="969696"/>
              </a:solidFill>
              <a:prstDash val="sysDash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1927296"/>
        <c:crosses val="max"/>
        <c:crossBetween val="between"/>
        <c:majorUnit val="0.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5163808110421677"/>
          <c:y val="0.57088125682565638"/>
          <c:w val="4.7581893198903269E-2"/>
          <c:h val="3.703679906677581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50390015600624E-2"/>
          <c:y val="3.7037037037037035E-2"/>
          <c:w val="0.78263173491703553"/>
          <c:h val="0.73048055828674208"/>
        </c:manualLayout>
      </c:layout>
      <c:lineChart>
        <c:grouping val="standard"/>
        <c:varyColors val="0"/>
        <c:ser>
          <c:idx val="0"/>
          <c:order val="0"/>
          <c:tx>
            <c:strRef>
              <c:f>'Appendix H Working'!$AH$4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'Appendix H Working'!$B$10:$B$42</c:f>
              <c:strCache>
                <c:ptCount val="33"/>
                <c:pt idx="0">
                  <c:v>Aberdeen City</c:v>
                </c:pt>
                <c:pt idx="1">
                  <c:v>Aberdeenshire</c:v>
                </c:pt>
                <c:pt idx="2">
                  <c:v>Moray</c:v>
                </c:pt>
                <c:pt idx="3">
                  <c:v>Dundee City</c:v>
                </c:pt>
                <c:pt idx="4">
                  <c:v>Angus</c:v>
                </c:pt>
                <c:pt idx="5">
                  <c:v>Perth &amp; Kinross</c:v>
                </c:pt>
                <c:pt idx="6">
                  <c:v>Argyll &amp; Bute</c:v>
                </c:pt>
                <c:pt idx="7">
                  <c:v>West Dunbartonshire</c:v>
                </c:pt>
                <c:pt idx="8">
                  <c:v>Clackmannanshire</c:v>
                </c:pt>
                <c:pt idx="9">
                  <c:v>Stirling</c:v>
                </c:pt>
                <c:pt idx="10">
                  <c:v>Falkirk</c:v>
                </c:pt>
                <c:pt idx="11">
                  <c:v>Dumfries &amp; Galloway</c:v>
                </c:pt>
                <c:pt idx="12">
                  <c:v>North Ayrshire</c:v>
                </c:pt>
                <c:pt idx="13">
                  <c:v>East Ayrshire</c:v>
                </c:pt>
                <c:pt idx="14">
                  <c:v>South Ayrshire</c:v>
                </c:pt>
                <c:pt idx="15">
                  <c:v>Glasgow City</c:v>
                </c:pt>
                <c:pt idx="16">
                  <c:v>East Dunbartonshire</c:v>
                </c:pt>
                <c:pt idx="17">
                  <c:v>East Renfrewshire</c:v>
                </c:pt>
                <c:pt idx="18">
                  <c:v>West Lothian</c:v>
                </c:pt>
                <c:pt idx="19">
                  <c:v>Midlothian</c:v>
                </c:pt>
                <c:pt idx="20">
                  <c:v>East Lothian</c:v>
                </c:pt>
                <c:pt idx="21">
                  <c:v>Scottish Borders</c:v>
                </c:pt>
                <c:pt idx="22">
                  <c:v>Edinburgh</c:v>
                </c:pt>
                <c:pt idx="23">
                  <c:v>Highland</c:v>
                </c:pt>
                <c:pt idx="24">
                  <c:v>Orkney Islands</c:v>
                </c:pt>
                <c:pt idx="25">
                  <c:v>Shetland Islands</c:v>
                </c:pt>
                <c:pt idx="26">
                  <c:v>Eilean Siar</c:v>
                </c:pt>
                <c:pt idx="27">
                  <c:v>Fife</c:v>
                </c:pt>
                <c:pt idx="28">
                  <c:v>Inverclyde</c:v>
                </c:pt>
                <c:pt idx="29">
                  <c:v>Renfrewshire</c:v>
                </c:pt>
                <c:pt idx="30">
                  <c:v>North Lanarkshire</c:v>
                </c:pt>
                <c:pt idx="31">
                  <c:v>South Lanarkshire</c:v>
                </c:pt>
                <c:pt idx="32">
                  <c:v>Scotland</c:v>
                </c:pt>
              </c:strCache>
            </c:strRef>
          </c:cat>
          <c:val>
            <c:numRef>
              <c:f>'Appendix H Working'!$M$10:$M$42</c:f>
              <c:numCache>
                <c:formatCode>0.00</c:formatCode>
                <c:ptCount val="33"/>
                <c:pt idx="0">
                  <c:v>4.5787545787545785</c:v>
                </c:pt>
                <c:pt idx="1">
                  <c:v>6.0756972111553784</c:v>
                </c:pt>
                <c:pt idx="2">
                  <c:v>6.4182194616977233</c:v>
                </c:pt>
                <c:pt idx="3">
                  <c:v>3.6984352773826461</c:v>
                </c:pt>
                <c:pt idx="4">
                  <c:v>3.4883720930232558</c:v>
                </c:pt>
                <c:pt idx="5">
                  <c:v>3.383084577114428</c:v>
                </c:pt>
                <c:pt idx="6">
                  <c:v>5.8823529411764701</c:v>
                </c:pt>
                <c:pt idx="7">
                  <c:v>4.6563192904656319</c:v>
                </c:pt>
                <c:pt idx="8">
                  <c:v>4.375</c:v>
                </c:pt>
                <c:pt idx="9">
                  <c:v>3.5294117647058822</c:v>
                </c:pt>
                <c:pt idx="10">
                  <c:v>4.5090180360721446</c:v>
                </c:pt>
                <c:pt idx="11">
                  <c:v>5.1560379918588879</c:v>
                </c:pt>
                <c:pt idx="12">
                  <c:v>5.4466230936819171</c:v>
                </c:pt>
                <c:pt idx="13">
                  <c:v>3.125</c:v>
                </c:pt>
                <c:pt idx="14">
                  <c:v>6.8219633943427613</c:v>
                </c:pt>
                <c:pt idx="15">
                  <c:v>7.298211696471725</c:v>
                </c:pt>
                <c:pt idx="16">
                  <c:v>2.5316455696202533</c:v>
                </c:pt>
                <c:pt idx="17">
                  <c:v>2.9982363315696645</c:v>
                </c:pt>
                <c:pt idx="18">
                  <c:v>3.3484162895927603</c:v>
                </c:pt>
                <c:pt idx="19">
                  <c:v>5.5147058823529411</c:v>
                </c:pt>
                <c:pt idx="20">
                  <c:v>4.9618320610687023</c:v>
                </c:pt>
                <c:pt idx="21">
                  <c:v>5.7444314185228604</c:v>
                </c:pt>
                <c:pt idx="22">
                  <c:v>7.0397901180585922</c:v>
                </c:pt>
                <c:pt idx="23">
                  <c:v>2.9385574354407837</c:v>
                </c:pt>
                <c:pt idx="24">
                  <c:v>4.1379310344827589</c:v>
                </c:pt>
                <c:pt idx="25">
                  <c:v>2.2727272727272729</c:v>
                </c:pt>
                <c:pt idx="26">
                  <c:v>2.0325203252032518</c:v>
                </c:pt>
                <c:pt idx="27">
                  <c:v>3.5154394299287413</c:v>
                </c:pt>
                <c:pt idx="28">
                  <c:v>3.5087719298245612</c:v>
                </c:pt>
                <c:pt idx="29">
                  <c:v>5.395232120451694</c:v>
                </c:pt>
                <c:pt idx="30">
                  <c:v>3.6450079239302693</c:v>
                </c:pt>
                <c:pt idx="31">
                  <c:v>5.2434456928838955</c:v>
                </c:pt>
                <c:pt idx="32">
                  <c:v>4.7819675584579739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D1-4865-8A19-B224B1E2E15B}"/>
            </c:ext>
          </c:extLst>
        </c:ser>
        <c:ser>
          <c:idx val="1"/>
          <c:order val="1"/>
          <c:tx>
            <c:strRef>
              <c:f>'Appendix H Working'!$AK$3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'Appendix H Working'!$BD$10:$BD$42</c:f>
                <c:numCache>
                  <c:formatCode>General</c:formatCode>
                  <c:ptCount val="33"/>
                  <c:pt idx="0">
                    <c:v>1.5044137471399184</c:v>
                  </c:pt>
                  <c:pt idx="1">
                    <c:v>1.0591978328035445</c:v>
                  </c:pt>
                  <c:pt idx="2">
                    <c:v>2.4387156067549824</c:v>
                  </c:pt>
                  <c:pt idx="3">
                    <c:v>1.6573558301649172</c:v>
                  </c:pt>
                  <c:pt idx="4">
                    <c:v>1.6958349814619549</c:v>
                  </c:pt>
                  <c:pt idx="5">
                    <c:v>1.4720538658112545</c:v>
                  </c:pt>
                  <c:pt idx="6">
                    <c:v>2.138212812271485</c:v>
                  </c:pt>
                  <c:pt idx="7">
                    <c:v>2.2184439105691007</c:v>
                  </c:pt>
                  <c:pt idx="8">
                    <c:v>2.6219862631305562</c:v>
                  </c:pt>
                  <c:pt idx="9">
                    <c:v>1.6011552207302744</c:v>
                  </c:pt>
                  <c:pt idx="10">
                    <c:v>1.4314283865832862</c:v>
                  </c:pt>
                  <c:pt idx="11">
                    <c:v>1.8727165364512608</c:v>
                  </c:pt>
                  <c:pt idx="12">
                    <c:v>2.6634301330630707</c:v>
                  </c:pt>
                  <c:pt idx="13">
                    <c:v>1.6909416487006399</c:v>
                  </c:pt>
                  <c:pt idx="14">
                    <c:v>2.21665602477895</c:v>
                  </c:pt>
                  <c:pt idx="15">
                    <c:v>1.1742353129007146</c:v>
                  </c:pt>
                  <c:pt idx="16">
                    <c:v>1.6424192025193731</c:v>
                  </c:pt>
                  <c:pt idx="17">
                    <c:v>1.6355853613875935</c:v>
                  </c:pt>
                  <c:pt idx="18">
                    <c:v>1.280739748289069</c:v>
                  </c:pt>
                  <c:pt idx="19">
                    <c:v>2.2997886251975634</c:v>
                  </c:pt>
                  <c:pt idx="20">
                    <c:v>2.3124017255185745</c:v>
                  </c:pt>
                  <c:pt idx="21">
                    <c:v>1.8038593670709417</c:v>
                  </c:pt>
                  <c:pt idx="22">
                    <c:v>1.0214080268323373</c:v>
                  </c:pt>
                  <c:pt idx="23">
                    <c:v>1.1401100245536431</c:v>
                  </c:pt>
                  <c:pt idx="24">
                    <c:v>4.3344365801414568</c:v>
                  </c:pt>
                  <c:pt idx="25">
                    <c:v>2.7713709520200447</c:v>
                  </c:pt>
                  <c:pt idx="26">
                    <c:v>2.6614928085478846</c:v>
                  </c:pt>
                  <c:pt idx="27">
                    <c:v>0.85474087243897445</c:v>
                  </c:pt>
                  <c:pt idx="28">
                    <c:v>1.8571768000383857</c:v>
                  </c:pt>
                  <c:pt idx="29">
                    <c:v>1.7116839690277397</c:v>
                  </c:pt>
                  <c:pt idx="30">
                    <c:v>0.91747153914943258</c:v>
                  </c:pt>
                  <c:pt idx="31">
                    <c:v>1.3500815848351104</c:v>
                  </c:pt>
                  <c:pt idx="32">
                    <c:v>0.24847911073301976</c:v>
                  </c:pt>
                </c:numCache>
              </c:numRef>
            </c:plus>
            <c:minus>
              <c:numRef>
                <c:f>'Appendix H Working'!$BC$10:$BC$42</c:f>
                <c:numCache>
                  <c:formatCode>General</c:formatCode>
                  <c:ptCount val="33"/>
                  <c:pt idx="0">
                    <c:v>1.2279285217052331</c:v>
                  </c:pt>
                  <c:pt idx="1">
                    <c:v>1.0591978328035436</c:v>
                  </c:pt>
                  <c:pt idx="2">
                    <c:v>1.8481776261140439</c:v>
                  </c:pt>
                  <c:pt idx="3">
                    <c:v>1.3058224951043247</c:v>
                  </c:pt>
                  <c:pt idx="4">
                    <c:v>1.3271267705973404</c:v>
                  </c:pt>
                  <c:pt idx="5">
                    <c:v>1.2223030146455089</c:v>
                  </c:pt>
                  <c:pt idx="6">
                    <c:v>1.7213778399275421</c:v>
                  </c:pt>
                  <c:pt idx="7">
                    <c:v>1.523248343635216</c:v>
                  </c:pt>
                  <c:pt idx="8">
                    <c:v>1.6264410324586147</c:v>
                  </c:pt>
                  <c:pt idx="9">
                    <c:v>1.3043457336538649</c:v>
                  </c:pt>
                  <c:pt idx="10">
                    <c:v>1.1267187510563521</c:v>
                  </c:pt>
                  <c:pt idx="11">
                    <c:v>1.5702809570072027</c:v>
                  </c:pt>
                  <c:pt idx="12">
                    <c:v>2.1347045662188799</c:v>
                  </c:pt>
                  <c:pt idx="13">
                    <c:v>1.288368628203453</c:v>
                  </c:pt>
                  <c:pt idx="14">
                    <c:v>1.708358542735906</c:v>
                  </c:pt>
                  <c:pt idx="15">
                    <c:v>1.1742353129007155</c:v>
                  </c:pt>
                  <c:pt idx="16">
                    <c:v>1.0815031154797503</c:v>
                  </c:pt>
                  <c:pt idx="17">
                    <c:v>1.1756874791677157</c:v>
                  </c:pt>
                  <c:pt idx="18">
                    <c:v>1.0459762106167605</c:v>
                  </c:pt>
                  <c:pt idx="19">
                    <c:v>1.741499065900376</c:v>
                  </c:pt>
                  <c:pt idx="20">
                    <c:v>1.7510502490771604</c:v>
                  </c:pt>
                  <c:pt idx="21">
                    <c:v>1.496330511275322</c:v>
                  </c:pt>
                  <c:pt idx="22">
                    <c:v>1.0214080268323373</c:v>
                  </c:pt>
                  <c:pt idx="23">
                    <c:v>0.90615322396444964</c:v>
                  </c:pt>
                  <c:pt idx="24">
                    <c:v>2.0209268238706075</c:v>
                  </c:pt>
                  <c:pt idx="25">
                    <c:v>1.4266672598044381</c:v>
                  </c:pt>
                  <c:pt idx="26">
                    <c:v>1.37010335963598</c:v>
                  </c:pt>
                  <c:pt idx="27">
                    <c:v>0.74935056953529644</c:v>
                  </c:pt>
                  <c:pt idx="28">
                    <c:v>1.3447776336828163</c:v>
                  </c:pt>
                  <c:pt idx="29">
                    <c:v>1.4073329335072748</c:v>
                  </c:pt>
                  <c:pt idx="30">
                    <c:v>0.77254530987651071</c:v>
                  </c:pt>
                  <c:pt idx="31">
                    <c:v>1.1205027763720139</c:v>
                  </c:pt>
                  <c:pt idx="32">
                    <c:v>0.24847911073301887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Ref>
              <c:f>'Appendix H Working'!$AX$10:$AX$42</c:f>
              <c:numCache>
                <c:formatCode>0.00</c:formatCode>
                <c:ptCount val="33"/>
                <c:pt idx="0">
                  <c:v>4.9360146252285197</c:v>
                </c:pt>
                <c:pt idx="1">
                  <c:v>5.905044510385757</c:v>
                </c:pt>
                <c:pt idx="2">
                  <c:v>5.2459016393442619</c:v>
                </c:pt>
                <c:pt idx="3">
                  <c:v>3.6543909348441925</c:v>
                </c:pt>
                <c:pt idx="4">
                  <c:v>4.2010309278350517</c:v>
                </c:pt>
                <c:pt idx="5">
                  <c:v>4.2740286298568506</c:v>
                </c:pt>
                <c:pt idx="6">
                  <c:v>4.826325411334552</c:v>
                </c:pt>
                <c:pt idx="7">
                  <c:v>3.5555555555555554</c:v>
                </c:pt>
                <c:pt idx="8">
                  <c:v>3.125</c:v>
                </c:pt>
                <c:pt idx="9">
                  <c:v>3.8431372549019605</c:v>
                </c:pt>
                <c:pt idx="10">
                  <c:v>3.9</c:v>
                </c:pt>
                <c:pt idx="11">
                  <c:v>5.3028263795423953</c:v>
                </c:pt>
                <c:pt idx="12">
                  <c:v>6.3811563169164875</c:v>
                </c:pt>
                <c:pt idx="13">
                  <c:v>3.7202797202797204</c:v>
                </c:pt>
                <c:pt idx="14">
                  <c:v>5.4817275747508303</c:v>
                </c:pt>
                <c:pt idx="15">
                  <c:v>7.4152952565343657</c:v>
                </c:pt>
                <c:pt idx="16">
                  <c:v>2.3131672597864767</c:v>
                </c:pt>
                <c:pt idx="17">
                  <c:v>2.4909747292418771</c:v>
                </c:pt>
                <c:pt idx="18">
                  <c:v>3.6589698046181174</c:v>
                </c:pt>
                <c:pt idx="19">
                  <c:v>5.2727272727272725</c:v>
                </c:pt>
                <c:pt idx="20">
                  <c:v>5.3016453382084094</c:v>
                </c:pt>
                <c:pt idx="21">
                  <c:v>5.6308411214953269</c:v>
                </c:pt>
                <c:pt idx="22">
                  <c:v>6.1484098939929321</c:v>
                </c:pt>
                <c:pt idx="23">
                  <c:v>2.8295254833040424</c:v>
                </c:pt>
                <c:pt idx="24">
                  <c:v>2.7777777777777777</c:v>
                </c:pt>
                <c:pt idx="25">
                  <c:v>1.926605504587156</c:v>
                </c:pt>
                <c:pt idx="26">
                  <c:v>1.8502202643171806</c:v>
                </c:pt>
                <c:pt idx="27">
                  <c:v>3.3094897472579876</c:v>
                </c:pt>
                <c:pt idx="28">
                  <c:v>2.6898047722342735</c:v>
                </c:pt>
                <c:pt idx="29">
                  <c:v>4.695652173913043</c:v>
                </c:pt>
                <c:pt idx="30">
                  <c:v>3.3797011849562075</c:v>
                </c:pt>
                <c:pt idx="31">
                  <c:v>4.8743335872048741</c:v>
                </c:pt>
                <c:pt idx="32">
                  <c:v>4.5870852457867635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D1-4865-8A19-B224B1E2E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1984640"/>
        <c:axId val="391986176"/>
      </c:lineChart>
      <c:catAx>
        <c:axId val="39198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1986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1986176"/>
        <c:scaling>
          <c:orientation val="minMax"/>
          <c:max val="12"/>
          <c:min val="0"/>
        </c:scaling>
        <c:delete val="0"/>
        <c:axPos val="r"/>
        <c:majorGridlines>
          <c:spPr>
            <a:ln w="12700">
              <a:solidFill>
                <a:srgbClr val="969696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1984640"/>
        <c:crosses val="max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5163808110421677"/>
          <c:y val="0.56960407043372396"/>
          <c:w val="4.7581893198903269E-2"/>
          <c:h val="3.703679906677581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943837753510147E-2"/>
          <c:y val="1.7879948914431672E-2"/>
          <c:w val="0.79258918544450441"/>
          <c:h val="0.72311142074106283"/>
        </c:manualLayout>
      </c:layout>
      <c:lineChart>
        <c:grouping val="standard"/>
        <c:varyColors val="0"/>
        <c:ser>
          <c:idx val="0"/>
          <c:order val="0"/>
          <c:tx>
            <c:strRef>
              <c:f>'Appendix H Working'!$AK$49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'Appendix H Working'!$B$10:$B$42</c:f>
              <c:strCache>
                <c:ptCount val="33"/>
                <c:pt idx="0">
                  <c:v>Aberdeen City</c:v>
                </c:pt>
                <c:pt idx="1">
                  <c:v>Aberdeenshire</c:v>
                </c:pt>
                <c:pt idx="2">
                  <c:v>Moray</c:v>
                </c:pt>
                <c:pt idx="3">
                  <c:v>Dundee City</c:v>
                </c:pt>
                <c:pt idx="4">
                  <c:v>Angus</c:v>
                </c:pt>
                <c:pt idx="5">
                  <c:v>Perth &amp; Kinross</c:v>
                </c:pt>
                <c:pt idx="6">
                  <c:v>Argyll &amp; Bute</c:v>
                </c:pt>
                <c:pt idx="7">
                  <c:v>West Dunbartonshire</c:v>
                </c:pt>
                <c:pt idx="8">
                  <c:v>Clackmannanshire</c:v>
                </c:pt>
                <c:pt idx="9">
                  <c:v>Stirling</c:v>
                </c:pt>
                <c:pt idx="10">
                  <c:v>Falkirk</c:v>
                </c:pt>
                <c:pt idx="11">
                  <c:v>Dumfries &amp; Galloway</c:v>
                </c:pt>
                <c:pt idx="12">
                  <c:v>North Ayrshire</c:v>
                </c:pt>
                <c:pt idx="13">
                  <c:v>East Ayrshire</c:v>
                </c:pt>
                <c:pt idx="14">
                  <c:v>South Ayrshire</c:v>
                </c:pt>
                <c:pt idx="15">
                  <c:v>Glasgow City</c:v>
                </c:pt>
                <c:pt idx="16">
                  <c:v>East Dunbartonshire</c:v>
                </c:pt>
                <c:pt idx="17">
                  <c:v>East Renfrewshire</c:v>
                </c:pt>
                <c:pt idx="18">
                  <c:v>West Lothian</c:v>
                </c:pt>
                <c:pt idx="19">
                  <c:v>Midlothian</c:v>
                </c:pt>
                <c:pt idx="20">
                  <c:v>East Lothian</c:v>
                </c:pt>
                <c:pt idx="21">
                  <c:v>Scottish Borders</c:v>
                </c:pt>
                <c:pt idx="22">
                  <c:v>Edinburgh</c:v>
                </c:pt>
                <c:pt idx="23">
                  <c:v>Highland</c:v>
                </c:pt>
                <c:pt idx="24">
                  <c:v>Orkney Islands</c:v>
                </c:pt>
                <c:pt idx="25">
                  <c:v>Shetland Islands</c:v>
                </c:pt>
                <c:pt idx="26">
                  <c:v>Eilean Siar</c:v>
                </c:pt>
                <c:pt idx="27">
                  <c:v>Fife</c:v>
                </c:pt>
                <c:pt idx="28">
                  <c:v>Inverclyde</c:v>
                </c:pt>
                <c:pt idx="29">
                  <c:v>Renfrewshire</c:v>
                </c:pt>
                <c:pt idx="30">
                  <c:v>North Lanarkshire</c:v>
                </c:pt>
                <c:pt idx="31">
                  <c:v>South Lanarkshire</c:v>
                </c:pt>
                <c:pt idx="32">
                  <c:v>Scotland</c:v>
                </c:pt>
              </c:strCache>
            </c:strRef>
          </c:cat>
          <c:val>
            <c:numRef>
              <c:f>'Appendix H Working'!$Q$10:$Q$42</c:f>
              <c:numCache>
                <c:formatCode>_-* #,##0.0_-;\-* #,##0.0_-;_-* "-"_-;_-@_-</c:formatCode>
                <c:ptCount val="33"/>
                <c:pt idx="0">
                  <c:v>11.355311355311356</c:v>
                </c:pt>
                <c:pt idx="1">
                  <c:v>11.254980079681275</c:v>
                </c:pt>
                <c:pt idx="2">
                  <c:v>8.2815734989648035</c:v>
                </c:pt>
                <c:pt idx="3">
                  <c:v>18.776671408250355</c:v>
                </c:pt>
                <c:pt idx="4">
                  <c:v>12.27390180878553</c:v>
                </c:pt>
                <c:pt idx="5">
                  <c:v>9.8507462686567173</c:v>
                </c:pt>
                <c:pt idx="6">
                  <c:v>16.755793226381464</c:v>
                </c:pt>
                <c:pt idx="7">
                  <c:v>21.507760532150776</c:v>
                </c:pt>
                <c:pt idx="8">
                  <c:v>20</c:v>
                </c:pt>
                <c:pt idx="9">
                  <c:v>19.215686274509807</c:v>
                </c:pt>
                <c:pt idx="10">
                  <c:v>23.747494989979959</c:v>
                </c:pt>
                <c:pt idx="11">
                  <c:v>25.508819538670284</c:v>
                </c:pt>
                <c:pt idx="12">
                  <c:v>35.511982570806097</c:v>
                </c:pt>
                <c:pt idx="13">
                  <c:v>22.869318181818183</c:v>
                </c:pt>
                <c:pt idx="14">
                  <c:v>25.291181364392678</c:v>
                </c:pt>
                <c:pt idx="15">
                  <c:v>60.898985016916384</c:v>
                </c:pt>
                <c:pt idx="16">
                  <c:v>21.518987341772153</c:v>
                </c:pt>
                <c:pt idx="17">
                  <c:v>15.696649029982362</c:v>
                </c:pt>
                <c:pt idx="18">
                  <c:v>32.941176470588232</c:v>
                </c:pt>
                <c:pt idx="19">
                  <c:v>26.286764705882355</c:v>
                </c:pt>
                <c:pt idx="20">
                  <c:v>25.763358778625957</c:v>
                </c:pt>
                <c:pt idx="21">
                  <c:v>19.460726846424382</c:v>
                </c:pt>
                <c:pt idx="22">
                  <c:v>47.223436816790553</c:v>
                </c:pt>
                <c:pt idx="23">
                  <c:v>18.07658058771149</c:v>
                </c:pt>
                <c:pt idx="24">
                  <c:v>14.482758620689657</c:v>
                </c:pt>
                <c:pt idx="25">
                  <c:v>14.545454545454545</c:v>
                </c:pt>
                <c:pt idx="26">
                  <c:v>9.3495934959349594</c:v>
                </c:pt>
                <c:pt idx="27">
                  <c:v>18.717339667458432</c:v>
                </c:pt>
                <c:pt idx="28">
                  <c:v>21.052631578947366</c:v>
                </c:pt>
                <c:pt idx="29">
                  <c:v>31.493099121706397</c:v>
                </c:pt>
                <c:pt idx="30">
                  <c:v>24.035921817221343</c:v>
                </c:pt>
                <c:pt idx="31">
                  <c:v>31.835205992509362</c:v>
                </c:pt>
                <c:pt idx="32">
                  <c:v>25.542447861807453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95-4CCD-B99E-4495DC9FF52B}"/>
            </c:ext>
          </c:extLst>
        </c:ser>
        <c:ser>
          <c:idx val="1"/>
          <c:order val="1"/>
          <c:tx>
            <c:strRef>
              <c:f>'Appendix H Working'!$AE$47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'Appendix H Working'!$BP$10:$BP$42</c:f>
                <c:numCache>
                  <c:formatCode>General</c:formatCode>
                  <c:ptCount val="33"/>
                  <c:pt idx="0">
                    <c:v>2.1213520896970177</c:v>
                  </c:pt>
                  <c:pt idx="1">
                    <c:v>1.4436293101728062</c:v>
                  </c:pt>
                  <c:pt idx="2">
                    <c:v>2.928628039480996</c:v>
                  </c:pt>
                  <c:pt idx="3">
                    <c:v>2.9615734042000454</c:v>
                  </c:pt>
                  <c:pt idx="4">
                    <c:v>2.6754126646037246</c:v>
                  </c:pt>
                  <c:pt idx="5">
                    <c:v>2.1880404388837729</c:v>
                  </c:pt>
                  <c:pt idx="6">
                    <c:v>3.7133927546240564</c:v>
                  </c:pt>
                  <c:pt idx="7">
                    <c:v>4.717913398474515</c:v>
                  </c:pt>
                  <c:pt idx="8">
                    <c:v>5.2944405220020521</c:v>
                  </c:pt>
                  <c:pt idx="9">
                    <c:v>2.811304447552061</c:v>
                  </c:pt>
                  <c:pt idx="10">
                    <c:v>2.7994399439887978</c:v>
                  </c:pt>
                  <c:pt idx="11">
                    <c:v>3.556838915718874</c:v>
                  </c:pt>
                  <c:pt idx="12">
                    <c:v>4.9659599035868283</c:v>
                  </c:pt>
                  <c:pt idx="13">
                    <c:v>3.3348851914362285</c:v>
                  </c:pt>
                  <c:pt idx="14">
                    <c:v>3.7716886773217517</c:v>
                  </c:pt>
                  <c:pt idx="15">
                    <c:v>3.1664187575823988</c:v>
                  </c:pt>
                  <c:pt idx="16">
                    <c:v>3.7956893118174087</c:v>
                  </c:pt>
                  <c:pt idx="17">
                    <c:v>3.5946170726577282</c:v>
                  </c:pt>
                  <c:pt idx="18">
                    <c:v>3.283376252135163</c:v>
                  </c:pt>
                  <c:pt idx="19">
                    <c:v>4.2014653091274781</c:v>
                  </c:pt>
                  <c:pt idx="20">
                    <c:v>4.2608225714869086</c:v>
                  </c:pt>
                  <c:pt idx="21">
                    <c:v>2.9017171540545874</c:v>
                  </c:pt>
                  <c:pt idx="22">
                    <c:v>2.7095928464622929</c:v>
                  </c:pt>
                  <c:pt idx="23">
                    <c:v>2.560412543474893</c:v>
                  </c:pt>
                  <c:pt idx="24">
                    <c:v>6.4862631051985051</c:v>
                  </c:pt>
                  <c:pt idx="25">
                    <c:v>5.1882217853790067</c:v>
                  </c:pt>
                  <c:pt idx="26">
                    <c:v>5.1545956656230434</c:v>
                  </c:pt>
                  <c:pt idx="27">
                    <c:v>1.7183672660594418</c:v>
                  </c:pt>
                  <c:pt idx="28">
                    <c:v>4.3175306548587784</c:v>
                  </c:pt>
                  <c:pt idx="29">
                    <c:v>3.6146477890579263</c:v>
                  </c:pt>
                  <c:pt idx="30">
                    <c:v>2.101234312802795</c:v>
                  </c:pt>
                  <c:pt idx="31">
                    <c:v>2.9817950751453779</c:v>
                  </c:pt>
                  <c:pt idx="32">
                    <c:v>0.56523456877397749</c:v>
                  </c:pt>
                </c:numCache>
              </c:numRef>
            </c:plus>
            <c:minus>
              <c:numRef>
                <c:f>'Appendix H Working'!$BO$10:$BO$42</c:f>
                <c:numCache>
                  <c:formatCode>General</c:formatCode>
                  <c:ptCount val="33"/>
                  <c:pt idx="0">
                    <c:v>2.1213520896970195</c:v>
                  </c:pt>
                  <c:pt idx="1">
                    <c:v>1.4436293101728044</c:v>
                  </c:pt>
                  <c:pt idx="2">
                    <c:v>2.3453992998524944</c:v>
                  </c:pt>
                  <c:pt idx="3">
                    <c:v>2.9615734042000419</c:v>
                  </c:pt>
                  <c:pt idx="4">
                    <c:v>2.6754126646037228</c:v>
                  </c:pt>
                  <c:pt idx="5">
                    <c:v>2.1880404388837711</c:v>
                  </c:pt>
                  <c:pt idx="6">
                    <c:v>3.7133927546240546</c:v>
                  </c:pt>
                  <c:pt idx="7">
                    <c:v>4.1419695390338553</c:v>
                  </c:pt>
                  <c:pt idx="8">
                    <c:v>4.413267110910617</c:v>
                  </c:pt>
                  <c:pt idx="9">
                    <c:v>2.8113044475520628</c:v>
                  </c:pt>
                  <c:pt idx="10">
                    <c:v>2.7994399439887978</c:v>
                  </c:pt>
                  <c:pt idx="11">
                    <c:v>3.556838915718874</c:v>
                  </c:pt>
                  <c:pt idx="12">
                    <c:v>4.9659599035868247</c:v>
                  </c:pt>
                  <c:pt idx="13">
                    <c:v>3.3348851914362285</c:v>
                  </c:pt>
                  <c:pt idx="14">
                    <c:v>3.7716886773217482</c:v>
                  </c:pt>
                  <c:pt idx="15">
                    <c:v>3.1664187575823917</c:v>
                  </c:pt>
                  <c:pt idx="16">
                    <c:v>3.263262353339444</c:v>
                  </c:pt>
                  <c:pt idx="17">
                    <c:v>3.1979361848700929</c:v>
                  </c:pt>
                  <c:pt idx="18">
                    <c:v>3.2833762521351701</c:v>
                  </c:pt>
                  <c:pt idx="19">
                    <c:v>4.2014653091274781</c:v>
                  </c:pt>
                  <c:pt idx="20">
                    <c:v>4.2608225714869015</c:v>
                  </c:pt>
                  <c:pt idx="21">
                    <c:v>2.9017171540545927</c:v>
                  </c:pt>
                  <c:pt idx="22">
                    <c:v>2.7095928464622858</c:v>
                  </c:pt>
                  <c:pt idx="23">
                    <c:v>2.5604125434748894</c:v>
                  </c:pt>
                  <c:pt idx="24">
                    <c:v>4.8643151855671443</c:v>
                  </c:pt>
                  <c:pt idx="25">
                    <c:v>3.8609742449862754</c:v>
                  </c:pt>
                  <c:pt idx="26">
                    <c:v>4.0612805354345971</c:v>
                  </c:pt>
                  <c:pt idx="27">
                    <c:v>1.71836726605944</c:v>
                  </c:pt>
                  <c:pt idx="28">
                    <c:v>3.7538002158797195</c:v>
                  </c:pt>
                  <c:pt idx="29">
                    <c:v>3.6146477890579334</c:v>
                  </c:pt>
                  <c:pt idx="30">
                    <c:v>2.1012343128027915</c:v>
                  </c:pt>
                  <c:pt idx="31">
                    <c:v>2.9817950751453814</c:v>
                  </c:pt>
                  <c:pt idx="32">
                    <c:v>0.56523456877397749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Ref>
              <c:f>'Appendix H Working'!$BJ$10:$BJ$42</c:f>
              <c:numCache>
                <c:formatCode>_-* #,##0.0_-;\-* #,##0.0_-;_-* "-"??_-;_-@_-</c:formatCode>
                <c:ptCount val="33"/>
                <c:pt idx="0">
                  <c:v>12.815356489945154</c:v>
                </c:pt>
                <c:pt idx="1">
                  <c:v>10.969337289812067</c:v>
                </c:pt>
                <c:pt idx="2">
                  <c:v>8.1147540983606561</c:v>
                </c:pt>
                <c:pt idx="3">
                  <c:v>16.118980169971671</c:v>
                </c:pt>
                <c:pt idx="4">
                  <c:v>14.45876288659794</c:v>
                </c:pt>
                <c:pt idx="5">
                  <c:v>12.188139059304703</c:v>
                </c:pt>
                <c:pt idx="6">
                  <c:v>19.63436928702011</c:v>
                </c:pt>
                <c:pt idx="7">
                  <c:v>21.822222222222223</c:v>
                </c:pt>
                <c:pt idx="8">
                  <c:v>18.3125</c:v>
                </c:pt>
                <c:pt idx="9">
                  <c:v>15.738562091503269</c:v>
                </c:pt>
                <c:pt idx="10">
                  <c:v>20.399999999999999</c:v>
                </c:pt>
                <c:pt idx="11">
                  <c:v>24.468371467025573</c:v>
                </c:pt>
                <c:pt idx="12">
                  <c:v>29.978586723768736</c:v>
                </c:pt>
                <c:pt idx="13">
                  <c:v>20.6993006993007</c:v>
                </c:pt>
                <c:pt idx="14">
                  <c:v>22.292358803986708</c:v>
                </c:pt>
                <c:pt idx="15">
                  <c:v>53.920619554695058</c:v>
                </c:pt>
                <c:pt idx="16">
                  <c:v>17.259786476868328</c:v>
                </c:pt>
                <c:pt idx="17">
                  <c:v>15.776173285198558</c:v>
                </c:pt>
                <c:pt idx="18">
                  <c:v>31.598579040852577</c:v>
                </c:pt>
                <c:pt idx="19">
                  <c:v>25.272727272727273</c:v>
                </c:pt>
                <c:pt idx="20">
                  <c:v>25.850091407678242</c:v>
                </c:pt>
                <c:pt idx="21">
                  <c:v>18.761682242990656</c:v>
                </c:pt>
                <c:pt idx="22">
                  <c:v>43.268551236749119</c:v>
                </c:pt>
                <c:pt idx="23">
                  <c:v>19.420035149384884</c:v>
                </c:pt>
                <c:pt idx="24">
                  <c:v>10.694444444444445</c:v>
                </c:pt>
                <c:pt idx="25">
                  <c:v>10.366972477064222</c:v>
                </c:pt>
                <c:pt idx="26">
                  <c:v>11.365638766519824</c:v>
                </c:pt>
                <c:pt idx="27">
                  <c:v>16.118264186933715</c:v>
                </c:pt>
                <c:pt idx="28">
                  <c:v>18.481561822125812</c:v>
                </c:pt>
                <c:pt idx="29">
                  <c:v>27.378881987577643</c:v>
                </c:pt>
                <c:pt idx="30">
                  <c:v>22.308088614116432</c:v>
                </c:pt>
                <c:pt idx="31">
                  <c:v>30.38842345773039</c:v>
                </c:pt>
                <c:pt idx="32">
                  <c:v>23.736379243894749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95-4CCD-B99E-4495DC9FF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2464256"/>
        <c:axId val="392465792"/>
      </c:lineChart>
      <c:catAx>
        <c:axId val="39246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2465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2465792"/>
        <c:scaling>
          <c:orientation val="minMax"/>
          <c:max val="75"/>
          <c:min val="0"/>
        </c:scaling>
        <c:delete val="0"/>
        <c:axPos val="r"/>
        <c:majorGridlines>
          <c:spPr>
            <a:ln w="12700">
              <a:solidFill>
                <a:srgbClr val="969696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2464256"/>
        <c:crosses val="max"/>
        <c:crossBetween val="between"/>
        <c:maj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5241810680109662"/>
          <c:y val="0.61558117424402647"/>
          <c:w val="4.7581893198903269E-2"/>
          <c:h val="3.703679906677581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5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5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85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85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1235" cy="560294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0.03475</cdr:x>
      <cdr:y>0.02025</cdr:y>
    </cdr:from>
    <cdr:to>
      <cdr:x>0.1075</cdr:x>
      <cdr:y>0.9385</cdr:y>
    </cdr:to>
    <cdr:sp macro="" textlink="">
      <cdr:nvSpPr>
        <cdr:cNvPr id="1925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123" y="124923"/>
          <a:ext cx="863932" cy="69751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27432" rIns="0" bIns="27432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Child KSI Casualty Rate on Local Authority Roads (per 100 million veh-kms)  by LA: 2016 and likely range of values (see text) around the 2014-2018 average</a:t>
          </a:r>
          <a:endParaRPr lang="en-GB" sz="1200"/>
        </a:p>
      </cdr:txBody>
    </cdr:sp>
  </cdr:relSizeAnchor>
  <cdr:relSizeAnchor xmlns:cdr="http://schemas.openxmlformats.org/drawingml/2006/chartDrawing">
    <cdr:from>
      <cdr:x>0.93625</cdr:x>
      <cdr:y>0.242</cdr:y>
    </cdr:from>
    <cdr:to>
      <cdr:x>0.99525</cdr:x>
      <cdr:y>0.5665</cdr:y>
    </cdr:to>
    <cdr:sp macro="" textlink="">
      <cdr:nvSpPr>
        <cdr:cNvPr id="1925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624019" y="1355913"/>
          <a:ext cx="543463" cy="18181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0" rIns="0" bIns="27432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450" b="1" i="0" u="none" strike="noStrike" baseline="0">
              <a:solidFill>
                <a:srgbClr val="000000"/>
              </a:solidFill>
              <a:latin typeface="Arial"/>
              <a:cs typeface="Arial"/>
            </a:rPr>
            <a:t>2016</a:t>
          </a:r>
        </a:p>
        <a:p xmlns:a="http://schemas.openxmlformats.org/drawingml/2006/main">
          <a:pPr algn="l" rtl="0">
            <a:defRPr sz="1000"/>
          </a:pPr>
          <a:r>
            <a:rPr lang="en-GB" sz="1450" b="1" i="0" u="none" strike="noStrike" baseline="0">
              <a:solidFill>
                <a:srgbClr val="000000"/>
              </a:solidFill>
              <a:latin typeface="Arial"/>
              <a:cs typeface="Arial"/>
            </a:rPr>
            <a:t>2014-2018 average</a:t>
          </a:r>
          <a:endParaRPr lang="en-GB"/>
        </a:p>
      </cdr:txBody>
    </cdr:sp>
  </cdr:relSizeAnchor>
  <cdr:relSizeAnchor xmlns:cdr="http://schemas.openxmlformats.org/drawingml/2006/chartDrawing">
    <cdr:from>
      <cdr:x>0.00375</cdr:x>
      <cdr:y>0.7135</cdr:y>
    </cdr:from>
    <cdr:to>
      <cdr:x>0.04575</cdr:x>
      <cdr:y>0.98975</cdr:y>
    </cdr:to>
    <cdr:sp macro="" textlink="">
      <cdr:nvSpPr>
        <cdr:cNvPr id="1925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791" y="5694240"/>
          <a:ext cx="497601" cy="17060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0" rIns="0" bIns="2286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Appendix H</a:t>
          </a:r>
          <a:endParaRPr lang="en-GB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11235" cy="560294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0.028</cdr:x>
      <cdr:y>0</cdr:y>
    </cdr:from>
    <cdr:to>
      <cdr:x>0.0955</cdr:x>
      <cdr:y>0.957</cdr:y>
    </cdr:to>
    <cdr:sp macro="" textlink="">
      <cdr:nvSpPr>
        <cdr:cNvPr id="1935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5804" y="0"/>
          <a:ext cx="808982" cy="72100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27432" rIns="0" bIns="27432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All Ages Fatal Casualty Rate on Local Authority roads (per 100 million veh-kms)by LA: 2016 and likely range of values (see text) around the 2014-2018 average</a:t>
          </a:r>
          <a:endParaRPr lang="en-GB" sz="1200"/>
        </a:p>
      </cdr:txBody>
    </cdr:sp>
  </cdr:relSizeAnchor>
  <cdr:relSizeAnchor xmlns:cdr="http://schemas.openxmlformats.org/drawingml/2006/chartDrawing">
    <cdr:from>
      <cdr:x>0.9435</cdr:x>
      <cdr:y>0.2315</cdr:y>
    </cdr:from>
    <cdr:to>
      <cdr:x>1</cdr:x>
      <cdr:y>0.52725</cdr:y>
    </cdr:to>
    <cdr:sp macro="" textlink="">
      <cdr:nvSpPr>
        <cdr:cNvPr id="1935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09656" y="1780615"/>
          <a:ext cx="601394" cy="24294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0" rIns="0" bIns="27432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450" b="1" i="0" u="none" strike="noStrike" baseline="0">
              <a:solidFill>
                <a:srgbClr val="000000"/>
              </a:solidFill>
              <a:latin typeface="Arial"/>
              <a:cs typeface="Arial"/>
            </a:rPr>
            <a:t>2016</a:t>
          </a:r>
        </a:p>
        <a:p xmlns:a="http://schemas.openxmlformats.org/drawingml/2006/main">
          <a:pPr algn="l" rtl="0">
            <a:defRPr sz="1000"/>
          </a:pPr>
          <a:r>
            <a:rPr lang="en-GB" sz="1450" b="1" i="0" u="none" strike="noStrike" baseline="0">
              <a:solidFill>
                <a:srgbClr val="000000"/>
              </a:solidFill>
              <a:latin typeface="Arial"/>
              <a:cs typeface="Arial"/>
            </a:rPr>
            <a:t>2014-2018 average</a:t>
          </a:r>
        </a:p>
      </cdr:txBody>
    </cdr:sp>
  </cdr:relSizeAnchor>
  <cdr:relSizeAnchor xmlns:cdr="http://schemas.openxmlformats.org/drawingml/2006/chartDrawing">
    <cdr:from>
      <cdr:x>0</cdr:x>
      <cdr:y>0.77625</cdr:y>
    </cdr:from>
    <cdr:to>
      <cdr:x>0.03575</cdr:x>
      <cdr:y>0.99925</cdr:y>
    </cdr:to>
    <cdr:sp macro="" textlink="">
      <cdr:nvSpPr>
        <cdr:cNvPr id="19353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6179015"/>
          <a:ext cx="430440" cy="12753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0" rIns="0" bIns="27432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Appendix H</a:t>
          </a:r>
          <a:endParaRPr lang="en-GB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22441" cy="562535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0.028</cdr:x>
      <cdr:y>0</cdr:y>
    </cdr:from>
    <cdr:to>
      <cdr:x>0.0955</cdr:x>
      <cdr:y>0.957</cdr:y>
    </cdr:to>
    <cdr:sp macro="" textlink="">
      <cdr:nvSpPr>
        <cdr:cNvPr id="2355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5804" y="0"/>
          <a:ext cx="808982" cy="72100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27432" rIns="0" bIns="27432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All Ages Serious Casualty Rate on Local Authority roads (per 100 million veh-kms)by LA: 2016 and likely range of values (see text) around the 2014-2018 average</a:t>
          </a:r>
          <a:endParaRPr lang="en-GB" sz="1200"/>
        </a:p>
      </cdr:txBody>
    </cdr:sp>
  </cdr:relSizeAnchor>
  <cdr:relSizeAnchor xmlns:cdr="http://schemas.openxmlformats.org/drawingml/2006/chartDrawing">
    <cdr:from>
      <cdr:x>0.9435</cdr:x>
      <cdr:y>0.229</cdr:y>
    </cdr:from>
    <cdr:to>
      <cdr:x>1</cdr:x>
      <cdr:y>0.52625</cdr:y>
    </cdr:to>
    <cdr:sp macro="" textlink="">
      <cdr:nvSpPr>
        <cdr:cNvPr id="2355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09656" y="1765699"/>
          <a:ext cx="601394" cy="24369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0" rIns="0" bIns="27432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450" b="1" i="0" u="none" strike="noStrike" baseline="0">
              <a:solidFill>
                <a:srgbClr val="000000"/>
              </a:solidFill>
              <a:latin typeface="Arial"/>
              <a:cs typeface="Arial"/>
            </a:rPr>
            <a:t>2016</a:t>
          </a:r>
        </a:p>
        <a:p xmlns:a="http://schemas.openxmlformats.org/drawingml/2006/main">
          <a:pPr algn="l" rtl="0">
            <a:defRPr sz="1000"/>
          </a:pPr>
          <a:r>
            <a:rPr lang="en-GB" sz="1450" b="1" i="0" u="none" strike="noStrike" baseline="0">
              <a:solidFill>
                <a:srgbClr val="000000"/>
              </a:solidFill>
              <a:latin typeface="Arial"/>
              <a:cs typeface="Arial"/>
            </a:rPr>
            <a:t>2014-2018 average</a:t>
          </a:r>
        </a:p>
      </cdr:txBody>
    </cdr:sp>
  </cdr:relSizeAnchor>
  <cdr:relSizeAnchor xmlns:cdr="http://schemas.openxmlformats.org/drawingml/2006/chartDrawing">
    <cdr:from>
      <cdr:x>0</cdr:x>
      <cdr:y>0.77625</cdr:y>
    </cdr:from>
    <cdr:to>
      <cdr:x>0.03575</cdr:x>
      <cdr:y>0.99925</cdr:y>
    </cdr:to>
    <cdr:sp macro="" textlink="">
      <cdr:nvSpPr>
        <cdr:cNvPr id="2355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6179015"/>
          <a:ext cx="430440" cy="12753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0" rIns="0" bIns="27432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Appendix H</a:t>
          </a:r>
          <a:endParaRPr lang="en-GB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22441" cy="562535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0.0275</cdr:x>
      <cdr:y>0.00525</cdr:y>
    </cdr:from>
    <cdr:to>
      <cdr:x>0.09825</cdr:x>
      <cdr:y>0.94775</cdr:y>
    </cdr:to>
    <cdr:sp macro="" textlink="">
      <cdr:nvSpPr>
        <cdr:cNvPr id="1945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9698" y="29832"/>
          <a:ext cx="842563" cy="71336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27432" rIns="0" bIns="27432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Slight Casualty Rate on Local Authority roads (per 100 million veh-kms)  by LA: 2016 and likely range of values (see text) around the 2014-2018 average</a:t>
          </a:r>
          <a:endParaRPr lang="en-GB" sz="1200"/>
        </a:p>
      </cdr:txBody>
    </cdr:sp>
  </cdr:relSizeAnchor>
  <cdr:relSizeAnchor xmlns:cdr="http://schemas.openxmlformats.org/drawingml/2006/chartDrawing">
    <cdr:from>
      <cdr:x>0.94414</cdr:x>
      <cdr:y>0.2575</cdr:y>
    </cdr:from>
    <cdr:to>
      <cdr:x>0.99489</cdr:x>
      <cdr:y>0.56025</cdr:y>
    </cdr:to>
    <cdr:sp macro="" textlink="">
      <cdr:nvSpPr>
        <cdr:cNvPr id="1945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707274" y="1451414"/>
          <a:ext cx="468038" cy="17064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0" rIns="0" bIns="27432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2016</a:t>
          </a:r>
        </a:p>
        <a:p xmlns:a="http://schemas.openxmlformats.org/drawingml/2006/main">
          <a:pPr algn="l" rtl="0">
            <a:defRPr sz="1000"/>
          </a:pPr>
          <a:r>
            <a:rPr lang="en-GB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2014-2018 average</a:t>
          </a:r>
        </a:p>
      </cdr:txBody>
    </cdr:sp>
  </cdr:relSizeAnchor>
  <cdr:relSizeAnchor xmlns:cdr="http://schemas.openxmlformats.org/drawingml/2006/chartDrawing">
    <cdr:from>
      <cdr:x>0</cdr:x>
      <cdr:y>0.772</cdr:y>
    </cdr:from>
    <cdr:to>
      <cdr:x>0.0355</cdr:x>
      <cdr:y>0.999</cdr:y>
    </cdr:to>
    <cdr:sp macro="" textlink="">
      <cdr:nvSpPr>
        <cdr:cNvPr id="19456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6180880"/>
          <a:ext cx="424334" cy="12716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0" rIns="0" bIns="27432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Appendix H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Objective\Objects\Reported%20Road%20Casualties%20Scotland%202018%20-%20publication%20-%20%20tab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AppData\Local\Microsoft\Windows\Temporary%20Internet%20Files\Content.Outlook\ACXYWSJN\190917%20RRCGB%202016%20costs%20INS%20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Figure1Data"/>
      <sheetName val="Figure1"/>
      <sheetName val="figs2&amp;3data"/>
      <sheetName val="Figures 2&amp;3"/>
      <sheetName val="Fig4data"/>
      <sheetName val="Fig5data"/>
      <sheetName val="Figures 4&amp;5"/>
      <sheetName val="Fig6data"/>
      <sheetName val="Figure6"/>
      <sheetName val="Fig7data"/>
      <sheetName val="Figure7"/>
      <sheetName val="Figure8"/>
      <sheetName val="Figure 9"/>
      <sheetName val="Figure10"/>
      <sheetName val="Tables for Article 2"/>
      <sheetName val="Table A"/>
      <sheetName val="Table B"/>
      <sheetName val="Table B(2)"/>
      <sheetName val="Table C-D"/>
      <sheetName val="Table E-F"/>
      <sheetName val="Table G"/>
      <sheetName val="Table G working"/>
      <sheetName val="Table G2"/>
      <sheetName val="Table H"/>
      <sheetName val="Table g2_h working"/>
      <sheetName val="Table Ib"/>
      <sheetName val="Table J"/>
      <sheetName val="Table K"/>
      <sheetName val="Table L"/>
      <sheetName val="Table M - Accs"/>
      <sheetName val="Figure 11"/>
      <sheetName val="Table N - Accidents"/>
      <sheetName val="Table O - vehicles"/>
      <sheetName val="Table P - ped"/>
      <sheetName val="Table Q - pairs - veh"/>
      <sheetName val="Table R - cas"/>
      <sheetName val="Table S - cas"/>
      <sheetName val="Table T - Freq of factors"/>
      <sheetName val="Table1"/>
      <sheetName val="Table2"/>
      <sheetName val="Table2Chart"/>
      <sheetName val="Table2Chart ORIG"/>
      <sheetName val="Table3"/>
      <sheetName val="Table4"/>
      <sheetName val="Table5a"/>
      <sheetName val="Table5b"/>
      <sheetName val="Table5c0408"/>
      <sheetName val="Table5c1418"/>
      <sheetName val="Table6"/>
      <sheetName val="Table7"/>
      <sheetName val="Table8"/>
      <sheetName val="Table9-11"/>
      <sheetName val="Table12"/>
      <sheetName val="13a-c"/>
      <sheetName val="13d-e"/>
      <sheetName val="Table14a"/>
      <sheetName val="Table14b"/>
      <sheetName val="Table15"/>
      <sheetName val="Table16"/>
      <sheetName val="Table16 cont'd"/>
      <sheetName val="Table16chart"/>
      <sheetName val="Table17"/>
      <sheetName val="Table18a"/>
      <sheetName val="Table18b"/>
      <sheetName val="Table18Chart"/>
      <sheetName val="Table19"/>
      <sheetName val="Table20"/>
      <sheetName val="Table21"/>
      <sheetName val="Table21Chart"/>
      <sheetName val="Table22Chart"/>
      <sheetName val="Table23a"/>
      <sheetName val="table23b"/>
      <sheetName val="table23c"/>
      <sheetName val="Table23b &amp; c"/>
      <sheetName val="Table23Chart"/>
      <sheetName val="Table23a (new)"/>
      <sheetName val="table23b (new)"/>
      <sheetName val="table23c (new)"/>
      <sheetName val="Table24a"/>
      <sheetName val="Table24b"/>
      <sheetName val="Table25"/>
      <sheetName val="Table26"/>
      <sheetName val="Table27"/>
      <sheetName val="Table27Chart"/>
      <sheetName val="Table28"/>
      <sheetName val="Table28Chart"/>
      <sheetName val="Table29"/>
      <sheetName val="Table30"/>
      <sheetName val="Table31"/>
      <sheetName val="Table31Chart"/>
      <sheetName val="Table32"/>
      <sheetName val="Table32a"/>
      <sheetName val="Table32(b)"/>
      <sheetName val="Table32Chart"/>
      <sheetName val="Table32Chart (2)"/>
      <sheetName val="Table33"/>
      <sheetName val="Table34"/>
      <sheetName val="Table34a"/>
      <sheetName val="Table35a"/>
      <sheetName val="Table35b"/>
      <sheetName val="Table36"/>
      <sheetName val="Table37"/>
      <sheetName val="Table37 cont"/>
      <sheetName val="Table38"/>
      <sheetName val="Table38 cont"/>
      <sheetName val="Table39a"/>
      <sheetName val="Table39a cont"/>
      <sheetName val="Table39b"/>
      <sheetName val="Table40"/>
      <sheetName val="Table41"/>
      <sheetName val="Table 42"/>
      <sheetName val="Table43a"/>
      <sheetName val="Table43b"/>
      <sheetName val="Tables44_45"/>
      <sheetName val="AppendixF_Accident"/>
      <sheetName val="AppendixF_Vehicle1"/>
      <sheetName val="AppendixF_Vehicle2"/>
      <sheetName val="AppendixF_Casualty1"/>
      <sheetName val="AppendixF_Casualty2"/>
      <sheetName val="Appendix H"/>
      <sheetName val="Appendix H Working"/>
      <sheetName val="Sheet1"/>
      <sheetName val="AppendixH_Child KSI chart "/>
      <sheetName val="AppendixH_All Killed chart"/>
      <sheetName val="AppendixH_All SI chart"/>
      <sheetName val="AppendixH_Slight casualty chart"/>
      <sheetName val="TableHwork1"/>
      <sheetName val="TableHwork2"/>
      <sheetName val="TableHwork3"/>
      <sheetName val="oldTable43b"/>
      <sheetName val="Old_Figure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>
        <row r="10">
          <cell r="B10" t="str">
            <v>Aberdeen City</v>
          </cell>
          <cell r="C10">
            <v>0.91575091575091583</v>
          </cell>
          <cell r="H10">
            <v>0.18315018315018314</v>
          </cell>
          <cell r="M10">
            <v>4.5787545787545785</v>
          </cell>
          <cell r="Q10">
            <v>11.355311355311356</v>
          </cell>
          <cell r="Z10">
            <v>0.51188299817184646</v>
          </cell>
          <cell r="AE10">
            <v>0.33748865391973948</v>
          </cell>
          <cell r="AF10">
            <v>0.61862910808645077</v>
          </cell>
          <cell r="AL10">
            <v>0.25594149908592323</v>
          </cell>
          <cell r="AQ10">
            <v>0.21795193722638651</v>
          </cell>
          <cell r="AR10">
            <v>0.47590330322803132</v>
          </cell>
          <cell r="AX10">
            <v>4.9360146252285197</v>
          </cell>
          <cell r="BC10">
            <v>1.2279285217052331</v>
          </cell>
          <cell r="BD10">
            <v>1.5044137471399184</v>
          </cell>
          <cell r="BJ10">
            <v>12.815356489945154</v>
          </cell>
          <cell r="BO10">
            <v>2.1213520896970195</v>
          </cell>
          <cell r="BP10">
            <v>2.1213520896970177</v>
          </cell>
        </row>
        <row r="11">
          <cell r="B11" t="str">
            <v>Aberdeenshire</v>
          </cell>
          <cell r="C11">
            <v>0.54780876494023911</v>
          </cell>
          <cell r="H11">
            <v>0.64741035856573703</v>
          </cell>
          <cell r="M11">
            <v>6.0756972111553784</v>
          </cell>
          <cell r="Q11">
            <v>11.254980079681275</v>
          </cell>
          <cell r="Z11">
            <v>0.39564787339268048</v>
          </cell>
          <cell r="AE11">
            <v>0.22483520391946085</v>
          </cell>
          <cell r="AF11">
            <v>0.38393616321430846</v>
          </cell>
          <cell r="AL11">
            <v>0.60336300692383771</v>
          </cell>
          <cell r="AQ11">
            <v>0.29670746247664592</v>
          </cell>
          <cell r="AR11">
            <v>0.43331281148253986</v>
          </cell>
          <cell r="AX11">
            <v>5.905044510385757</v>
          </cell>
          <cell r="BC11">
            <v>1.0591978328035436</v>
          </cell>
          <cell r="BD11">
            <v>1.0591978328035445</v>
          </cell>
          <cell r="BJ11">
            <v>10.969337289812067</v>
          </cell>
          <cell r="BO11">
            <v>1.4436293101728044</v>
          </cell>
          <cell r="BP11">
            <v>1.4436293101728062</v>
          </cell>
        </row>
        <row r="12">
          <cell r="B12" t="str">
            <v>Moray</v>
          </cell>
          <cell r="C12">
            <v>1.0351966873706004</v>
          </cell>
          <cell r="H12">
            <v>1.2422360248447204</v>
          </cell>
          <cell r="M12">
            <v>6.4182194616977233</v>
          </cell>
          <cell r="Q12">
            <v>8.2815734989648035</v>
          </cell>
          <cell r="Z12">
            <v>0.61475409836065575</v>
          </cell>
          <cell r="AE12">
            <v>0.48797702399680287</v>
          </cell>
          <cell r="AF12">
            <v>1.1818182519963778</v>
          </cell>
          <cell r="AL12">
            <v>0.65573770491803274</v>
          </cell>
          <cell r="AQ12">
            <v>0.52896063055417986</v>
          </cell>
          <cell r="AR12">
            <v>1.1408346454390008</v>
          </cell>
          <cell r="AX12">
            <v>5.2459016393442619</v>
          </cell>
          <cell r="BC12">
            <v>1.8481776261140439</v>
          </cell>
          <cell r="BD12">
            <v>2.4387156067549824</v>
          </cell>
          <cell r="BJ12">
            <v>8.1147540983606561</v>
          </cell>
          <cell r="BO12">
            <v>2.3453992998524944</v>
          </cell>
          <cell r="BP12">
            <v>2.928628039480996</v>
          </cell>
        </row>
        <row r="13">
          <cell r="B13" t="str">
            <v>Dundee City</v>
          </cell>
          <cell r="C13">
            <v>1.1379800853485065</v>
          </cell>
          <cell r="H13">
            <v>0.14224751066856331</v>
          </cell>
          <cell r="M13">
            <v>3.6984352773826461</v>
          </cell>
          <cell r="Q13">
            <v>18.776671408250355</v>
          </cell>
          <cell r="Z13">
            <v>0.67988668555240794</v>
          </cell>
          <cell r="AE13">
            <v>0.48864097025634856</v>
          </cell>
          <cell r="AF13">
            <v>0.872524735199802</v>
          </cell>
          <cell r="AL13">
            <v>0.14164305949008499</v>
          </cell>
          <cell r="AQ13">
            <v>0.13805696770760767</v>
          </cell>
          <cell r="AR13">
            <v>0.6475415567902123</v>
          </cell>
          <cell r="AX13">
            <v>3.6543909348441925</v>
          </cell>
          <cell r="BC13">
            <v>1.3058224951043247</v>
          </cell>
          <cell r="BD13">
            <v>1.6573558301649172</v>
          </cell>
          <cell r="BJ13">
            <v>16.118980169971671</v>
          </cell>
          <cell r="BO13">
            <v>2.9615734042000419</v>
          </cell>
          <cell r="BP13">
            <v>2.9615734042000454</v>
          </cell>
        </row>
        <row r="14">
          <cell r="B14" t="str">
            <v>Angus</v>
          </cell>
          <cell r="C14">
            <v>0.12919896640826875</v>
          </cell>
          <cell r="H14">
            <v>0.64599483204134367</v>
          </cell>
          <cell r="M14">
            <v>3.4883720930232558</v>
          </cell>
          <cell r="Q14">
            <v>12.27390180878553</v>
          </cell>
          <cell r="Z14">
            <v>0.30927835051546393</v>
          </cell>
          <cell r="AE14">
            <v>0.27806581462062308</v>
          </cell>
          <cell r="AF14">
            <v>0.62173810151081965</v>
          </cell>
          <cell r="AL14">
            <v>0.64432989690721643</v>
          </cell>
          <cell r="AQ14">
            <v>0.4351177332321623</v>
          </cell>
          <cell r="AR14">
            <v>0.85932114424261208</v>
          </cell>
          <cell r="AX14">
            <v>4.2010309278350517</v>
          </cell>
          <cell r="BC14">
            <v>1.3271267705973404</v>
          </cell>
          <cell r="BD14">
            <v>1.6958349814619549</v>
          </cell>
          <cell r="BJ14">
            <v>14.45876288659794</v>
          </cell>
          <cell r="BO14">
            <v>2.6754126646037228</v>
          </cell>
          <cell r="BP14">
            <v>2.6754126646037246</v>
          </cell>
        </row>
        <row r="15">
          <cell r="B15" t="str">
            <v>Perth &amp; Kinross</v>
          </cell>
          <cell r="C15">
            <v>0.29850746268656719</v>
          </cell>
          <cell r="H15">
            <v>0.39800995024875618</v>
          </cell>
          <cell r="M15">
            <v>3.383084577114428</v>
          </cell>
          <cell r="Q15">
            <v>9.8507462686567173</v>
          </cell>
          <cell r="Z15">
            <v>0.30674846625766872</v>
          </cell>
          <cell r="AE15">
            <v>0.24348955798613475</v>
          </cell>
          <cell r="AF15">
            <v>0.58970072287753827</v>
          </cell>
          <cell r="AL15">
            <v>0.57259713701431481</v>
          </cell>
          <cell r="AQ15">
            <v>0.37751798301451417</v>
          </cell>
          <cell r="AR15">
            <v>0.69200433972042652</v>
          </cell>
          <cell r="AX15">
            <v>4.2740286298568506</v>
          </cell>
          <cell r="BC15">
            <v>1.2223030146455089</v>
          </cell>
          <cell r="BD15">
            <v>1.4720538658112545</v>
          </cell>
          <cell r="BJ15">
            <v>12.188139059304703</v>
          </cell>
          <cell r="BO15">
            <v>2.1880404388837711</v>
          </cell>
          <cell r="BP15">
            <v>2.1880404388837729</v>
          </cell>
        </row>
        <row r="16">
          <cell r="B16" t="str">
            <v>Argyll &amp; Bute</v>
          </cell>
          <cell r="C16">
            <v>0.71301247771836007</v>
          </cell>
          <cell r="H16">
            <v>0.89126559714795017</v>
          </cell>
          <cell r="M16">
            <v>5.8823529411764701</v>
          </cell>
          <cell r="Q16">
            <v>16.755793226381464</v>
          </cell>
          <cell r="Z16">
            <v>0.51188299817184646</v>
          </cell>
          <cell r="AE16">
            <v>0.43590387445277301</v>
          </cell>
          <cell r="AF16">
            <v>0.95180660645606263</v>
          </cell>
          <cell r="AL16">
            <v>0.47531992687385743</v>
          </cell>
          <cell r="AQ16">
            <v>0.39934080315478393</v>
          </cell>
          <cell r="AR16">
            <v>0.9883696777540516</v>
          </cell>
          <cell r="AX16">
            <v>4.826325411334552</v>
          </cell>
          <cell r="BC16">
            <v>1.7213778399275421</v>
          </cell>
          <cell r="BD16">
            <v>2.138212812271485</v>
          </cell>
          <cell r="BJ16">
            <v>19.63436928702011</v>
          </cell>
          <cell r="BO16">
            <v>3.7133927546240546</v>
          </cell>
          <cell r="BP16">
            <v>3.7133927546240564</v>
          </cell>
        </row>
        <row r="17">
          <cell r="B17" t="str">
            <v>West Dunbartonshire</v>
          </cell>
          <cell r="C17">
            <v>0.66518847006651882</v>
          </cell>
          <cell r="H17">
            <v>0.44345898004434592</v>
          </cell>
          <cell r="M17">
            <v>4.6563192904656319</v>
          </cell>
          <cell r="Q17">
            <v>21.507760532150776</v>
          </cell>
          <cell r="Z17">
            <v>0.84444444444444433</v>
          </cell>
          <cell r="AE17">
            <v>0.65668120214696057</v>
          </cell>
          <cell r="AF17">
            <v>1.2691964220712928</v>
          </cell>
          <cell r="AL17">
            <v>0.22222222222222221</v>
          </cell>
          <cell r="AQ17">
            <v>0.21659604267015778</v>
          </cell>
          <cell r="AR17">
            <v>1.0159207535419776</v>
          </cell>
          <cell r="AX17">
            <v>3.5555555555555554</v>
          </cell>
          <cell r="BC17">
            <v>1.523248343635216</v>
          </cell>
          <cell r="BD17">
            <v>2.2184439105691007</v>
          </cell>
          <cell r="BJ17">
            <v>21.822222222222223</v>
          </cell>
          <cell r="BO17">
            <v>4.1419695390338553</v>
          </cell>
          <cell r="BP17">
            <v>4.717913398474515</v>
          </cell>
        </row>
        <row r="18">
          <cell r="B18" t="str">
            <v>Clackmannanshire</v>
          </cell>
          <cell r="C18">
            <v>0</v>
          </cell>
          <cell r="H18">
            <v>0</v>
          </cell>
          <cell r="M18">
            <v>4.375</v>
          </cell>
          <cell r="Q18">
            <v>20</v>
          </cell>
          <cell r="Z18">
            <v>0.3125</v>
          </cell>
          <cell r="AE18">
            <v>0.30458818500490942</v>
          </cell>
          <cell r="AF18">
            <v>1.4286385596684057</v>
          </cell>
          <cell r="AL18">
            <v>0.125</v>
          </cell>
          <cell r="AQ18">
            <v>0.125</v>
          </cell>
          <cell r="AR18">
            <v>1.0277748294106051</v>
          </cell>
          <cell r="AX18">
            <v>3.125</v>
          </cell>
          <cell r="BC18">
            <v>1.6264410324586147</v>
          </cell>
          <cell r="BD18">
            <v>2.6219862631305562</v>
          </cell>
          <cell r="BJ18">
            <v>18.3125</v>
          </cell>
          <cell r="BO18">
            <v>4.413267110910617</v>
          </cell>
          <cell r="BP18">
            <v>5.2944405220020521</v>
          </cell>
        </row>
        <row r="19">
          <cell r="B19" t="str">
            <v>Stirling</v>
          </cell>
          <cell r="C19">
            <v>0.26143790849673199</v>
          </cell>
          <cell r="H19">
            <v>0</v>
          </cell>
          <cell r="M19">
            <v>3.5294117647058822</v>
          </cell>
          <cell r="Q19">
            <v>19.215686274509807</v>
          </cell>
          <cell r="Z19">
            <v>0.41830065359477131</v>
          </cell>
          <cell r="AE19">
            <v>0.33742848066724163</v>
          </cell>
          <cell r="AF19">
            <v>0.72774811369180714</v>
          </cell>
          <cell r="AL19">
            <v>0.33986928104575165</v>
          </cell>
          <cell r="AQ19">
            <v>0.2855417246087148</v>
          </cell>
          <cell r="AR19">
            <v>0.70671661925681872</v>
          </cell>
          <cell r="AX19">
            <v>3.8431372549019605</v>
          </cell>
          <cell r="BC19">
            <v>1.3043457336538649</v>
          </cell>
          <cell r="BD19">
            <v>1.6011552207302744</v>
          </cell>
          <cell r="BJ19">
            <v>15.738562091503269</v>
          </cell>
          <cell r="BO19">
            <v>2.8113044475520628</v>
          </cell>
          <cell r="BP19">
            <v>2.811304447552061</v>
          </cell>
        </row>
        <row r="20">
          <cell r="B20" t="str">
            <v>Falkirk</v>
          </cell>
          <cell r="C20">
            <v>0.40080160320641278</v>
          </cell>
          <cell r="H20">
            <v>0.1002004008016032</v>
          </cell>
          <cell r="M20">
            <v>4.5090180360721446</v>
          </cell>
          <cell r="Q20">
            <v>23.747494989979959</v>
          </cell>
          <cell r="Z20">
            <v>0.6</v>
          </cell>
          <cell r="AE20">
            <v>0.37981057465091483</v>
          </cell>
          <cell r="AF20">
            <v>0.70594740225186847</v>
          </cell>
          <cell r="AL20">
            <v>0.24</v>
          </cell>
          <cell r="AQ20">
            <v>0.21577907214560349</v>
          </cell>
          <cell r="AR20">
            <v>0.48246876677239614</v>
          </cell>
          <cell r="AX20">
            <v>3.9</v>
          </cell>
          <cell r="BC20">
            <v>1.1267187510563521</v>
          </cell>
          <cell r="BD20">
            <v>1.4314283865832862</v>
          </cell>
          <cell r="BJ20">
            <v>20.399999999999999</v>
          </cell>
          <cell r="BO20">
            <v>2.7994399439887978</v>
          </cell>
          <cell r="BP20">
            <v>2.7994399439887978</v>
          </cell>
        </row>
        <row r="21">
          <cell r="B21" t="str">
            <v>Dumfries &amp; Galloway</v>
          </cell>
          <cell r="C21">
            <v>0.40705563093622793</v>
          </cell>
          <cell r="H21">
            <v>1.2211668928086838</v>
          </cell>
          <cell r="M21">
            <v>5.1560379918588879</v>
          </cell>
          <cell r="Q21">
            <v>25.508819538670284</v>
          </cell>
          <cell r="Z21">
            <v>0.45760430686406461</v>
          </cell>
          <cell r="AE21">
            <v>0.37433753393060537</v>
          </cell>
          <cell r="AF21">
            <v>0.72237860965576373</v>
          </cell>
          <cell r="AL21">
            <v>0.6460296096904441</v>
          </cell>
          <cell r="AQ21">
            <v>0.4643075706608103</v>
          </cell>
          <cell r="AR21">
            <v>0.82907464744422654</v>
          </cell>
          <cell r="AX21">
            <v>5.3028263795423953</v>
          </cell>
          <cell r="BC21">
            <v>1.5702809570072027</v>
          </cell>
          <cell r="BD21">
            <v>1.8727165364512608</v>
          </cell>
          <cell r="BJ21">
            <v>24.468371467025573</v>
          </cell>
          <cell r="BO21">
            <v>3.556838915718874</v>
          </cell>
          <cell r="BP21">
            <v>3.556838915718874</v>
          </cell>
        </row>
        <row r="22">
          <cell r="B22" t="str">
            <v>North Ayrshire</v>
          </cell>
          <cell r="C22">
            <v>1.3071895424836601</v>
          </cell>
          <cell r="H22">
            <v>0.4357298474945534</v>
          </cell>
          <cell r="M22">
            <v>5.4466230936819171</v>
          </cell>
          <cell r="Q22">
            <v>35.511982570806097</v>
          </cell>
          <cell r="Z22">
            <v>0.59957173447537471</v>
          </cell>
          <cell r="AE22">
            <v>0.5105769150442544</v>
          </cell>
          <cell r="AF22">
            <v>1.1148569887183433</v>
          </cell>
          <cell r="AL22">
            <v>0.47109207708779444</v>
          </cell>
          <cell r="AQ22">
            <v>0.41922713521542504</v>
          </cell>
          <cell r="AR22">
            <v>1.0759502500479574</v>
          </cell>
          <cell r="AX22">
            <v>6.3811563169164875</v>
          </cell>
          <cell r="BC22">
            <v>2.1347045662188799</v>
          </cell>
          <cell r="BD22">
            <v>2.6634301330630707</v>
          </cell>
          <cell r="BJ22">
            <v>29.978586723768736</v>
          </cell>
          <cell r="BO22">
            <v>4.9659599035868247</v>
          </cell>
          <cell r="BP22">
            <v>4.9659599035868283</v>
          </cell>
        </row>
        <row r="23">
          <cell r="B23" t="str">
            <v>East Ayrshire</v>
          </cell>
          <cell r="C23">
            <v>0.42613636363636359</v>
          </cell>
          <cell r="H23">
            <v>0.28409090909090912</v>
          </cell>
          <cell r="M23">
            <v>3.125</v>
          </cell>
          <cell r="Q23">
            <v>22.869318181818183</v>
          </cell>
          <cell r="Z23">
            <v>0.58741258741258739</v>
          </cell>
          <cell r="AE23">
            <v>0.43498386382848597</v>
          </cell>
          <cell r="AF23">
            <v>0.84497743711939821</v>
          </cell>
          <cell r="AL23">
            <v>0.27972027972027974</v>
          </cell>
          <cell r="AQ23">
            <v>0.24584485614769719</v>
          </cell>
          <cell r="AR23">
            <v>0.73072554793342115</v>
          </cell>
          <cell r="AX23">
            <v>3.7202797202797204</v>
          </cell>
          <cell r="BC23">
            <v>1.288368628203453</v>
          </cell>
          <cell r="BD23">
            <v>1.6909416487006399</v>
          </cell>
          <cell r="BJ23">
            <v>20.6993006993007</v>
          </cell>
          <cell r="BO23">
            <v>3.3348851914362285</v>
          </cell>
          <cell r="BP23">
            <v>3.3348851914362285</v>
          </cell>
        </row>
        <row r="24">
          <cell r="B24" t="str">
            <v>South Ayrshire</v>
          </cell>
          <cell r="C24">
            <v>0.66555740432612309</v>
          </cell>
          <cell r="H24">
            <v>0.99833610648918469</v>
          </cell>
          <cell r="M24">
            <v>6.8219633943427613</v>
          </cell>
          <cell r="Q24">
            <v>25.291181364392678</v>
          </cell>
          <cell r="Z24">
            <v>0.56478405315614622</v>
          </cell>
          <cell r="AE24">
            <v>0.4620145975256475</v>
          </cell>
          <cell r="AF24">
            <v>0.89157359962497085</v>
          </cell>
          <cell r="AL24">
            <v>0.53156146179401997</v>
          </cell>
          <cell r="AQ24">
            <v>0.42879200616352126</v>
          </cell>
          <cell r="AR24">
            <v>0.92479619098709709</v>
          </cell>
          <cell r="AX24">
            <v>5.4817275747508303</v>
          </cell>
          <cell r="BC24">
            <v>1.708358542735906</v>
          </cell>
          <cell r="BD24">
            <v>2.21665602477895</v>
          </cell>
          <cell r="BJ24">
            <v>22.292358803986708</v>
          </cell>
          <cell r="BO24">
            <v>3.7716886773217482</v>
          </cell>
          <cell r="BP24">
            <v>3.7716886773217517</v>
          </cell>
        </row>
        <row r="25">
          <cell r="B25" t="str">
            <v>Glasgow City</v>
          </cell>
          <cell r="C25">
            <v>1.2566457225712904</v>
          </cell>
          <cell r="H25">
            <v>0.33832769453842437</v>
          </cell>
          <cell r="M25">
            <v>7.298211696471725</v>
          </cell>
          <cell r="Q25">
            <v>60.898985016916384</v>
          </cell>
          <cell r="Z25">
            <v>1.0551790900290416</v>
          </cell>
          <cell r="AE25">
            <v>0.4069367336511055</v>
          </cell>
          <cell r="AF25">
            <v>0.52783540682477237</v>
          </cell>
          <cell r="AL25">
            <v>0.53242981606969986</v>
          </cell>
          <cell r="AQ25">
            <v>0.26664277022086935</v>
          </cell>
          <cell r="AR25">
            <v>0.42023419715885568</v>
          </cell>
          <cell r="AX25">
            <v>7.4152952565343657</v>
          </cell>
          <cell r="BC25">
            <v>1.1742353129007155</v>
          </cell>
          <cell r="BD25">
            <v>1.1742353129007146</v>
          </cell>
          <cell r="BJ25">
            <v>53.920619554695058</v>
          </cell>
          <cell r="BO25">
            <v>3.1664187575823917</v>
          </cell>
          <cell r="BP25">
            <v>3.1664187575823988</v>
          </cell>
        </row>
        <row r="26">
          <cell r="B26" t="str">
            <v>East Dunbartonshire</v>
          </cell>
          <cell r="C26">
            <v>0.18083182640144665</v>
          </cell>
          <cell r="H26">
            <v>0</v>
          </cell>
          <cell r="M26">
            <v>2.5316455696202533</v>
          </cell>
          <cell r="Q26">
            <v>21.518987341772153</v>
          </cell>
          <cell r="Z26">
            <v>0.32028469750889682</v>
          </cell>
          <cell r="AE26">
            <v>0.3010858289480518</v>
          </cell>
          <cell r="AF26">
            <v>0.82139697455783178</v>
          </cell>
          <cell r="AL26">
            <v>7.1174377224199295E-2</v>
          </cell>
          <cell r="AQ26">
            <v>7.1174377224199295E-2</v>
          </cell>
          <cell r="AR26">
            <v>0.58520986728005986</v>
          </cell>
          <cell r="AX26">
            <v>2.3131672597864767</v>
          </cell>
          <cell r="BC26">
            <v>1.0815031154797503</v>
          </cell>
          <cell r="BD26">
            <v>1.6424192025193731</v>
          </cell>
          <cell r="BJ26">
            <v>17.259786476868328</v>
          </cell>
          <cell r="BO26">
            <v>3.263262353339444</v>
          </cell>
          <cell r="BP26">
            <v>3.7956893118174087</v>
          </cell>
        </row>
        <row r="27">
          <cell r="B27" t="str">
            <v>East Renfrewshire</v>
          </cell>
          <cell r="C27">
            <v>0.17636684303350969</v>
          </cell>
          <cell r="H27">
            <v>0</v>
          </cell>
          <cell r="M27">
            <v>2.9982363315696645</v>
          </cell>
          <cell r="Q27">
            <v>15.696649029982362</v>
          </cell>
          <cell r="Z27">
            <v>0.43321299638989169</v>
          </cell>
          <cell r="AE27">
            <v>0.3894929100101146</v>
          </cell>
          <cell r="AF27">
            <v>0.87088225049168977</v>
          </cell>
          <cell r="AL27">
            <v>0</v>
          </cell>
          <cell r="AQ27">
            <v>0</v>
          </cell>
          <cell r="AR27">
            <v>0</v>
          </cell>
          <cell r="AX27">
            <v>2.4909747292418771</v>
          </cell>
          <cell r="BC27">
            <v>1.1756874791677157</v>
          </cell>
          <cell r="BD27">
            <v>1.6355853613875935</v>
          </cell>
          <cell r="BJ27">
            <v>15.776173285198558</v>
          </cell>
          <cell r="BO27">
            <v>3.1979361848700929</v>
          </cell>
          <cell r="BP27">
            <v>3.5946170726577282</v>
          </cell>
        </row>
        <row r="28">
          <cell r="B28" t="str">
            <v>West Lothian</v>
          </cell>
          <cell r="C28">
            <v>0.36199095022624433</v>
          </cell>
          <cell r="H28">
            <v>0.18099547511312217</v>
          </cell>
          <cell r="M28">
            <v>3.3484162895927603</v>
          </cell>
          <cell r="Q28">
            <v>32.941176470588232</v>
          </cell>
          <cell r="Z28">
            <v>0.40852575488454701</v>
          </cell>
          <cell r="AE28">
            <v>0.28861503108435349</v>
          </cell>
          <cell r="AF28">
            <v>0.56483344853557749</v>
          </cell>
          <cell r="AL28">
            <v>0.26642984014209592</v>
          </cell>
          <cell r="AQ28">
            <v>0.21148560187428045</v>
          </cell>
          <cell r="AR28">
            <v>0.5121912140090874</v>
          </cell>
          <cell r="AX28">
            <v>3.6589698046181174</v>
          </cell>
          <cell r="BC28">
            <v>1.0459762106167605</v>
          </cell>
          <cell r="BD28">
            <v>1.280739748289069</v>
          </cell>
          <cell r="BJ28">
            <v>31.598579040852577</v>
          </cell>
          <cell r="BO28">
            <v>3.2833762521351701</v>
          </cell>
          <cell r="BP28">
            <v>3.283376252135163</v>
          </cell>
        </row>
        <row r="29">
          <cell r="B29" t="str">
            <v>Midlothian</v>
          </cell>
          <cell r="C29">
            <v>0.73529411764705876</v>
          </cell>
          <cell r="H29">
            <v>0.55147058823529416</v>
          </cell>
          <cell r="M29">
            <v>5.5147058823529411</v>
          </cell>
          <cell r="Q29">
            <v>26.286764705882355</v>
          </cell>
          <cell r="Z29">
            <v>0.4363636363636364</v>
          </cell>
          <cell r="AE29">
            <v>0.39232558571927911</v>
          </cell>
          <cell r="AF29">
            <v>0.87721593958617461</v>
          </cell>
          <cell r="AL29">
            <v>0.2181818181818182</v>
          </cell>
          <cell r="AQ29">
            <v>0.21357858036649277</v>
          </cell>
          <cell r="AR29">
            <v>0.79484425289798155</v>
          </cell>
          <cell r="AX29">
            <v>5.2727272727272725</v>
          </cell>
          <cell r="BC29">
            <v>1.741499065900376</v>
          </cell>
          <cell r="BD29">
            <v>2.2997886251975634</v>
          </cell>
          <cell r="BJ29">
            <v>25.272727272727273</v>
          </cell>
          <cell r="BO29">
            <v>4.2014653091274781</v>
          </cell>
          <cell r="BP29">
            <v>4.2014653091274781</v>
          </cell>
        </row>
        <row r="30">
          <cell r="B30" t="str">
            <v>East Lothian</v>
          </cell>
          <cell r="C30">
            <v>0.19083969465648853</v>
          </cell>
          <cell r="H30">
            <v>0.19083969465648853</v>
          </cell>
          <cell r="M30">
            <v>4.9618320610687023</v>
          </cell>
          <cell r="Q30">
            <v>25.763358778625957</v>
          </cell>
          <cell r="Z30">
            <v>0.65813528336380267</v>
          </cell>
          <cell r="AE30">
            <v>0.50366826502035167</v>
          </cell>
          <cell r="AF30">
            <v>1.0806917549032571</v>
          </cell>
          <cell r="AL30">
            <v>0.21937842778793418</v>
          </cell>
          <cell r="AQ30">
            <v>0.21474994369574224</v>
          </cell>
          <cell r="AR30">
            <v>0.79920354496140755</v>
          </cell>
          <cell r="AX30">
            <v>5.3016453382084094</v>
          </cell>
          <cell r="BC30">
            <v>1.7510502490771604</v>
          </cell>
          <cell r="BD30">
            <v>2.3124017255185745</v>
          </cell>
          <cell r="BJ30">
            <v>25.850091407678242</v>
          </cell>
          <cell r="BO30">
            <v>4.2608225714869015</v>
          </cell>
          <cell r="BP30">
            <v>4.2608225714869086</v>
          </cell>
        </row>
        <row r="31">
          <cell r="B31" t="str">
            <v>Scottish Borders</v>
          </cell>
          <cell r="C31">
            <v>0.82063305978898016</v>
          </cell>
          <cell r="H31">
            <v>0.93786635404454854</v>
          </cell>
          <cell r="M31">
            <v>5.7444314185228604</v>
          </cell>
          <cell r="Q31">
            <v>19.460726846424382</v>
          </cell>
          <cell r="Z31">
            <v>0.32710280373831774</v>
          </cell>
          <cell r="AE31">
            <v>0.27855072351129295</v>
          </cell>
          <cell r="AF31">
            <v>0.60822221230311491</v>
          </cell>
          <cell r="AL31">
            <v>0.77102803738317749</v>
          </cell>
          <cell r="AQ31">
            <v>0.47846083459051791</v>
          </cell>
          <cell r="AR31">
            <v>0.83460238688335187</v>
          </cell>
          <cell r="AX31">
            <v>5.6308411214953269</v>
          </cell>
          <cell r="BC31">
            <v>1.496330511275322</v>
          </cell>
          <cell r="BD31">
            <v>1.8038593670709417</v>
          </cell>
          <cell r="BJ31">
            <v>18.761682242990656</v>
          </cell>
          <cell r="BO31">
            <v>2.9017171540545927</v>
          </cell>
          <cell r="BP31">
            <v>2.9017171540545874</v>
          </cell>
        </row>
        <row r="32">
          <cell r="B32" t="str">
            <v>Edinburgh</v>
          </cell>
          <cell r="C32">
            <v>0.39352864013992128</v>
          </cell>
          <cell r="H32">
            <v>0.39352864013992128</v>
          </cell>
          <cell r="M32">
            <v>7.0397901180585922</v>
          </cell>
          <cell r="Q32">
            <v>47.223436816790553</v>
          </cell>
          <cell r="Z32">
            <v>0.48586572438162545</v>
          </cell>
          <cell r="AE32">
            <v>0.24332330533406193</v>
          </cell>
          <cell r="AF32">
            <v>0.3834822664886024</v>
          </cell>
          <cell r="AL32">
            <v>0.29151943462897523</v>
          </cell>
          <cell r="AQ32">
            <v>0.18090215300772233</v>
          </cell>
          <cell r="AR32">
            <v>0.31555637949299875</v>
          </cell>
          <cell r="AX32">
            <v>6.1484098939929321</v>
          </cell>
          <cell r="BC32">
            <v>1.0214080268323373</v>
          </cell>
          <cell r="BD32">
            <v>1.0214080268323373</v>
          </cell>
          <cell r="BJ32">
            <v>43.268551236749119</v>
          </cell>
          <cell r="BO32">
            <v>2.7095928464622858</v>
          </cell>
          <cell r="BP32">
            <v>2.7095928464622929</v>
          </cell>
        </row>
        <row r="33">
          <cell r="B33" t="str">
            <v>Highland</v>
          </cell>
          <cell r="C33">
            <v>8.9047195013357075E-2</v>
          </cell>
          <cell r="H33">
            <v>0.62333036509349959</v>
          </cell>
          <cell r="M33">
            <v>2.9385574354407837</v>
          </cell>
          <cell r="Q33">
            <v>18.07658058771149</v>
          </cell>
          <cell r="Z33">
            <v>0.19332161687170477</v>
          </cell>
          <cell r="AE33">
            <v>0.17203784898559182</v>
          </cell>
          <cell r="AF33">
            <v>0.44153670190895966</v>
          </cell>
          <cell r="AL33">
            <v>0.73813708260105459</v>
          </cell>
          <cell r="AQ33">
            <v>0.43463689132262745</v>
          </cell>
          <cell r="AR33">
            <v>0.64702892971821735</v>
          </cell>
          <cell r="AX33">
            <v>2.8295254833040424</v>
          </cell>
          <cell r="BC33">
            <v>0.90615322396444964</v>
          </cell>
          <cell r="BD33">
            <v>1.1401100245536431</v>
          </cell>
          <cell r="BJ33">
            <v>19.420035149384884</v>
          </cell>
          <cell r="BO33">
            <v>2.5604125434748894</v>
          </cell>
          <cell r="BP33">
            <v>2.560412543474893</v>
          </cell>
        </row>
        <row r="34">
          <cell r="B34" t="str">
            <v>Orkney Islands</v>
          </cell>
          <cell r="C34">
            <v>0</v>
          </cell>
          <cell r="H34">
            <v>0.68965517241379315</v>
          </cell>
          <cell r="M34">
            <v>4.1379310344827589</v>
          </cell>
          <cell r="Q34">
            <v>14.482758620689657</v>
          </cell>
          <cell r="Z34">
            <v>0.1388888888888889</v>
          </cell>
          <cell r="AE34">
            <v>0.1388888888888889</v>
          </cell>
          <cell r="AF34">
            <v>2.4228329542457891</v>
          </cell>
          <cell r="AL34">
            <v>0.55555555555555558</v>
          </cell>
          <cell r="AQ34">
            <v>0.55521455933431418</v>
          </cell>
          <cell r="AR34">
            <v>2.6904179182278289</v>
          </cell>
          <cell r="AX34">
            <v>2.7777777777777777</v>
          </cell>
          <cell r="BC34">
            <v>2.0209268238706075</v>
          </cell>
          <cell r="BD34">
            <v>4.3344365801414568</v>
          </cell>
          <cell r="BJ34">
            <v>10.694444444444445</v>
          </cell>
          <cell r="BO34">
            <v>4.8643151855671443</v>
          </cell>
          <cell r="BP34">
            <v>6.4862631051985051</v>
          </cell>
        </row>
        <row r="35">
          <cell r="B35" t="str">
            <v>Shetland Islands</v>
          </cell>
          <cell r="C35">
            <v>0.45454545454545453</v>
          </cell>
          <cell r="H35">
            <v>0</v>
          </cell>
          <cell r="M35">
            <v>2.2727272727272729</v>
          </cell>
          <cell r="Q35">
            <v>14.545454545454545</v>
          </cell>
          <cell r="Z35">
            <v>0.1834862385321101</v>
          </cell>
          <cell r="AE35">
            <v>0.1834862385321101</v>
          </cell>
          <cell r="AF35">
            <v>1.5086603000522645</v>
          </cell>
          <cell r="AL35">
            <v>0.55045871559633019</v>
          </cell>
          <cell r="AQ35">
            <v>0.53884504220904128</v>
          </cell>
          <cell r="AR35">
            <v>2.0053410050178435</v>
          </cell>
          <cell r="AX35">
            <v>1.926605504587156</v>
          </cell>
          <cell r="BC35">
            <v>1.4266672598044381</v>
          </cell>
          <cell r="BD35">
            <v>2.7713709520200447</v>
          </cell>
          <cell r="BJ35">
            <v>10.366972477064222</v>
          </cell>
          <cell r="BO35">
            <v>3.8609742449862754</v>
          </cell>
          <cell r="BP35">
            <v>5.1882217853790067</v>
          </cell>
        </row>
        <row r="36">
          <cell r="B36" t="str">
            <v>Eilean Siar</v>
          </cell>
          <cell r="C36">
            <v>0</v>
          </cell>
          <cell r="H36">
            <v>0</v>
          </cell>
          <cell r="M36">
            <v>2.0325203252032518</v>
          </cell>
          <cell r="Q36">
            <v>9.3495934959349594</v>
          </cell>
          <cell r="Z36">
            <v>0</v>
          </cell>
          <cell r="AE36">
            <v>0</v>
          </cell>
          <cell r="AF36">
            <v>0</v>
          </cell>
          <cell r="AL36">
            <v>0.52863436123348018</v>
          </cell>
          <cell r="AQ36">
            <v>0.517481141857141</v>
          </cell>
          <cell r="AR36">
            <v>1.9258340929246249</v>
          </cell>
          <cell r="AX36">
            <v>1.8502202643171806</v>
          </cell>
          <cell r="BC36">
            <v>1.37010335963598</v>
          </cell>
          <cell r="BD36">
            <v>2.6614928085478846</v>
          </cell>
          <cell r="BJ36">
            <v>11.365638766519824</v>
          </cell>
          <cell r="BO36">
            <v>4.0612805354345971</v>
          </cell>
          <cell r="BP36">
            <v>5.1545956656230434</v>
          </cell>
        </row>
        <row r="37">
          <cell r="B37" t="str">
            <v>Fife</v>
          </cell>
          <cell r="C37">
            <v>0.33254156769596199</v>
          </cell>
          <cell r="H37">
            <v>0.28503562945368172</v>
          </cell>
          <cell r="M37">
            <v>3.5154394299287413</v>
          </cell>
          <cell r="Q37">
            <v>18.717339667458432</v>
          </cell>
          <cell r="Z37">
            <v>0.36242250834525513</v>
          </cell>
          <cell r="AE37">
            <v>0.21311068681346568</v>
          </cell>
          <cell r="AF37">
            <v>0.35743941634811194</v>
          </cell>
          <cell r="AL37">
            <v>0.34334763948497854</v>
          </cell>
          <cell r="AQ37">
            <v>0.20913862415260534</v>
          </cell>
          <cell r="AR37">
            <v>0.34442896336205914</v>
          </cell>
          <cell r="AX37">
            <v>3.3094897472579876</v>
          </cell>
          <cell r="BC37">
            <v>0.74935056953529644</v>
          </cell>
          <cell r="BD37">
            <v>0.85474087243897445</v>
          </cell>
          <cell r="BJ37">
            <v>16.118264186933715</v>
          </cell>
          <cell r="BO37">
            <v>1.71836726605944</v>
          </cell>
          <cell r="BP37">
            <v>1.7183672660594418</v>
          </cell>
        </row>
        <row r="38">
          <cell r="B38" t="str">
            <v>Inverclyde</v>
          </cell>
          <cell r="C38">
            <v>0.21929824561403508</v>
          </cell>
          <cell r="H38">
            <v>0.43859649122807015</v>
          </cell>
          <cell r="M38">
            <v>3.5087719298245612</v>
          </cell>
          <cell r="Q38">
            <v>21.052631578947366</v>
          </cell>
          <cell r="Z38">
            <v>0.34707158351409984</v>
          </cell>
          <cell r="AE38">
            <v>0.32366645524686577</v>
          </cell>
          <cell r="AF38">
            <v>1.0447399125846017</v>
          </cell>
          <cell r="AL38">
            <v>0.21691973969631237</v>
          </cell>
          <cell r="AQ38">
            <v>0.211427807378679</v>
          </cell>
          <cell r="AR38">
            <v>0.99167969434683279</v>
          </cell>
          <cell r="AX38">
            <v>2.6898047722342735</v>
          </cell>
          <cell r="BC38">
            <v>1.3447776336828163</v>
          </cell>
          <cell r="BD38">
            <v>1.8571768000383857</v>
          </cell>
          <cell r="BJ38">
            <v>18.481561822125812</v>
          </cell>
          <cell r="BO38">
            <v>3.7538002158797195</v>
          </cell>
          <cell r="BP38">
            <v>4.3175306548587784</v>
          </cell>
        </row>
        <row r="39">
          <cell r="B39" t="str">
            <v>Renfrewshire</v>
          </cell>
          <cell r="C39">
            <v>0.75282308657465491</v>
          </cell>
          <cell r="H39">
            <v>0.37641154328732745</v>
          </cell>
          <cell r="M39">
            <v>5.395232120451694</v>
          </cell>
          <cell r="Q39">
            <v>31.493099121706397</v>
          </cell>
          <cell r="Z39">
            <v>0.5714285714285714</v>
          </cell>
          <cell r="AE39">
            <v>0.40370251552917025</v>
          </cell>
          <cell r="AF39">
            <v>0.79006517149200017</v>
          </cell>
          <cell r="AL39">
            <v>0.42236024844720493</v>
          </cell>
          <cell r="AQ39">
            <v>0.34550656858439721</v>
          </cell>
          <cell r="AR39">
            <v>0.66674199624128283</v>
          </cell>
          <cell r="AX39">
            <v>4.695652173913043</v>
          </cell>
          <cell r="BC39">
            <v>1.4073329335072748</v>
          </cell>
          <cell r="BD39">
            <v>1.7116839690277397</v>
          </cell>
          <cell r="BJ39">
            <v>27.378881987577643</v>
          </cell>
          <cell r="BO39">
            <v>3.6146477890579334</v>
          </cell>
          <cell r="BP39">
            <v>3.6146477890579263</v>
          </cell>
        </row>
        <row r="40">
          <cell r="B40" t="str">
            <v>North Lanarkshire</v>
          </cell>
          <cell r="C40">
            <v>0.52826201796090866</v>
          </cell>
          <cell r="H40">
            <v>0.15847860538827258</v>
          </cell>
          <cell r="M40">
            <v>3.6450079239302693</v>
          </cell>
          <cell r="Q40">
            <v>24.035921817221343</v>
          </cell>
          <cell r="Z40">
            <v>0.57702215352910868</v>
          </cell>
          <cell r="AE40">
            <v>0.29411847670083263</v>
          </cell>
          <cell r="AF40">
            <v>0.4369932258269944</v>
          </cell>
          <cell r="AL40">
            <v>0.23699124162802676</v>
          </cell>
          <cell r="AQ40">
            <v>0.16742943070632765</v>
          </cell>
          <cell r="AR40">
            <v>0.32766742042816088</v>
          </cell>
          <cell r="AX40">
            <v>3.3797011849562075</v>
          </cell>
          <cell r="BC40">
            <v>0.77254530987651071</v>
          </cell>
          <cell r="BD40">
            <v>0.91747153914943258</v>
          </cell>
          <cell r="BJ40">
            <v>22.308088614116432</v>
          </cell>
          <cell r="BO40">
            <v>2.1012343128027915</v>
          </cell>
          <cell r="BP40">
            <v>2.101234312802795</v>
          </cell>
        </row>
        <row r="41">
          <cell r="B41" t="str">
            <v>South Lanarkshire</v>
          </cell>
          <cell r="C41">
            <v>0.89887640449438211</v>
          </cell>
          <cell r="H41">
            <v>0.82397003745318353</v>
          </cell>
          <cell r="M41">
            <v>5.2434456928838955</v>
          </cell>
          <cell r="Q41">
            <v>31.835205992509362</v>
          </cell>
          <cell r="Z41">
            <v>0.70068545316070063</v>
          </cell>
          <cell r="AE41">
            <v>0.38725262015397294</v>
          </cell>
          <cell r="AF41">
            <v>0.60051816080877163</v>
          </cell>
          <cell r="AL41">
            <v>0.56359482102056357</v>
          </cell>
          <cell r="AQ41">
            <v>0.34924881557350596</v>
          </cell>
          <cell r="AR41">
            <v>0.53485722480596964</v>
          </cell>
          <cell r="AX41">
            <v>4.8743335872048741</v>
          </cell>
          <cell r="BC41">
            <v>1.1205027763720139</v>
          </cell>
          <cell r="BD41">
            <v>1.3500815848351104</v>
          </cell>
          <cell r="BJ41">
            <v>30.38842345773039</v>
          </cell>
          <cell r="BO41">
            <v>2.9817950751453814</v>
          </cell>
          <cell r="BP41">
            <v>2.9817950751453779</v>
          </cell>
        </row>
        <row r="42">
          <cell r="B42" t="str">
            <v>Scotland</v>
          </cell>
          <cell r="C42">
            <v>0.55473632469629941</v>
          </cell>
          <cell r="H42">
            <v>0.42482971701425465</v>
          </cell>
          <cell r="M42">
            <v>4.7819675584579739</v>
          </cell>
          <cell r="Q42">
            <v>25.542447861807453</v>
          </cell>
          <cell r="Z42">
            <v>0.5073403174380714</v>
          </cell>
          <cell r="AE42">
            <v>8.2636357674147287E-2</v>
          </cell>
          <cell r="AF42">
            <v>8.2636357674147343E-2</v>
          </cell>
          <cell r="AL42">
            <v>0.40713359728110443</v>
          </cell>
          <cell r="AQ42">
            <v>7.4026965943156164E-2</v>
          </cell>
          <cell r="AR42">
            <v>7.402696594315622E-2</v>
          </cell>
          <cell r="AX42">
            <v>4.5870852457867635</v>
          </cell>
          <cell r="BC42">
            <v>0.24847911073301887</v>
          </cell>
          <cell r="BD42">
            <v>0.24847911073301976</v>
          </cell>
          <cell r="BJ42">
            <v>23.736379243894749</v>
          </cell>
          <cell r="BO42">
            <v>0.56523456877397749</v>
          </cell>
          <cell r="BP42">
            <v>0.56523456877397749</v>
          </cell>
        </row>
      </sheetData>
      <sheetData sheetId="122"/>
      <sheetData sheetId="127"/>
      <sheetData sheetId="128"/>
      <sheetData sheetId="129"/>
      <sheetData sheetId="130"/>
      <sheetData sheetId="1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Uprating series"/>
      <sheetName val="Casualty data"/>
      <sheetName val="Accident data"/>
      <sheetName val="Accident costs"/>
      <sheetName val="Casualty costs"/>
      <sheetName val="Input_RAS41001"/>
      <sheetName val="Calculations"/>
      <sheetName val="non reported"/>
      <sheetName val="RAS 60001"/>
      <sheetName val="RAS 60002"/>
      <sheetName val="RAS 60003"/>
      <sheetName val="RAS 60004"/>
      <sheetName val="RAS41001"/>
    </sheetNames>
    <sheetDataSet>
      <sheetData sheetId="0"/>
      <sheetData sheetId="1">
        <row r="4">
          <cell r="B4">
            <v>2016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8"/>
  <sheetViews>
    <sheetView tabSelected="1" zoomScale="55" zoomScaleNormal="55" workbookViewId="0">
      <selection activeCell="Z37" sqref="Z37"/>
    </sheetView>
  </sheetViews>
  <sheetFormatPr defaultColWidth="11.42578125" defaultRowHeight="15.75"/>
  <cols>
    <col min="1" max="1" width="6" style="5" customWidth="1"/>
    <col min="2" max="2" width="23.7109375" style="28" customWidth="1"/>
    <col min="3" max="3" width="15.5703125" style="29" customWidth="1"/>
    <col min="4" max="4" width="3.28515625" style="29" customWidth="1"/>
    <col min="5" max="5" width="10.85546875" style="5" customWidth="1"/>
    <col min="6" max="6" width="10.140625" style="5" customWidth="1"/>
    <col min="7" max="7" width="4.85546875" style="5" customWidth="1"/>
    <col min="8" max="8" width="13.85546875" style="28" customWidth="1"/>
    <col min="9" max="9" width="2.85546875" style="28" customWidth="1"/>
    <col min="10" max="10" width="10" style="28" customWidth="1"/>
    <col min="11" max="11" width="11" style="28" customWidth="1"/>
    <col min="12" max="12" width="5.5703125" style="28" customWidth="1"/>
    <col min="13" max="13" width="13.85546875" style="28" customWidth="1"/>
    <col min="14" max="14" width="2.85546875" style="28" customWidth="1"/>
    <col min="15" max="15" width="11.28515625" style="28" customWidth="1"/>
    <col min="16" max="16" width="10.7109375" style="28" customWidth="1"/>
    <col min="17" max="17" width="14.28515625" style="5" customWidth="1"/>
    <col min="18" max="18" width="3.42578125" style="5" customWidth="1"/>
    <col min="19" max="19" width="10.7109375" style="28" customWidth="1"/>
    <col min="20" max="20" width="10" style="28" customWidth="1"/>
    <col min="21" max="16384" width="11.42578125" style="5"/>
  </cols>
  <sheetData>
    <row r="1" spans="1:20" ht="20.25">
      <c r="A1" s="1" t="s">
        <v>0</v>
      </c>
      <c r="B1" s="2"/>
      <c r="C1" s="3"/>
      <c r="D1" s="3"/>
      <c r="E1" s="4"/>
      <c r="F1" s="4"/>
      <c r="G1" s="4"/>
      <c r="H1" s="2"/>
      <c r="I1" s="2"/>
      <c r="J1" s="2"/>
      <c r="K1" s="2"/>
      <c r="L1" s="2"/>
      <c r="M1" s="2"/>
      <c r="N1" s="2"/>
      <c r="O1" s="2"/>
      <c r="P1" s="2"/>
      <c r="Q1" s="4"/>
      <c r="R1" s="4"/>
      <c r="S1" s="2"/>
      <c r="T1" s="2"/>
    </row>
    <row r="2" spans="1:20" ht="20.25">
      <c r="A2" s="6" t="s">
        <v>1</v>
      </c>
      <c r="B2" s="2"/>
      <c r="C2" s="7"/>
      <c r="D2" s="7"/>
      <c r="E2" s="4"/>
      <c r="F2" s="4"/>
      <c r="G2" s="4"/>
      <c r="H2" s="7"/>
      <c r="I2" s="7"/>
      <c r="J2" s="7"/>
      <c r="K2" s="7"/>
      <c r="L2" s="7"/>
      <c r="M2" s="7"/>
      <c r="N2" s="7"/>
      <c r="O2" s="7"/>
      <c r="P2" s="7"/>
      <c r="Q2" s="4"/>
      <c r="R2" s="4"/>
      <c r="S2" s="7"/>
      <c r="T2" s="7"/>
    </row>
    <row r="3" spans="1:20" s="9" customFormat="1" ht="20.25">
      <c r="A3" s="6" t="s">
        <v>2</v>
      </c>
      <c r="B3" s="4"/>
      <c r="C3" s="8"/>
      <c r="D3" s="8"/>
      <c r="E3" s="4"/>
      <c r="F3" s="4"/>
      <c r="G3" s="4"/>
      <c r="H3" s="8"/>
      <c r="I3" s="8"/>
      <c r="J3" s="8"/>
      <c r="K3" s="8"/>
      <c r="L3" s="8"/>
      <c r="M3" s="8"/>
      <c r="N3" s="8"/>
      <c r="O3" s="8"/>
      <c r="P3" s="8"/>
      <c r="Q3" s="4"/>
      <c r="R3" s="4"/>
      <c r="S3" s="8"/>
      <c r="T3" s="8"/>
    </row>
    <row r="4" spans="1:20" s="9" customFormat="1" ht="20.25">
      <c r="A4" s="6" t="s">
        <v>3</v>
      </c>
      <c r="B4" s="4"/>
      <c r="C4" s="8"/>
      <c r="D4" s="8"/>
      <c r="E4" s="4"/>
      <c r="F4" s="4"/>
      <c r="G4" s="4"/>
      <c r="H4" s="8"/>
      <c r="I4" s="8"/>
      <c r="J4" s="8"/>
      <c r="K4" s="8"/>
      <c r="L4" s="8"/>
      <c r="M4" s="8"/>
      <c r="N4" s="8"/>
      <c r="O4" s="8"/>
      <c r="P4" s="8"/>
      <c r="Q4" s="4"/>
      <c r="R4" s="4"/>
      <c r="S4" s="8"/>
      <c r="T4" s="8"/>
    </row>
    <row r="5" spans="1:20" ht="18.75" thickBot="1">
      <c r="A5" s="4"/>
      <c r="B5" s="2"/>
      <c r="C5" s="3"/>
      <c r="D5" s="3"/>
      <c r="E5" s="4"/>
      <c r="F5" s="4"/>
      <c r="G5" s="4"/>
      <c r="H5" s="2"/>
      <c r="I5" s="2"/>
      <c r="J5" s="2"/>
      <c r="K5" s="2"/>
      <c r="L5" s="2"/>
      <c r="M5" s="2"/>
      <c r="N5" s="2"/>
      <c r="O5" s="2"/>
      <c r="P5" s="2"/>
      <c r="Q5" s="4"/>
      <c r="R5" s="4"/>
      <c r="S5" s="2"/>
      <c r="T5" s="2"/>
    </row>
    <row r="6" spans="1:20" ht="37.5" customHeight="1">
      <c r="A6" s="2"/>
      <c r="B6" s="10"/>
      <c r="C6" s="11" t="s">
        <v>4</v>
      </c>
      <c r="D6" s="12"/>
      <c r="E6" s="13" t="s">
        <v>5</v>
      </c>
      <c r="F6" s="13"/>
      <c r="G6" s="12"/>
      <c r="H6" s="11" t="s">
        <v>6</v>
      </c>
      <c r="I6" s="12"/>
      <c r="J6" s="13" t="s">
        <v>5</v>
      </c>
      <c r="K6" s="13"/>
      <c r="L6" s="12"/>
      <c r="M6" s="11" t="s">
        <v>7</v>
      </c>
      <c r="N6" s="12"/>
      <c r="O6" s="13" t="s">
        <v>5</v>
      </c>
      <c r="P6" s="13"/>
      <c r="Q6" s="12"/>
      <c r="R6" s="12"/>
      <c r="S6" s="13" t="s">
        <v>5</v>
      </c>
      <c r="T6" s="13"/>
    </row>
    <row r="7" spans="1:20" s="19" customFormat="1" ht="127.5" customHeight="1" thickBot="1">
      <c r="A7" s="14"/>
      <c r="B7" s="15"/>
      <c r="C7" s="16"/>
      <c r="D7" s="17"/>
      <c r="E7" s="18" t="s">
        <v>8</v>
      </c>
      <c r="F7" s="18" t="s">
        <v>9</v>
      </c>
      <c r="G7" s="17"/>
      <c r="H7" s="16"/>
      <c r="I7" s="17"/>
      <c r="J7" s="18" t="s">
        <v>8</v>
      </c>
      <c r="K7" s="18" t="s">
        <v>9</v>
      </c>
      <c r="L7" s="17"/>
      <c r="M7" s="16"/>
      <c r="N7" s="17"/>
      <c r="O7" s="18" t="s">
        <v>8</v>
      </c>
      <c r="P7" s="18" t="s">
        <v>9</v>
      </c>
      <c r="Q7" s="17" t="s">
        <v>10</v>
      </c>
      <c r="R7" s="17"/>
      <c r="S7" s="18" t="s">
        <v>8</v>
      </c>
      <c r="T7" s="18" t="s">
        <v>9</v>
      </c>
    </row>
    <row r="8" spans="1:20" ht="18.75" customHeight="1">
      <c r="A8" s="4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</row>
    <row r="9" spans="1:20" ht="20.25" customHeight="1">
      <c r="A9" s="21" t="s">
        <v>11</v>
      </c>
      <c r="B9" s="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3"/>
      <c r="R9" s="23"/>
      <c r="S9" s="23"/>
      <c r="T9" s="23"/>
    </row>
    <row r="10" spans="1:20" ht="17.25" customHeight="1">
      <c r="A10" s="21"/>
      <c r="B10" s="2" t="s">
        <v>12</v>
      </c>
      <c r="C10" s="22">
        <f>'Appendix H Working'!C10</f>
        <v>0.91575091575091583</v>
      </c>
      <c r="D10" s="22"/>
      <c r="E10" s="22">
        <f>'Appendix H Working'!E10</f>
        <v>0.17439434425210698</v>
      </c>
      <c r="F10" s="22">
        <f>'Appendix H Working'!F10</f>
        <v>1.1305121062582972</v>
      </c>
      <c r="G10" s="22"/>
      <c r="H10" s="22">
        <f>'Appendix H Working'!H10</f>
        <v>0.18315018315018314</v>
      </c>
      <c r="I10" s="22"/>
      <c r="J10" s="22">
        <f>'Appendix H Working'!J10</f>
        <v>3.7989561859536738E-2</v>
      </c>
      <c r="K10" s="22">
        <f>'Appendix H Working'!K10</f>
        <v>0.73184480231395455</v>
      </c>
      <c r="L10" s="22"/>
      <c r="M10" s="22">
        <f>'Appendix H Working'!M10</f>
        <v>4.5787545787545785</v>
      </c>
      <c r="N10" s="22"/>
      <c r="O10" s="22">
        <f>'Appendix H Working'!O10</f>
        <v>3.7080861035232866</v>
      </c>
      <c r="P10" s="22">
        <f>'Appendix H Working'!P10</f>
        <v>6.4404283723684381</v>
      </c>
      <c r="Q10" s="23">
        <f>'Appendix H Working'!Q10</f>
        <v>11.355311355311356</v>
      </c>
      <c r="R10" s="23"/>
      <c r="S10" s="23">
        <f>'Appendix H Working'!S10</f>
        <v>10.694004400248135</v>
      </c>
      <c r="T10" s="23">
        <f>'Appendix H Working'!T10</f>
        <v>14.936708579642172</v>
      </c>
    </row>
    <row r="11" spans="1:20" ht="18">
      <c r="A11" s="4"/>
      <c r="B11" s="4" t="s">
        <v>13</v>
      </c>
      <c r="C11" s="22">
        <f>'Appendix H Working'!C11</f>
        <v>0.54780876494023911</v>
      </c>
      <c r="D11" s="22"/>
      <c r="E11" s="22">
        <f>'Appendix H Working'!E11</f>
        <v>0.17081266947321963</v>
      </c>
      <c r="F11" s="22">
        <f>'Appendix H Working'!F11</f>
        <v>0.77958403660698894</v>
      </c>
      <c r="G11" s="22"/>
      <c r="H11" s="22">
        <f>'Appendix H Working'!H11</f>
        <v>0.64741035856573703</v>
      </c>
      <c r="I11" s="22"/>
      <c r="J11" s="22">
        <f>'Appendix H Working'!J11</f>
        <v>0.30665554444719179</v>
      </c>
      <c r="K11" s="22">
        <f>'Appendix H Working'!K11</f>
        <v>1.0366758184063776</v>
      </c>
      <c r="L11" s="22"/>
      <c r="M11" s="22">
        <f>'Appendix H Working'!M11</f>
        <v>6.0756972111553784</v>
      </c>
      <c r="N11" s="22"/>
      <c r="O11" s="22">
        <f>'Appendix H Working'!O11</f>
        <v>4.8458466775822133</v>
      </c>
      <c r="P11" s="22">
        <f>'Appendix H Working'!P11</f>
        <v>6.9642423431893015</v>
      </c>
      <c r="Q11" s="23">
        <f>'Appendix H Working'!Q11</f>
        <v>11.254980079681275</v>
      </c>
      <c r="R11" s="23"/>
      <c r="S11" s="23">
        <f>'Appendix H Working'!S11</f>
        <v>9.5257079796392627</v>
      </c>
      <c r="T11" s="23">
        <f>'Appendix H Working'!T11</f>
        <v>12.412966599984873</v>
      </c>
    </row>
    <row r="12" spans="1:20" ht="18">
      <c r="A12" s="4"/>
      <c r="B12" s="4" t="s">
        <v>14</v>
      </c>
      <c r="C12" s="22">
        <f>'Appendix H Working'!C12</f>
        <v>1.0351966873706004</v>
      </c>
      <c r="D12" s="22"/>
      <c r="E12" s="22">
        <f>'Appendix H Working'!E12</f>
        <v>0.12677707436385291</v>
      </c>
      <c r="F12" s="22">
        <f>'Appendix H Working'!F12</f>
        <v>1.7965723503570337</v>
      </c>
      <c r="G12" s="22"/>
      <c r="H12" s="22">
        <f>'Appendix H Working'!H12</f>
        <v>1.2422360248447204</v>
      </c>
      <c r="I12" s="22"/>
      <c r="J12" s="22">
        <f>'Appendix H Working'!J12</f>
        <v>0.12677707436385291</v>
      </c>
      <c r="K12" s="22">
        <f>'Appendix H Working'!K12</f>
        <v>1.7965723503570337</v>
      </c>
      <c r="L12" s="22"/>
      <c r="M12" s="22">
        <f>'Appendix H Working'!M12</f>
        <v>6.4182194616977233</v>
      </c>
      <c r="N12" s="22"/>
      <c r="O12" s="22">
        <f>'Appendix H Working'!O12</f>
        <v>3.397724013230218</v>
      </c>
      <c r="P12" s="22">
        <f>'Appendix H Working'!P12</f>
        <v>7.6846172460992443</v>
      </c>
      <c r="Q12" s="23">
        <f>'Appendix H Working'!Q12</f>
        <v>8.2815734989648035</v>
      </c>
      <c r="R12" s="23"/>
      <c r="S12" s="23">
        <f>'Appendix H Working'!S12</f>
        <v>5.7693547985081617</v>
      </c>
      <c r="T12" s="23">
        <f>'Appendix H Working'!T12</f>
        <v>11.043382137841652</v>
      </c>
    </row>
    <row r="13" spans="1:20" ht="18">
      <c r="A13" s="4"/>
      <c r="B13" s="4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3"/>
      <c r="R13" s="23"/>
      <c r="S13" s="23"/>
      <c r="T13" s="23"/>
    </row>
    <row r="14" spans="1:20" ht="18">
      <c r="A14" s="7" t="s">
        <v>15</v>
      </c>
      <c r="B14" s="4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3"/>
      <c r="R14" s="23"/>
      <c r="S14" s="23"/>
      <c r="T14" s="23"/>
    </row>
    <row r="15" spans="1:20" ht="18">
      <c r="A15" s="4"/>
      <c r="B15" s="4" t="s">
        <v>16</v>
      </c>
      <c r="C15" s="22">
        <f>'Appendix H Working'!C13</f>
        <v>1.1379800853485065</v>
      </c>
      <c r="D15" s="22"/>
      <c r="E15" s="22">
        <f>'Appendix H Working'!E13</f>
        <v>0.19124571529605938</v>
      </c>
      <c r="F15" s="22">
        <f>'Appendix H Working'!F13</f>
        <v>1.5524114207522099</v>
      </c>
      <c r="G15" s="22"/>
      <c r="H15" s="22">
        <f>'Appendix H Working'!H13</f>
        <v>0.14224751066856331</v>
      </c>
      <c r="I15" s="22"/>
      <c r="J15" s="22">
        <f>'Appendix H Working'!J13</f>
        <v>3.5860917824773225E-3</v>
      </c>
      <c r="K15" s="22">
        <f>'Appendix H Working'!K13</f>
        <v>0.78918461628029735</v>
      </c>
      <c r="L15" s="22"/>
      <c r="M15" s="22">
        <f>'Appendix H Working'!M13</f>
        <v>3.6984352773826461</v>
      </c>
      <c r="N15" s="22"/>
      <c r="O15" s="22">
        <f>'Appendix H Working'!O13</f>
        <v>2.3485684397398678</v>
      </c>
      <c r="P15" s="22">
        <f>'Appendix H Working'!P13</f>
        <v>5.3117467650091097</v>
      </c>
      <c r="Q15" s="23">
        <f>'Appendix H Working'!Q13</f>
        <v>18.776671408250355</v>
      </c>
      <c r="R15" s="23"/>
      <c r="S15" s="23">
        <f>'Appendix H Working'!S13</f>
        <v>13.157406765771629</v>
      </c>
      <c r="T15" s="23">
        <f>'Appendix H Working'!T13</f>
        <v>19.080553574171716</v>
      </c>
    </row>
    <row r="16" spans="1:20" ht="18">
      <c r="A16" s="4"/>
      <c r="B16" s="4" t="s">
        <v>17</v>
      </c>
      <c r="C16" s="22">
        <f>'Appendix H Working'!C14</f>
        <v>0.12919896640826875</v>
      </c>
      <c r="D16" s="22"/>
      <c r="E16" s="22">
        <f>'Appendix H Working'!E14</f>
        <v>3.1212535894840871E-2</v>
      </c>
      <c r="F16" s="22">
        <f>'Appendix H Working'!F14</f>
        <v>0.93101645202628358</v>
      </c>
      <c r="G16" s="22"/>
      <c r="H16" s="22">
        <f>'Appendix H Working'!H14</f>
        <v>0.64599483204134367</v>
      </c>
      <c r="I16" s="22"/>
      <c r="J16" s="22">
        <f>'Appendix H Working'!J14</f>
        <v>0.2092121636750541</v>
      </c>
      <c r="K16" s="22">
        <f>'Appendix H Working'!K14</f>
        <v>1.5036510411498285</v>
      </c>
      <c r="L16" s="22"/>
      <c r="M16" s="22">
        <f>'Appendix H Working'!M14</f>
        <v>3.4883720930232558</v>
      </c>
      <c r="N16" s="22"/>
      <c r="O16" s="22">
        <f>'Appendix H Working'!O14</f>
        <v>2.8739041572377113</v>
      </c>
      <c r="P16" s="22">
        <f>'Appendix H Working'!P14</f>
        <v>5.8968659092970066</v>
      </c>
      <c r="Q16" s="23">
        <f>'Appendix H Working'!Q14</f>
        <v>12.27390180878553</v>
      </c>
      <c r="R16" s="23"/>
      <c r="S16" s="23">
        <f>'Appendix H Working'!S14</f>
        <v>11.783350221994217</v>
      </c>
      <c r="T16" s="23">
        <f>'Appendix H Working'!T14</f>
        <v>17.134175551201665</v>
      </c>
    </row>
    <row r="17" spans="1:20" ht="18">
      <c r="A17" s="4"/>
      <c r="B17" s="4" t="s">
        <v>18</v>
      </c>
      <c r="C17" s="22">
        <f>'Appendix H Working'!C15</f>
        <v>0.29850746268656719</v>
      </c>
      <c r="D17" s="22"/>
      <c r="E17" s="22">
        <f>'Appendix H Working'!E15</f>
        <v>6.3258908271533965E-2</v>
      </c>
      <c r="F17" s="22">
        <f>'Appendix H Working'!F15</f>
        <v>0.89644918913520699</v>
      </c>
      <c r="G17" s="22"/>
      <c r="H17" s="22">
        <f>'Appendix H Working'!H15</f>
        <v>0.39800995024875618</v>
      </c>
      <c r="I17" s="22"/>
      <c r="J17" s="22">
        <f>'Appendix H Working'!J15</f>
        <v>0.19507915399980064</v>
      </c>
      <c r="K17" s="22">
        <f>'Appendix H Working'!K15</f>
        <v>1.2646014767347413</v>
      </c>
      <c r="L17" s="22"/>
      <c r="M17" s="22">
        <f>'Appendix H Working'!M15</f>
        <v>3.383084577114428</v>
      </c>
      <c r="N17" s="22"/>
      <c r="O17" s="22">
        <f>'Appendix H Working'!O15</f>
        <v>3.0517256152113417</v>
      </c>
      <c r="P17" s="22">
        <f>'Appendix H Working'!P15</f>
        <v>5.7460824956681051</v>
      </c>
      <c r="Q17" s="23">
        <f>'Appendix H Working'!Q15</f>
        <v>9.8507462686567173</v>
      </c>
      <c r="R17" s="23"/>
      <c r="S17" s="23">
        <f>'Appendix H Working'!S15</f>
        <v>10.000098620420932</v>
      </c>
      <c r="T17" s="23">
        <f>'Appendix H Working'!T15</f>
        <v>14.376179498188476</v>
      </c>
    </row>
    <row r="18" spans="1:20" ht="18">
      <c r="A18" s="4"/>
      <c r="B18" s="4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3"/>
      <c r="R18" s="23"/>
      <c r="S18" s="23"/>
      <c r="T18" s="23"/>
    </row>
    <row r="19" spans="1:20" ht="18">
      <c r="A19" s="7" t="s">
        <v>19</v>
      </c>
      <c r="B19" s="4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3"/>
      <c r="R19" s="23"/>
      <c r="S19" s="23"/>
      <c r="T19" s="23"/>
    </row>
    <row r="20" spans="1:20" ht="18">
      <c r="A20" s="7"/>
      <c r="B20" s="4" t="s">
        <v>20</v>
      </c>
      <c r="C20" s="22">
        <f>'Appendix H Working'!C16</f>
        <v>0.71301247771836007</v>
      </c>
      <c r="D20" s="22"/>
      <c r="E20" s="22">
        <f>'Appendix H Working'!E16</f>
        <v>7.5979123719073477E-2</v>
      </c>
      <c r="F20" s="22">
        <f>'Appendix H Working'!F16</f>
        <v>1.4636896046279091</v>
      </c>
      <c r="G20" s="22"/>
      <c r="H20" s="22">
        <f>'Appendix H Working'!H16</f>
        <v>0.89126559714795017</v>
      </c>
      <c r="I20" s="22"/>
      <c r="J20" s="22">
        <f>'Appendix H Working'!J16</f>
        <v>7.5979123719073477E-2</v>
      </c>
      <c r="K20" s="22">
        <f>'Appendix H Working'!K16</f>
        <v>1.4636896046279091</v>
      </c>
      <c r="L20" s="22"/>
      <c r="M20" s="22">
        <f>'Appendix H Working'!M16</f>
        <v>5.8823529411764701</v>
      </c>
      <c r="N20" s="22"/>
      <c r="O20" s="22">
        <f>'Appendix H Working'!O16</f>
        <v>3.1049475714070098</v>
      </c>
      <c r="P20" s="22">
        <f>'Appendix H Working'!P16</f>
        <v>6.9645382236060369</v>
      </c>
      <c r="Q20" s="23">
        <f>'Appendix H Working'!Q16</f>
        <v>16.755793226381464</v>
      </c>
      <c r="R20" s="23"/>
      <c r="S20" s="23">
        <f>'Appendix H Working'!S16</f>
        <v>15.920976532396056</v>
      </c>
      <c r="T20" s="23">
        <f>'Appendix H Working'!T16</f>
        <v>23.347762041644167</v>
      </c>
    </row>
    <row r="21" spans="1:20" ht="18">
      <c r="A21" s="7"/>
      <c r="B21" s="4" t="s">
        <v>21</v>
      </c>
      <c r="C21" s="22">
        <f>'Appendix H Working'!C17</f>
        <v>0.66518847006651882</v>
      </c>
      <c r="D21" s="22"/>
      <c r="E21" s="22">
        <f>'Appendix H Working'!E17</f>
        <v>0.18776324229748381</v>
      </c>
      <c r="F21" s="22">
        <f>'Appendix H Working'!F17</f>
        <v>2.1136408665157371</v>
      </c>
      <c r="G21" s="22"/>
      <c r="H21" s="22">
        <f>'Appendix H Working'!H17</f>
        <v>0.44345898004434592</v>
      </c>
      <c r="I21" s="22"/>
      <c r="J21" s="22">
        <f>'Appendix H Working'!J17</f>
        <v>5.6261795520644213E-3</v>
      </c>
      <c r="K21" s="22">
        <f>'Appendix H Working'!K17</f>
        <v>1.2381429757641997</v>
      </c>
      <c r="L21" s="22"/>
      <c r="M21" s="22">
        <f>'Appendix H Working'!M17</f>
        <v>4.6563192904656319</v>
      </c>
      <c r="N21" s="22"/>
      <c r="O21" s="22">
        <f>'Appendix H Working'!O17</f>
        <v>2.0323072119203394</v>
      </c>
      <c r="P21" s="22">
        <f>'Appendix H Working'!P17</f>
        <v>5.7739994661246561</v>
      </c>
      <c r="Q21" s="23">
        <f>'Appendix H Working'!Q17</f>
        <v>21.507760532150776</v>
      </c>
      <c r="R21" s="23"/>
      <c r="S21" s="23">
        <f>'Appendix H Working'!S17</f>
        <v>17.680252683188368</v>
      </c>
      <c r="T21" s="23">
        <f>'Appendix H Working'!T17</f>
        <v>26.540135620696738</v>
      </c>
    </row>
    <row r="22" spans="1:20" ht="18">
      <c r="A22" s="7"/>
      <c r="B22" s="4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3"/>
      <c r="R22" s="23"/>
      <c r="S22" s="23"/>
      <c r="T22" s="23"/>
    </row>
    <row r="23" spans="1:20" ht="18">
      <c r="A23" s="7" t="s">
        <v>22</v>
      </c>
      <c r="B23" s="4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3"/>
      <c r="R23" s="23"/>
      <c r="S23" s="23"/>
      <c r="T23" s="23"/>
    </row>
    <row r="24" spans="1:20" ht="18">
      <c r="A24" s="4"/>
      <c r="B24" s="4" t="s">
        <v>23</v>
      </c>
      <c r="C24" s="22">
        <f>'Appendix H Working'!C18</f>
        <v>0</v>
      </c>
      <c r="D24" s="22"/>
      <c r="E24" s="22">
        <f>'Appendix H Working'!E18</f>
        <v>7.9118149950905929E-3</v>
      </c>
      <c r="F24" s="22">
        <f>'Appendix H Working'!F18</f>
        <v>1.7411385596684057</v>
      </c>
      <c r="G24" s="22"/>
      <c r="H24" s="22">
        <f>'Appendix H Working'!H18</f>
        <v>0</v>
      </c>
      <c r="I24" s="22"/>
      <c r="J24" s="22">
        <f>'Appendix H Working'!J18</f>
        <v>0</v>
      </c>
      <c r="K24" s="22">
        <f>'Appendix H Working'!K18</f>
        <v>1.1527748294106051</v>
      </c>
      <c r="L24" s="22"/>
      <c r="M24" s="22">
        <f>'Appendix H Working'!M18</f>
        <v>4.375</v>
      </c>
      <c r="N24" s="22"/>
      <c r="O24" s="22">
        <f>'Appendix H Working'!O18</f>
        <v>1.4985589675413853</v>
      </c>
      <c r="P24" s="22">
        <f>'Appendix H Working'!P18</f>
        <v>5.7469862631305562</v>
      </c>
      <c r="Q24" s="23">
        <f>'Appendix H Working'!Q18</f>
        <v>20</v>
      </c>
      <c r="R24" s="23"/>
      <c r="S24" s="23">
        <f>'Appendix H Working'!S18</f>
        <v>13.899232889089383</v>
      </c>
      <c r="T24" s="23">
        <f>'Appendix H Working'!T18</f>
        <v>23.606940522002052</v>
      </c>
    </row>
    <row r="25" spans="1:20" ht="18">
      <c r="A25" s="4"/>
      <c r="B25" s="4" t="s">
        <v>24</v>
      </c>
      <c r="C25" s="22">
        <f>'Appendix H Working'!C19</f>
        <v>0.26143790849673199</v>
      </c>
      <c r="D25" s="22"/>
      <c r="E25" s="22">
        <f>'Appendix H Working'!E19</f>
        <v>8.0872172927529698E-2</v>
      </c>
      <c r="F25" s="22">
        <f>'Appendix H Working'!F19</f>
        <v>1.1460487672865785</v>
      </c>
      <c r="G25" s="22"/>
      <c r="H25" s="22">
        <f>'Appendix H Working'!H19</f>
        <v>0</v>
      </c>
      <c r="I25" s="22"/>
      <c r="J25" s="22">
        <f>'Appendix H Working'!J19</f>
        <v>5.4327556437036857E-2</v>
      </c>
      <c r="K25" s="22">
        <f>'Appendix H Working'!K19</f>
        <v>1.0465859003025704</v>
      </c>
      <c r="L25" s="22"/>
      <c r="M25" s="22">
        <f>'Appendix H Working'!M19</f>
        <v>3.5294117647058822</v>
      </c>
      <c r="N25" s="22"/>
      <c r="O25" s="22">
        <f>'Appendix H Working'!O19</f>
        <v>2.5387915212480956</v>
      </c>
      <c r="P25" s="22">
        <f>'Appendix H Working'!P19</f>
        <v>5.4442924756322348</v>
      </c>
      <c r="Q25" s="23">
        <f>'Appendix H Working'!Q19</f>
        <v>19.215686274509807</v>
      </c>
      <c r="R25" s="23"/>
      <c r="S25" s="23">
        <f>'Appendix H Working'!S19</f>
        <v>12.927257643951206</v>
      </c>
      <c r="T25" s="23">
        <f>'Appendix H Working'!T19</f>
        <v>18.54986653905533</v>
      </c>
    </row>
    <row r="26" spans="1:20" ht="18">
      <c r="A26" s="4"/>
      <c r="B26" s="4" t="s">
        <v>25</v>
      </c>
      <c r="C26" s="22">
        <f>'Appendix H Working'!C20</f>
        <v>0.40080160320641278</v>
      </c>
      <c r="D26" s="22"/>
      <c r="E26" s="22">
        <f>'Appendix H Working'!E20</f>
        <v>0.22018942534908517</v>
      </c>
      <c r="F26" s="22">
        <f>'Appendix H Working'!F20</f>
        <v>1.3059474022518684</v>
      </c>
      <c r="G26" s="22"/>
      <c r="H26" s="22">
        <f>'Appendix H Working'!H20</f>
        <v>0.1002004008016032</v>
      </c>
      <c r="I26" s="22"/>
      <c r="J26" s="22">
        <f>'Appendix H Working'!J20</f>
        <v>2.4220927854396515E-2</v>
      </c>
      <c r="K26" s="22">
        <f>'Appendix H Working'!K20</f>
        <v>0.72246876677239613</v>
      </c>
      <c r="L26" s="22"/>
      <c r="M26" s="22">
        <f>'Appendix H Working'!M20</f>
        <v>4.5090180360721446</v>
      </c>
      <c r="N26" s="22"/>
      <c r="O26" s="22">
        <f>'Appendix H Working'!O20</f>
        <v>2.7732812489436478</v>
      </c>
      <c r="P26" s="22">
        <f>'Appendix H Working'!P20</f>
        <v>5.3314283865832861</v>
      </c>
      <c r="Q26" s="23">
        <f>'Appendix H Working'!Q20</f>
        <v>23.747494989979959</v>
      </c>
      <c r="R26" s="23"/>
      <c r="S26" s="23">
        <f>'Appendix H Working'!S20</f>
        <v>17.600560056011201</v>
      </c>
      <c r="T26" s="23">
        <f>'Appendix H Working'!T20</f>
        <v>23.199439943988796</v>
      </c>
    </row>
    <row r="27" spans="1:20" ht="18">
      <c r="A27" s="4"/>
      <c r="B27" s="4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3"/>
      <c r="R27" s="23"/>
      <c r="S27" s="23"/>
      <c r="T27" s="23"/>
    </row>
    <row r="28" spans="1:20" ht="20.25" customHeight="1">
      <c r="A28" s="7" t="s">
        <v>26</v>
      </c>
      <c r="B28" s="4"/>
      <c r="C28" s="22">
        <f>'Appendix H Working'!C21</f>
        <v>0.40705563093622793</v>
      </c>
      <c r="D28" s="22"/>
      <c r="E28" s="22">
        <f>'Appendix H Working'!E21</f>
        <v>8.3266772933459257E-2</v>
      </c>
      <c r="F28" s="22">
        <f>'Appendix H Working'!F21</f>
        <v>1.1799829165198283</v>
      </c>
      <c r="G28" s="22"/>
      <c r="H28" s="22">
        <f>'Appendix H Working'!H21</f>
        <v>1.2211668928086838</v>
      </c>
      <c r="I28" s="22"/>
      <c r="J28" s="22">
        <f>'Appendix H Working'!J21</f>
        <v>0.1817220390296338</v>
      </c>
      <c r="K28" s="22">
        <f>'Appendix H Working'!K21</f>
        <v>1.4751042571346706</v>
      </c>
      <c r="L28" s="22"/>
      <c r="M28" s="22">
        <f>'Appendix H Working'!M21</f>
        <v>5.1560379918588879</v>
      </c>
      <c r="N28" s="22"/>
      <c r="O28" s="22">
        <f>'Appendix H Working'!O21</f>
        <v>3.7325454225351926</v>
      </c>
      <c r="P28" s="22">
        <f>'Appendix H Working'!P21</f>
        <v>7.1755429159936561</v>
      </c>
      <c r="Q28" s="23">
        <f>'Appendix H Working'!Q21</f>
        <v>25.508819538670284</v>
      </c>
      <c r="R28" s="23"/>
      <c r="S28" s="23">
        <f>'Appendix H Working'!S21</f>
        <v>20.911532551306699</v>
      </c>
      <c r="T28" s="23">
        <f>'Appendix H Working'!T21</f>
        <v>28.025210382744447</v>
      </c>
    </row>
    <row r="29" spans="1:20" ht="20.25" customHeight="1">
      <c r="A29" s="7"/>
      <c r="B29" s="4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3"/>
      <c r="R29" s="23"/>
      <c r="S29" s="23"/>
      <c r="T29" s="23"/>
    </row>
    <row r="30" spans="1:20" ht="20.25" customHeight="1">
      <c r="A30" s="7" t="s">
        <v>27</v>
      </c>
      <c r="B30" s="4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3"/>
      <c r="R30" s="23"/>
      <c r="S30" s="23"/>
      <c r="T30" s="23"/>
    </row>
    <row r="31" spans="1:20" ht="18">
      <c r="A31" s="4"/>
      <c r="B31" s="4" t="s">
        <v>28</v>
      </c>
      <c r="C31" s="22">
        <f>'Appendix H Working'!C22</f>
        <v>1.3071895424836601</v>
      </c>
      <c r="D31" s="22"/>
      <c r="E31" s="22">
        <f>'Appendix H Working'!E22</f>
        <v>8.8994819431120337E-2</v>
      </c>
      <c r="F31" s="22">
        <f>'Appendix H Working'!F22</f>
        <v>1.7144287231937179</v>
      </c>
      <c r="G31" s="22"/>
      <c r="H31" s="22">
        <f>'Appendix H Working'!H22</f>
        <v>0.4357298474945534</v>
      </c>
      <c r="I31" s="22"/>
      <c r="J31" s="22">
        <f>'Appendix H Working'!J22</f>
        <v>5.1864941872369411E-2</v>
      </c>
      <c r="K31" s="22">
        <f>'Appendix H Working'!K22</f>
        <v>1.5470423271357518</v>
      </c>
      <c r="L31" s="22"/>
      <c r="M31" s="22">
        <f>'Appendix H Working'!M22</f>
        <v>5.4466230936819171</v>
      </c>
      <c r="N31" s="22"/>
      <c r="O31" s="22">
        <f>'Appendix H Working'!O22</f>
        <v>4.2464517506976076</v>
      </c>
      <c r="P31" s="22">
        <f>'Appendix H Working'!P22</f>
        <v>9.0445864499795583</v>
      </c>
      <c r="Q31" s="23">
        <f>'Appendix H Working'!Q22</f>
        <v>35.511982570806097</v>
      </c>
      <c r="R31" s="23"/>
      <c r="S31" s="23">
        <f>'Appendix H Working'!S22</f>
        <v>25.012626820181911</v>
      </c>
      <c r="T31" s="23">
        <f>'Appendix H Working'!T22</f>
        <v>34.944546627355564</v>
      </c>
    </row>
    <row r="32" spans="1:20" ht="18">
      <c r="A32" s="4"/>
      <c r="B32" s="4" t="s">
        <v>29</v>
      </c>
      <c r="C32" s="22">
        <f>'Appendix H Working'!C23</f>
        <v>0.42613636363636359</v>
      </c>
      <c r="D32" s="22"/>
      <c r="E32" s="22">
        <f>'Appendix H Working'!E23</f>
        <v>0.15242872358410145</v>
      </c>
      <c r="F32" s="22">
        <f>'Appendix H Working'!F23</f>
        <v>1.4323900245319856</v>
      </c>
      <c r="G32" s="22"/>
      <c r="H32" s="22">
        <f>'Appendix H Working'!H23</f>
        <v>0.28409090909090912</v>
      </c>
      <c r="I32" s="22"/>
      <c r="J32" s="22">
        <f>'Appendix H Working'!J23</f>
        <v>3.3875423572582539E-2</v>
      </c>
      <c r="K32" s="22">
        <f>'Appendix H Working'!K23</f>
        <v>1.0104458276537009</v>
      </c>
      <c r="L32" s="22"/>
      <c r="M32" s="22">
        <f>'Appendix H Working'!M23</f>
        <v>3.125</v>
      </c>
      <c r="N32" s="22"/>
      <c r="O32" s="22">
        <f>'Appendix H Working'!O23</f>
        <v>2.4319110920762674</v>
      </c>
      <c r="P32" s="22">
        <f>'Appendix H Working'!P23</f>
        <v>5.4112213689803603</v>
      </c>
      <c r="Q32" s="23">
        <f>'Appendix H Working'!Q23</f>
        <v>22.869318181818183</v>
      </c>
      <c r="R32" s="23"/>
      <c r="S32" s="23">
        <f>'Appendix H Working'!S23</f>
        <v>17.364415507864472</v>
      </c>
      <c r="T32" s="23">
        <f>'Appendix H Working'!T23</f>
        <v>24.034185890736929</v>
      </c>
    </row>
    <row r="33" spans="1:20" ht="18">
      <c r="A33" s="4"/>
      <c r="B33" s="24" t="s">
        <v>30</v>
      </c>
      <c r="C33" s="22">
        <f>'Appendix H Working'!C24</f>
        <v>0.66555740432612309</v>
      </c>
      <c r="D33" s="22"/>
      <c r="E33" s="22">
        <f>'Appendix H Working'!E24</f>
        <v>0.1027694556304987</v>
      </c>
      <c r="F33" s="22">
        <f>'Appendix H Working'!F24</f>
        <v>1.4563576527811171</v>
      </c>
      <c r="G33" s="22"/>
      <c r="H33" s="22">
        <f>'Appendix H Working'!H24</f>
        <v>0.99833610648918469</v>
      </c>
      <c r="I33" s="22"/>
      <c r="J33" s="22">
        <f>'Appendix H Working'!J24</f>
        <v>0.1027694556304987</v>
      </c>
      <c r="K33" s="22">
        <f>'Appendix H Working'!K24</f>
        <v>1.4563576527811171</v>
      </c>
      <c r="L33" s="22"/>
      <c r="M33" s="22">
        <f>'Appendix H Working'!M24</f>
        <v>6.8219633943427613</v>
      </c>
      <c r="N33" s="22"/>
      <c r="O33" s="22">
        <f>'Appendix H Working'!O24</f>
        <v>3.7733690320149242</v>
      </c>
      <c r="P33" s="22">
        <f>'Appendix H Working'!P24</f>
        <v>7.6983835995297802</v>
      </c>
      <c r="Q33" s="23">
        <f>'Appendix H Working'!Q24</f>
        <v>25.291181364392678</v>
      </c>
      <c r="R33" s="23"/>
      <c r="S33" s="23">
        <f>'Appendix H Working'!S24</f>
        <v>18.52067012666496</v>
      </c>
      <c r="T33" s="23">
        <f>'Appendix H Working'!T24</f>
        <v>26.06404748130846</v>
      </c>
    </row>
    <row r="34" spans="1:20" ht="18">
      <c r="A34" s="4"/>
      <c r="B34" s="24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3"/>
      <c r="R34" s="23"/>
      <c r="S34" s="23"/>
      <c r="T34" s="23"/>
    </row>
    <row r="35" spans="1:20" ht="18">
      <c r="A35" s="7" t="s">
        <v>31</v>
      </c>
      <c r="B35" s="24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3"/>
      <c r="R35" s="23"/>
      <c r="S35" s="23"/>
      <c r="T35" s="23"/>
    </row>
    <row r="36" spans="1:20" s="25" customFormat="1" ht="18">
      <c r="A36" s="4"/>
      <c r="B36" s="4" t="s">
        <v>32</v>
      </c>
      <c r="C36" s="22">
        <f>'Appendix H Working'!C25</f>
        <v>1.2566457225712904</v>
      </c>
      <c r="D36" s="22"/>
      <c r="E36" s="22">
        <f>'Appendix H Working'!E25</f>
        <v>0.64824235637793615</v>
      </c>
      <c r="F36" s="22">
        <f>'Appendix H Working'!F25</f>
        <v>1.583014496853814</v>
      </c>
      <c r="G36" s="22"/>
      <c r="H36" s="22">
        <f>'Appendix H Working'!H25</f>
        <v>0.33832769453842437</v>
      </c>
      <c r="I36" s="22"/>
      <c r="J36" s="22">
        <f>'Appendix H Working'!J25</f>
        <v>0.26578704584883051</v>
      </c>
      <c r="K36" s="22">
        <f>'Appendix H Working'!K25</f>
        <v>0.95266401322855554</v>
      </c>
      <c r="L36" s="22"/>
      <c r="M36" s="22">
        <f>'Appendix H Working'!M25</f>
        <v>7.298211696471725</v>
      </c>
      <c r="N36" s="22"/>
      <c r="O36" s="22">
        <f>'Appendix H Working'!O25</f>
        <v>6.2410599436336502</v>
      </c>
      <c r="P36" s="22">
        <f>'Appendix H Working'!P25</f>
        <v>8.5895305694350803</v>
      </c>
      <c r="Q36" s="23">
        <f>'Appendix H Working'!Q25</f>
        <v>60.898985016916384</v>
      </c>
      <c r="R36" s="23"/>
      <c r="S36" s="23">
        <f>'Appendix H Working'!S25</f>
        <v>50.754200797112667</v>
      </c>
      <c r="T36" s="23">
        <f>'Appendix H Working'!T25</f>
        <v>57.087038312277457</v>
      </c>
    </row>
    <row r="37" spans="1:20" ht="18">
      <c r="A37" s="7"/>
      <c r="B37" s="4" t="s">
        <v>33</v>
      </c>
      <c r="C37" s="22">
        <f>'Appendix H Working'!C26</f>
        <v>0.18083182640144665</v>
      </c>
      <c r="D37" s="22"/>
      <c r="E37" s="22">
        <f>'Appendix H Working'!E26</f>
        <v>1.9198868560845028E-2</v>
      </c>
      <c r="F37" s="22">
        <f>'Appendix H Working'!F26</f>
        <v>1.1416816720667287</v>
      </c>
      <c r="G37" s="22"/>
      <c r="H37" s="22">
        <f>'Appendix H Working'!H26</f>
        <v>0</v>
      </c>
      <c r="I37" s="22"/>
      <c r="J37" s="22">
        <f>'Appendix H Working'!J26</f>
        <v>0</v>
      </c>
      <c r="K37" s="22">
        <f>'Appendix H Working'!K26</f>
        <v>0.65638424450425914</v>
      </c>
      <c r="L37" s="22"/>
      <c r="M37" s="22">
        <f>'Appendix H Working'!M26</f>
        <v>2.5316455696202533</v>
      </c>
      <c r="N37" s="22"/>
      <c r="O37" s="22">
        <f>'Appendix H Working'!O26</f>
        <v>1.2316641443067264</v>
      </c>
      <c r="P37" s="22">
        <f>'Appendix H Working'!P26</f>
        <v>3.9555864623058499</v>
      </c>
      <c r="Q37" s="23">
        <f>'Appendix H Working'!Q26</f>
        <v>21.518987341772153</v>
      </c>
      <c r="R37" s="23"/>
      <c r="S37" s="23">
        <f>'Appendix H Working'!S26</f>
        <v>13.996524123528884</v>
      </c>
      <c r="T37" s="23">
        <f>'Appendix H Working'!T26</f>
        <v>21.055475788685737</v>
      </c>
    </row>
    <row r="38" spans="1:20" s="25" customFormat="1" ht="18">
      <c r="A38" s="7"/>
      <c r="B38" s="4" t="s">
        <v>34</v>
      </c>
      <c r="C38" s="22">
        <f>'Appendix H Working'!C27</f>
        <v>0.17636684303350969</v>
      </c>
      <c r="D38" s="22"/>
      <c r="E38" s="22">
        <f>'Appendix H Working'!E27</f>
        <v>4.3720086379777104E-2</v>
      </c>
      <c r="F38" s="22">
        <f>'Appendix H Working'!F27</f>
        <v>1.3040952468815814</v>
      </c>
      <c r="G38" s="22"/>
      <c r="H38" s="22">
        <f>'Appendix H Working'!H27</f>
        <v>0</v>
      </c>
      <c r="I38" s="22"/>
      <c r="J38" s="22">
        <f>'Appendix H Working'!J27</f>
        <v>0</v>
      </c>
      <c r="K38" s="22">
        <f>'Appendix H Working'!K27</f>
        <v>0</v>
      </c>
      <c r="L38" s="22"/>
      <c r="M38" s="22">
        <f>'Appendix H Working'!M27</f>
        <v>2.9982363315696645</v>
      </c>
      <c r="N38" s="22"/>
      <c r="O38" s="22">
        <f>'Appendix H Working'!O27</f>
        <v>1.3152872500741615</v>
      </c>
      <c r="P38" s="22">
        <f>'Appendix H Working'!P27</f>
        <v>4.1265600906294706</v>
      </c>
      <c r="Q38" s="23">
        <f>'Appendix H Working'!Q27</f>
        <v>15.696649029982362</v>
      </c>
      <c r="R38" s="23"/>
      <c r="S38" s="23">
        <f>'Appendix H Working'!S27</f>
        <v>12.578237100328465</v>
      </c>
      <c r="T38" s="23">
        <f>'Appendix H Working'!T27</f>
        <v>19.370790357856286</v>
      </c>
    </row>
    <row r="39" spans="1:20" s="25" customFormat="1" ht="18">
      <c r="A39" s="7"/>
      <c r="B39" s="4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3"/>
      <c r="R39" s="23"/>
      <c r="S39" s="23"/>
      <c r="T39" s="23"/>
    </row>
    <row r="40" spans="1:20" s="25" customFormat="1" ht="18">
      <c r="A40" s="7" t="s">
        <v>35</v>
      </c>
      <c r="B40" s="4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3"/>
      <c r="R40" s="23"/>
      <c r="S40" s="23"/>
      <c r="T40" s="23"/>
    </row>
    <row r="41" spans="1:20" ht="18">
      <c r="A41" s="4"/>
      <c r="B41" s="4" t="s">
        <v>36</v>
      </c>
      <c r="C41" s="22">
        <f>'Appendix H Working'!C28</f>
        <v>0.36199095022624433</v>
      </c>
      <c r="D41" s="22"/>
      <c r="E41" s="22">
        <f>'Appendix H Working'!E28</f>
        <v>0.11991072380019352</v>
      </c>
      <c r="F41" s="22">
        <f>'Appendix H Working'!F28</f>
        <v>0.9733592034201245</v>
      </c>
      <c r="G41" s="22"/>
      <c r="H41" s="22">
        <f>'Appendix H Working'!H28</f>
        <v>0.18099547511312217</v>
      </c>
      <c r="I41" s="22"/>
      <c r="J41" s="22">
        <f>'Appendix H Working'!J28</f>
        <v>5.4944238267815471E-2</v>
      </c>
      <c r="K41" s="22">
        <f>'Appendix H Working'!K28</f>
        <v>0.77862105415118332</v>
      </c>
      <c r="L41" s="22"/>
      <c r="M41" s="22">
        <f>'Appendix H Working'!M28</f>
        <v>3.3484162895927603</v>
      </c>
      <c r="N41" s="22"/>
      <c r="O41" s="22">
        <f>'Appendix H Working'!O28</f>
        <v>2.6129935940013569</v>
      </c>
      <c r="P41" s="22">
        <f>'Appendix H Working'!P28</f>
        <v>4.9397095529071864</v>
      </c>
      <c r="Q41" s="23">
        <f>'Appendix H Working'!Q28</f>
        <v>32.941176470588232</v>
      </c>
      <c r="R41" s="23"/>
      <c r="S41" s="23">
        <f>'Appendix H Working'!S28</f>
        <v>28.315202788717407</v>
      </c>
      <c r="T41" s="23">
        <f>'Appendix H Working'!T28</f>
        <v>34.88195529298774</v>
      </c>
    </row>
    <row r="42" spans="1:20" ht="18">
      <c r="A42" s="4"/>
      <c r="B42" s="4" t="s">
        <v>37</v>
      </c>
      <c r="C42" s="22">
        <f>'Appendix H Working'!C29</f>
        <v>0.73529411764705876</v>
      </c>
      <c r="D42" s="22"/>
      <c r="E42" s="22">
        <f>'Appendix H Working'!E29</f>
        <v>4.4038050644357299E-2</v>
      </c>
      <c r="F42" s="22">
        <f>'Appendix H Working'!F29</f>
        <v>1.313579575949811</v>
      </c>
      <c r="G42" s="22"/>
      <c r="H42" s="22">
        <f>'Appendix H Working'!H29</f>
        <v>0.55147058823529416</v>
      </c>
      <c r="I42" s="22"/>
      <c r="J42" s="22">
        <f>'Appendix H Working'!J29</f>
        <v>4.6032378153254361E-3</v>
      </c>
      <c r="K42" s="22">
        <f>'Appendix H Working'!K29</f>
        <v>1.0130260710797998</v>
      </c>
      <c r="L42" s="22"/>
      <c r="M42" s="22">
        <f>'Appendix H Working'!M29</f>
        <v>5.5147058823529411</v>
      </c>
      <c r="N42" s="22"/>
      <c r="O42" s="22">
        <f>'Appendix H Working'!O29</f>
        <v>3.5312282068268965</v>
      </c>
      <c r="P42" s="22">
        <f>'Appendix H Working'!P29</f>
        <v>7.5725158979248359</v>
      </c>
      <c r="Q42" s="23">
        <f>'Appendix H Working'!Q29</f>
        <v>26.286764705882355</v>
      </c>
      <c r="R42" s="23"/>
      <c r="S42" s="23">
        <f>'Appendix H Working'!S29</f>
        <v>21.071261963599795</v>
      </c>
      <c r="T42" s="23">
        <f>'Appendix H Working'!T29</f>
        <v>29.474192581854751</v>
      </c>
    </row>
    <row r="43" spans="1:20" ht="18">
      <c r="A43" s="4"/>
      <c r="B43" s="4" t="s">
        <v>38</v>
      </c>
      <c r="C43" s="22">
        <f>'Appendix H Working'!C30</f>
        <v>0.19083969465648853</v>
      </c>
      <c r="D43" s="22"/>
      <c r="E43" s="22">
        <f>'Appendix H Working'!E30</f>
        <v>0.15446701834345103</v>
      </c>
      <c r="F43" s="22">
        <f>'Appendix H Working'!F30</f>
        <v>1.7388270382670596</v>
      </c>
      <c r="G43" s="22"/>
      <c r="H43" s="22">
        <f>'Appendix H Working'!H30</f>
        <v>0.19083969465648853</v>
      </c>
      <c r="I43" s="22"/>
      <c r="J43" s="22">
        <f>'Appendix H Working'!J30</f>
        <v>4.6284840921919368E-3</v>
      </c>
      <c r="K43" s="22">
        <f>'Appendix H Working'!K30</f>
        <v>1.0185819727493417</v>
      </c>
      <c r="L43" s="22"/>
      <c r="M43" s="22">
        <f>'Appendix H Working'!M30</f>
        <v>4.9618320610687023</v>
      </c>
      <c r="N43" s="22"/>
      <c r="O43" s="22">
        <f>'Appendix H Working'!O30</f>
        <v>3.550595089131249</v>
      </c>
      <c r="P43" s="22">
        <f>'Appendix H Working'!P30</f>
        <v>7.6140470637269839</v>
      </c>
      <c r="Q43" s="23">
        <f>'Appendix H Working'!Q30</f>
        <v>25.763358778625957</v>
      </c>
      <c r="R43" s="23"/>
      <c r="S43" s="23">
        <f>'Appendix H Working'!S30</f>
        <v>21.589268836191341</v>
      </c>
      <c r="T43" s="23">
        <f>'Appendix H Working'!T30</f>
        <v>30.110913979165151</v>
      </c>
    </row>
    <row r="44" spans="1:20" ht="18">
      <c r="A44" s="4"/>
      <c r="B44" s="4" t="s">
        <v>39</v>
      </c>
      <c r="C44" s="22">
        <f>'Appendix H Working'!C31</f>
        <v>0.82063305978898016</v>
      </c>
      <c r="D44" s="22"/>
      <c r="E44" s="22">
        <f>'Appendix H Working'!E31</f>
        <v>4.8552080227024758E-2</v>
      </c>
      <c r="F44" s="22">
        <f>'Appendix H Working'!F31</f>
        <v>0.93532501604143259</v>
      </c>
      <c r="G44" s="22"/>
      <c r="H44" s="22">
        <f>'Appendix H Working'!H31</f>
        <v>0.93786635404454854</v>
      </c>
      <c r="I44" s="22"/>
      <c r="J44" s="22">
        <f>'Appendix H Working'!J31</f>
        <v>0.29256720279265958</v>
      </c>
      <c r="K44" s="22">
        <f>'Appendix H Working'!K31</f>
        <v>1.6056304242665294</v>
      </c>
      <c r="L44" s="22"/>
      <c r="M44" s="22">
        <f>'Appendix H Working'!M31</f>
        <v>5.7444314185228604</v>
      </c>
      <c r="N44" s="22"/>
      <c r="O44" s="22">
        <f>'Appendix H Working'!O31</f>
        <v>4.1345106102200049</v>
      </c>
      <c r="P44" s="22">
        <f>'Appendix H Working'!P31</f>
        <v>7.4347004885662686</v>
      </c>
      <c r="Q44" s="23">
        <f>'Appendix H Working'!Q31</f>
        <v>19.460726846424382</v>
      </c>
      <c r="R44" s="23"/>
      <c r="S44" s="23">
        <f>'Appendix H Working'!S31</f>
        <v>15.859965088936063</v>
      </c>
      <c r="T44" s="23">
        <f>'Appendix H Working'!T31</f>
        <v>21.663399397045243</v>
      </c>
    </row>
    <row r="45" spans="1:20" ht="18">
      <c r="A45" s="4"/>
      <c r="B45" s="4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3"/>
      <c r="R45" s="23"/>
      <c r="S45" s="23"/>
      <c r="T45" s="23"/>
    </row>
    <row r="46" spans="1:20" ht="18">
      <c r="A46" s="7" t="s">
        <v>40</v>
      </c>
      <c r="B46" s="4"/>
      <c r="C46" s="22">
        <f>'Appendix H Working'!C32</f>
        <v>0.39352864013992128</v>
      </c>
      <c r="D46" s="22"/>
      <c r="E46" s="22">
        <f>'Appendix H Working'!E32</f>
        <v>0.24254241904756352</v>
      </c>
      <c r="F46" s="22">
        <f>'Appendix H Working'!F32</f>
        <v>0.86934799087022785</v>
      </c>
      <c r="G46" s="22"/>
      <c r="H46" s="22">
        <f>'Appendix H Working'!H32</f>
        <v>0.39352864013992128</v>
      </c>
      <c r="I46" s="22"/>
      <c r="J46" s="22">
        <f>'Appendix H Working'!J32</f>
        <v>0.11061728162125291</v>
      </c>
      <c r="K46" s="22">
        <f>'Appendix H Working'!K32</f>
        <v>0.60707581412197398</v>
      </c>
      <c r="L46" s="22"/>
      <c r="M46" s="22">
        <f>'Appendix H Working'!M32</f>
        <v>7.0397901180585922</v>
      </c>
      <c r="N46" s="22"/>
      <c r="O46" s="22">
        <f>'Appendix H Working'!O32</f>
        <v>5.1270018671605948</v>
      </c>
      <c r="P46" s="22">
        <f>'Appendix H Working'!P32</f>
        <v>7.1698179208252695</v>
      </c>
      <c r="Q46" s="23">
        <f>'Appendix H Working'!Q32</f>
        <v>47.223436816790553</v>
      </c>
      <c r="R46" s="23"/>
      <c r="S46" s="23">
        <f>'Appendix H Working'!S32</f>
        <v>40.558958390286833</v>
      </c>
      <c r="T46" s="23">
        <f>'Appendix H Working'!T32</f>
        <v>45.978144083211411</v>
      </c>
    </row>
    <row r="47" spans="1:20" ht="18">
      <c r="A47" s="7"/>
      <c r="B47" s="4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3"/>
      <c r="R47" s="23"/>
      <c r="S47" s="23"/>
      <c r="T47" s="23"/>
    </row>
    <row r="48" spans="1:20" ht="18">
      <c r="A48" s="7" t="s">
        <v>41</v>
      </c>
      <c r="B48" s="4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3"/>
      <c r="R48" s="23"/>
      <c r="S48" s="23"/>
      <c r="T48" s="23"/>
    </row>
    <row r="49" spans="1:20" ht="18">
      <c r="A49" s="7"/>
      <c r="B49" s="4" t="s">
        <v>42</v>
      </c>
      <c r="C49" s="22">
        <f>'Appendix H Working'!C33</f>
        <v>8.9047195013357075E-2</v>
      </c>
      <c r="D49" s="22"/>
      <c r="E49" s="22">
        <f>'Appendix H Working'!E33</f>
        <v>2.1283767886112928E-2</v>
      </c>
      <c r="F49" s="22">
        <f>'Appendix H Working'!F33</f>
        <v>0.63485831878066445</v>
      </c>
      <c r="G49" s="22"/>
      <c r="H49" s="22">
        <f>'Appendix H Working'!H33</f>
        <v>0.62333036509349959</v>
      </c>
      <c r="I49" s="22"/>
      <c r="J49" s="22">
        <f>'Appendix H Working'!J33</f>
        <v>0.30350019127842714</v>
      </c>
      <c r="K49" s="22">
        <f>'Appendix H Working'!K33</f>
        <v>1.3851660123192719</v>
      </c>
      <c r="L49" s="22"/>
      <c r="M49" s="22">
        <f>'Appendix H Working'!M33</f>
        <v>2.9385574354407837</v>
      </c>
      <c r="N49" s="22"/>
      <c r="O49" s="22">
        <f>'Appendix H Working'!O33</f>
        <v>1.9233722593395928</v>
      </c>
      <c r="P49" s="22">
        <f>'Appendix H Working'!P33</f>
        <v>3.9696355078576855</v>
      </c>
      <c r="Q49" s="23">
        <f>'Appendix H Working'!Q33</f>
        <v>18.07658058771149</v>
      </c>
      <c r="R49" s="23"/>
      <c r="S49" s="23">
        <f>'Appendix H Working'!S33</f>
        <v>16.859622605909994</v>
      </c>
      <c r="T49" s="23">
        <f>'Appendix H Working'!T33</f>
        <v>21.980447692859777</v>
      </c>
    </row>
    <row r="50" spans="1:20" ht="18">
      <c r="A50" s="7"/>
      <c r="B50" s="4" t="s">
        <v>43</v>
      </c>
      <c r="C50" s="22">
        <f>'Appendix H Working'!C34</f>
        <v>0</v>
      </c>
      <c r="D50" s="22"/>
      <c r="E50" s="22">
        <f>'Appendix H Working'!E34</f>
        <v>0</v>
      </c>
      <c r="F50" s="22">
        <f>'Appendix H Working'!F34</f>
        <v>2.561721843134678</v>
      </c>
      <c r="G50" s="22"/>
      <c r="H50" s="22">
        <f>'Appendix H Working'!H34</f>
        <v>0.68965517241379315</v>
      </c>
      <c r="I50" s="22"/>
      <c r="J50" s="22">
        <f>'Appendix H Working'!J34</f>
        <v>3.4099622124140908E-4</v>
      </c>
      <c r="K50" s="22">
        <f>'Appendix H Working'!K34</f>
        <v>3.2459734737833847</v>
      </c>
      <c r="L50" s="22"/>
      <c r="M50" s="22">
        <f>'Appendix H Working'!M34</f>
        <v>4.1379310344827589</v>
      </c>
      <c r="N50" s="22"/>
      <c r="O50" s="22">
        <f>'Appendix H Working'!O34</f>
        <v>0.75685095390717028</v>
      </c>
      <c r="P50" s="22">
        <f>'Appendix H Working'!P34</f>
        <v>7.1122143579192345</v>
      </c>
      <c r="Q50" s="23">
        <f>'Appendix H Working'!Q34</f>
        <v>14.482758620689657</v>
      </c>
      <c r="R50" s="23"/>
      <c r="S50" s="23">
        <f>'Appendix H Working'!S34</f>
        <v>5.8301292588773004</v>
      </c>
      <c r="T50" s="23">
        <f>'Appendix H Working'!T34</f>
        <v>17.18070754964295</v>
      </c>
    </row>
    <row r="51" spans="1:20" ht="18">
      <c r="A51" s="7"/>
      <c r="B51" s="24" t="s">
        <v>44</v>
      </c>
      <c r="C51" s="22">
        <f>'Appendix H Working'!C35</f>
        <v>0.45454545454545453</v>
      </c>
      <c r="D51" s="22"/>
      <c r="E51" s="22">
        <f>'Appendix H Working'!E35</f>
        <v>0</v>
      </c>
      <c r="F51" s="22">
        <f>'Appendix H Working'!F35</f>
        <v>1.6921465385843746</v>
      </c>
      <c r="G51" s="22"/>
      <c r="H51" s="22">
        <f>'Appendix H Working'!H35</f>
        <v>0</v>
      </c>
      <c r="I51" s="22"/>
      <c r="J51" s="22">
        <f>'Appendix H Working'!J35</f>
        <v>1.1613673387288944E-2</v>
      </c>
      <c r="K51" s="22">
        <f>'Appendix H Working'!K35</f>
        <v>2.5557997206141736</v>
      </c>
      <c r="L51" s="22"/>
      <c r="M51" s="22">
        <f>'Appendix H Working'!M35</f>
        <v>2.2727272727272729</v>
      </c>
      <c r="N51" s="22"/>
      <c r="O51" s="22">
        <f>'Appendix H Working'!O35</f>
        <v>0.49993824478271798</v>
      </c>
      <c r="P51" s="22">
        <f>'Appendix H Working'!P35</f>
        <v>4.6979764566072006</v>
      </c>
      <c r="Q51" s="23">
        <f>'Appendix H Working'!Q35</f>
        <v>14.545454545454545</v>
      </c>
      <c r="R51" s="23"/>
      <c r="S51" s="23">
        <f>'Appendix H Working'!S35</f>
        <v>6.5059982320779461</v>
      </c>
      <c r="T51" s="23">
        <f>'Appendix H Working'!T35</f>
        <v>15.555194262443228</v>
      </c>
    </row>
    <row r="52" spans="1:20" ht="18">
      <c r="A52" s="7"/>
      <c r="B52" s="24" t="s">
        <v>45</v>
      </c>
      <c r="C52" s="22">
        <f>'Appendix H Working'!C36</f>
        <v>0</v>
      </c>
      <c r="D52" s="22"/>
      <c r="E52" s="22" t="str">
        <f>'Appendix H Working'!E36</f>
        <v>-</v>
      </c>
      <c r="F52" s="22" t="str">
        <f>'Appendix H Working'!F36</f>
        <v>-</v>
      </c>
      <c r="G52" s="22"/>
      <c r="H52" s="22">
        <f>'Appendix H Working'!H36</f>
        <v>0</v>
      </c>
      <c r="I52" s="22"/>
      <c r="J52" s="22">
        <f>'Appendix H Working'!J36</f>
        <v>1.1153219376339162E-2</v>
      </c>
      <c r="K52" s="22">
        <f>'Appendix H Working'!K36</f>
        <v>2.4544684541581052</v>
      </c>
      <c r="L52" s="22"/>
      <c r="M52" s="22">
        <f>'Appendix H Working'!M36</f>
        <v>2.0325203252032518</v>
      </c>
      <c r="N52" s="22"/>
      <c r="O52" s="22">
        <f>'Appendix H Working'!O36</f>
        <v>0.48011690468120055</v>
      </c>
      <c r="P52" s="22">
        <f>'Appendix H Working'!P36</f>
        <v>4.5117130728650654</v>
      </c>
      <c r="Q52" s="23">
        <f>'Appendix H Working'!Q36</f>
        <v>9.3495934959349594</v>
      </c>
      <c r="R52" s="23"/>
      <c r="S52" s="23">
        <f>'Appendix H Working'!S36</f>
        <v>7.3043582310852271</v>
      </c>
      <c r="T52" s="23">
        <f>'Appendix H Working'!T36</f>
        <v>16.520234432142868</v>
      </c>
    </row>
    <row r="53" spans="1:20" ht="18">
      <c r="A53" s="4"/>
      <c r="B53" s="24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3"/>
      <c r="R53" s="23"/>
      <c r="S53" s="23"/>
      <c r="T53" s="23"/>
    </row>
    <row r="54" spans="1:20" ht="18">
      <c r="A54" s="26" t="s">
        <v>46</v>
      </c>
      <c r="B54" s="4"/>
      <c r="C54" s="22">
        <f>'Appendix H Working'!C37</f>
        <v>0.33254156769596199</v>
      </c>
      <c r="D54" s="22"/>
      <c r="E54" s="22">
        <f>'Appendix H Working'!E37</f>
        <v>0.14931182153178946</v>
      </c>
      <c r="F54" s="22">
        <f>'Appendix H Working'!F37</f>
        <v>0.71986192469336707</v>
      </c>
      <c r="G54" s="22"/>
      <c r="H54" s="22">
        <f>'Appendix H Working'!H37</f>
        <v>0.28503562945368172</v>
      </c>
      <c r="I54" s="22"/>
      <c r="J54" s="22">
        <f>'Appendix H Working'!J37</f>
        <v>0.1342090153323732</v>
      </c>
      <c r="K54" s="22">
        <f>'Appendix H Working'!K37</f>
        <v>0.68777660284703768</v>
      </c>
      <c r="L54" s="22"/>
      <c r="M54" s="22">
        <f>'Appendix H Working'!M37</f>
        <v>3.5154394299287413</v>
      </c>
      <c r="N54" s="22"/>
      <c r="O54" s="22">
        <f>'Appendix H Working'!O37</f>
        <v>2.5601391777226912</v>
      </c>
      <c r="P54" s="22">
        <f>'Appendix H Working'!P37</f>
        <v>4.1642306196969621</v>
      </c>
      <c r="Q54" s="23">
        <f>'Appendix H Working'!Q37</f>
        <v>18.717339667458432</v>
      </c>
      <c r="R54" s="23"/>
      <c r="S54" s="23">
        <f>'Appendix H Working'!S37</f>
        <v>14.399896920874275</v>
      </c>
      <c r="T54" s="23">
        <f>'Appendix H Working'!T37</f>
        <v>17.836631452993156</v>
      </c>
    </row>
    <row r="55" spans="1:20" ht="18">
      <c r="A55" s="26"/>
      <c r="B55" s="4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3"/>
      <c r="R55" s="23"/>
      <c r="S55" s="23"/>
      <c r="T55" s="23"/>
    </row>
    <row r="56" spans="1:20" ht="18">
      <c r="A56" s="26" t="s">
        <v>47</v>
      </c>
      <c r="B56" s="4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3"/>
      <c r="R56" s="23"/>
      <c r="S56" s="23"/>
      <c r="T56" s="23"/>
    </row>
    <row r="57" spans="1:20" ht="18">
      <c r="A57" s="4"/>
      <c r="B57" s="4" t="s">
        <v>48</v>
      </c>
      <c r="C57" s="22">
        <f>'Appendix H Working'!C38</f>
        <v>0.21929824561403508</v>
      </c>
      <c r="D57" s="22"/>
      <c r="E57" s="22">
        <f>'Appendix H Working'!E38</f>
        <v>2.3405128267234069E-2</v>
      </c>
      <c r="F57" s="22">
        <f>'Appendix H Working'!F38</f>
        <v>1.3918114960987016</v>
      </c>
      <c r="G57" s="22"/>
      <c r="H57" s="22">
        <f>'Appendix H Working'!H38</f>
        <v>0.43859649122807015</v>
      </c>
      <c r="I57" s="22"/>
      <c r="J57" s="22">
        <f>'Appendix H Working'!J38</f>
        <v>5.4919323176333829E-3</v>
      </c>
      <c r="K57" s="22">
        <f>'Appendix H Working'!K38</f>
        <v>1.2085994340431452</v>
      </c>
      <c r="L57" s="22"/>
      <c r="M57" s="22">
        <f>'Appendix H Working'!M38</f>
        <v>3.5087719298245612</v>
      </c>
      <c r="N57" s="22"/>
      <c r="O57" s="22">
        <f>'Appendix H Working'!O38</f>
        <v>1.3450271385514572</v>
      </c>
      <c r="P57" s="22">
        <f>'Appendix H Working'!P38</f>
        <v>4.5469815722726592</v>
      </c>
      <c r="Q57" s="23">
        <f>'Appendix H Working'!Q38</f>
        <v>21.052631578947366</v>
      </c>
      <c r="R57" s="23"/>
      <c r="S57" s="23">
        <f>'Appendix H Working'!S38</f>
        <v>14.727761606246093</v>
      </c>
      <c r="T57" s="23">
        <f>'Appendix H Working'!T38</f>
        <v>22.79909247698459</v>
      </c>
    </row>
    <row r="58" spans="1:20" ht="18">
      <c r="A58" s="4"/>
      <c r="B58" s="4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3"/>
      <c r="R58" s="23"/>
      <c r="S58" s="23"/>
      <c r="T58" s="23"/>
    </row>
    <row r="59" spans="1:20" ht="18">
      <c r="A59" s="26" t="s">
        <v>49</v>
      </c>
      <c r="B59" s="4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3"/>
      <c r="R59" s="23"/>
      <c r="S59" s="23"/>
      <c r="T59" s="23"/>
    </row>
    <row r="60" spans="1:20" ht="18">
      <c r="B60" s="4" t="s">
        <v>50</v>
      </c>
      <c r="C60" s="22">
        <f>'Appendix H Working'!C39</f>
        <v>0.75282308657465491</v>
      </c>
      <c r="D60" s="22"/>
      <c r="E60" s="22">
        <f>'Appendix H Working'!E39</f>
        <v>0.16772605589940112</v>
      </c>
      <c r="F60" s="22">
        <f>'Appendix H Working'!F39</f>
        <v>1.3614937429205716</v>
      </c>
      <c r="G60" s="22"/>
      <c r="H60" s="22">
        <f>'Appendix H Working'!H39</f>
        <v>0.37641154328732745</v>
      </c>
      <c r="I60" s="22"/>
      <c r="J60" s="22">
        <f>'Appendix H Working'!J39</f>
        <v>7.6853679862807736E-2</v>
      </c>
      <c r="K60" s="22">
        <f>'Appendix H Working'!K39</f>
        <v>1.0891022446884877</v>
      </c>
      <c r="L60" s="22"/>
      <c r="M60" s="22">
        <f>'Appendix H Working'!M39</f>
        <v>5.395232120451694</v>
      </c>
      <c r="N60" s="22"/>
      <c r="O60" s="22">
        <f>'Appendix H Working'!O39</f>
        <v>3.2883192404057682</v>
      </c>
      <c r="P60" s="22">
        <f>'Appendix H Working'!P39</f>
        <v>6.4073361429407827</v>
      </c>
      <c r="Q60" s="23">
        <f>'Appendix H Working'!Q39</f>
        <v>31.493099121706397</v>
      </c>
      <c r="R60" s="23"/>
      <c r="S60" s="23">
        <f>'Appendix H Working'!S39</f>
        <v>23.764234198519709</v>
      </c>
      <c r="T60" s="23">
        <f>'Appendix H Working'!T39</f>
        <v>30.993529776635569</v>
      </c>
    </row>
    <row r="61" spans="1:20" ht="18">
      <c r="A61" s="4"/>
      <c r="B61" s="4" t="s">
        <v>51</v>
      </c>
      <c r="C61" s="22">
        <f>'Appendix H Working'!C40</f>
        <v>0.52826201796090866</v>
      </c>
      <c r="D61" s="22"/>
      <c r="E61" s="22">
        <f>'Appendix H Working'!E40</f>
        <v>0.28290367682827605</v>
      </c>
      <c r="F61" s="22">
        <f>'Appendix H Working'!F40</f>
        <v>1.0140153793561031</v>
      </c>
      <c r="G61" s="22"/>
      <c r="H61" s="22">
        <f>'Appendix H Working'!H40</f>
        <v>0.15847860538827258</v>
      </c>
      <c r="I61" s="22"/>
      <c r="J61" s="22">
        <f>'Appendix H Working'!J40</f>
        <v>6.9561810921699094E-2</v>
      </c>
      <c r="K61" s="22">
        <f>'Appendix H Working'!K40</f>
        <v>0.56465866205618764</v>
      </c>
      <c r="L61" s="22"/>
      <c r="M61" s="22">
        <f>'Appendix H Working'!M40</f>
        <v>3.6450079239302693</v>
      </c>
      <c r="N61" s="22"/>
      <c r="O61" s="22">
        <f>'Appendix H Working'!O40</f>
        <v>2.6071558750796968</v>
      </c>
      <c r="P61" s="22">
        <f>'Appendix H Working'!P40</f>
        <v>4.2971727241056401</v>
      </c>
      <c r="Q61" s="23">
        <f>'Appendix H Working'!Q40</f>
        <v>24.035921817221343</v>
      </c>
      <c r="R61" s="23"/>
      <c r="S61" s="23">
        <f>'Appendix H Working'!S40</f>
        <v>20.206854301313641</v>
      </c>
      <c r="T61" s="23">
        <f>'Appendix H Working'!T40</f>
        <v>24.409322926919227</v>
      </c>
    </row>
    <row r="62" spans="1:20" ht="18">
      <c r="A62" s="4"/>
      <c r="B62" s="4" t="s">
        <v>52</v>
      </c>
      <c r="C62" s="22">
        <f>'Appendix H Working'!C41</f>
        <v>0.89887640449438211</v>
      </c>
      <c r="D62" s="22"/>
      <c r="E62" s="22">
        <f>'Appendix H Working'!E41</f>
        <v>0.3134328330067277</v>
      </c>
      <c r="F62" s="22">
        <f>'Appendix H Working'!F41</f>
        <v>1.3012036139694723</v>
      </c>
      <c r="G62" s="22"/>
      <c r="H62" s="22">
        <f>'Appendix H Working'!H41</f>
        <v>0.82397003745318353</v>
      </c>
      <c r="I62" s="22"/>
      <c r="J62" s="22">
        <f>'Appendix H Working'!J41</f>
        <v>0.21434600544705759</v>
      </c>
      <c r="K62" s="22">
        <f>'Appendix H Working'!K41</f>
        <v>1.0984520458265332</v>
      </c>
      <c r="L62" s="22"/>
      <c r="M62" s="22">
        <f>'Appendix H Working'!M41</f>
        <v>5.2434456928838955</v>
      </c>
      <c r="N62" s="22"/>
      <c r="O62" s="22">
        <f>'Appendix H Working'!O41</f>
        <v>3.7538308108328602</v>
      </c>
      <c r="P62" s="22">
        <f>'Appendix H Working'!P41</f>
        <v>6.2244151720399845</v>
      </c>
      <c r="Q62" s="23">
        <f>'Appendix H Working'!Q41</f>
        <v>31.835205992509362</v>
      </c>
      <c r="R62" s="23"/>
      <c r="S62" s="23">
        <f>'Appendix H Working'!S41</f>
        <v>27.406628382585009</v>
      </c>
      <c r="T62" s="23">
        <f>'Appendix H Working'!T41</f>
        <v>33.370218532875768</v>
      </c>
    </row>
    <row r="63" spans="1:20" ht="18">
      <c r="A63" s="4"/>
      <c r="B63" s="4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3"/>
      <c r="R63" s="23"/>
      <c r="S63" s="23"/>
      <c r="T63" s="23"/>
    </row>
    <row r="64" spans="1:20" ht="18" customHeight="1">
      <c r="A64" s="7" t="s">
        <v>53</v>
      </c>
      <c r="B64" s="4"/>
      <c r="C64" s="22">
        <f>'Appendix H Working'!C42</f>
        <v>0.55473632469629941</v>
      </c>
      <c r="D64" s="22"/>
      <c r="E64" s="22">
        <f>'Appendix H Working'!E42</f>
        <v>0.42470395976392411</v>
      </c>
      <c r="F64" s="22">
        <f>'Appendix H Working'!F42</f>
        <v>0.58997667511221874</v>
      </c>
      <c r="G64" s="22"/>
      <c r="H64" s="22">
        <f>'Appendix H Working'!H42</f>
        <v>0.42482971701425465</v>
      </c>
      <c r="I64" s="22"/>
      <c r="J64" s="22">
        <f>'Appendix H Working'!J42</f>
        <v>0.33310663133794827</v>
      </c>
      <c r="K64" s="22">
        <f>'Appendix H Working'!K42</f>
        <v>0.48116056322426065</v>
      </c>
      <c r="L64" s="22"/>
      <c r="M64" s="22">
        <f>'Appendix H Working'!M42</f>
        <v>4.7819675584579739</v>
      </c>
      <c r="N64" s="22"/>
      <c r="O64" s="22">
        <f>'Appendix H Working'!O42</f>
        <v>4.3386061350537446</v>
      </c>
      <c r="P64" s="22">
        <f>'Appendix H Working'!P42</f>
        <v>4.8355643565197832</v>
      </c>
      <c r="Q64" s="23">
        <f>'Appendix H Working'!Q42</f>
        <v>25.542447861807453</v>
      </c>
      <c r="R64" s="23"/>
      <c r="S64" s="23">
        <f>'Appendix H Working'!S42</f>
        <v>23.171144675120772</v>
      </c>
      <c r="T64" s="23">
        <f>'Appendix H Working'!T42</f>
        <v>24.301613812668727</v>
      </c>
    </row>
    <row r="65" spans="1:20" ht="15" customHeight="1" thickBot="1">
      <c r="A65" s="14"/>
      <c r="B65" s="15"/>
      <c r="C65" s="15"/>
      <c r="D65" s="15"/>
      <c r="E65" s="27"/>
      <c r="F65" s="27"/>
      <c r="G65" s="14"/>
      <c r="H65" s="15"/>
      <c r="I65" s="15"/>
      <c r="J65" s="27"/>
      <c r="K65" s="27"/>
      <c r="L65" s="15"/>
      <c r="M65" s="15"/>
      <c r="N65" s="15"/>
      <c r="O65" s="15"/>
      <c r="P65" s="15"/>
      <c r="Q65" s="15"/>
      <c r="R65" s="15"/>
      <c r="S65" s="27"/>
      <c r="T65" s="27"/>
    </row>
    <row r="66" spans="1:20" ht="23.25" customHeight="1"/>
    <row r="67" spans="1:20">
      <c r="B67" s="30"/>
    </row>
    <row r="68" spans="1:20">
      <c r="B68" s="30"/>
    </row>
    <row r="69" spans="1:20">
      <c r="B69" s="30"/>
    </row>
    <row r="70" spans="1:20">
      <c r="B70" s="30"/>
    </row>
    <row r="71" spans="1:20">
      <c r="B71" s="30"/>
    </row>
    <row r="72" spans="1:20">
      <c r="B72" s="30"/>
    </row>
    <row r="73" spans="1:20">
      <c r="B73" s="30"/>
    </row>
    <row r="74" spans="1:20">
      <c r="B74" s="30"/>
    </row>
    <row r="75" spans="1:20">
      <c r="B75" s="30"/>
    </row>
    <row r="76" spans="1:20">
      <c r="B76" s="30"/>
    </row>
    <row r="77" spans="1:20">
      <c r="B77" s="30"/>
    </row>
    <row r="78" spans="1:20">
      <c r="B78" s="30"/>
    </row>
    <row r="79" spans="1:20">
      <c r="B79" s="30"/>
    </row>
    <row r="80" spans="1:20">
      <c r="B80" s="30"/>
    </row>
    <row r="81" spans="2:2">
      <c r="B81" s="30"/>
    </row>
    <row r="82" spans="2:2">
      <c r="B82" s="30"/>
    </row>
    <row r="83" spans="2:2">
      <c r="B83" s="30"/>
    </row>
    <row r="84" spans="2:2">
      <c r="B84" s="30"/>
    </row>
    <row r="85" spans="2:2">
      <c r="B85" s="30"/>
    </row>
    <row r="86" spans="2:2">
      <c r="B86" s="30"/>
    </row>
    <row r="87" spans="2:2">
      <c r="B87" s="30"/>
    </row>
    <row r="88" spans="2:2">
      <c r="B88" s="30"/>
    </row>
    <row r="89" spans="2:2">
      <c r="B89" s="30"/>
    </row>
    <row r="90" spans="2:2">
      <c r="B90" s="30"/>
    </row>
    <row r="91" spans="2:2">
      <c r="B91" s="30"/>
    </row>
    <row r="92" spans="2:2">
      <c r="B92" s="30"/>
    </row>
    <row r="93" spans="2:2">
      <c r="B93" s="30"/>
    </row>
    <row r="94" spans="2:2">
      <c r="B94" s="30"/>
    </row>
    <row r="95" spans="2:2">
      <c r="B95" s="30"/>
    </row>
    <row r="96" spans="2:2">
      <c r="B96" s="30"/>
    </row>
    <row r="97" spans="2:2">
      <c r="B97" s="30"/>
    </row>
    <row r="98" spans="2:2">
      <c r="B98" s="30"/>
    </row>
    <row r="114" ht="6.75" customHeight="1"/>
    <row r="118" ht="9" customHeight="1"/>
  </sheetData>
  <mergeCells count="7">
    <mergeCell ref="S6:T6"/>
    <mergeCell ref="C6:C7"/>
    <mergeCell ref="E6:F6"/>
    <mergeCell ref="H6:H7"/>
    <mergeCell ref="J6:K6"/>
    <mergeCell ref="M6:M7"/>
    <mergeCell ref="O6:P6"/>
  </mergeCells>
  <pageMargins left="0.7" right="0.7" top="0.75" bottom="0.75" header="0.3" footer="0.3"/>
  <pageSetup paperSize="9"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96"/>
  <sheetViews>
    <sheetView zoomScale="55" zoomScaleNormal="55" workbookViewId="0">
      <selection activeCell="Z37" sqref="Z37"/>
    </sheetView>
  </sheetViews>
  <sheetFormatPr defaultColWidth="11.42578125" defaultRowHeight="15.75"/>
  <cols>
    <col min="1" max="1" width="31.7109375" style="5" customWidth="1"/>
    <col min="2" max="2" width="23.7109375" style="28" customWidth="1"/>
    <col min="3" max="3" width="12.140625" style="29" customWidth="1"/>
    <col min="4" max="4" width="3.28515625" style="29" customWidth="1"/>
    <col min="5" max="6" width="8.5703125" style="5" customWidth="1"/>
    <col min="7" max="7" width="4.85546875" style="5" customWidth="1"/>
    <col min="8" max="8" width="12.85546875" style="28" customWidth="1"/>
    <col min="9" max="9" width="2.85546875" style="28" customWidth="1"/>
    <col min="10" max="10" width="8.7109375" style="28" customWidth="1"/>
    <col min="11" max="11" width="8.85546875" style="28" customWidth="1"/>
    <col min="12" max="12" width="5.5703125" style="28" customWidth="1"/>
    <col min="13" max="13" width="12.85546875" style="28" customWidth="1"/>
    <col min="14" max="14" width="2.85546875" style="28" customWidth="1"/>
    <col min="15" max="16" width="8.42578125" style="28" customWidth="1"/>
    <col min="17" max="17" width="12.5703125" style="5" customWidth="1"/>
    <col min="18" max="18" width="3.42578125" style="5" customWidth="1"/>
    <col min="19" max="19" width="8.7109375" style="28" customWidth="1"/>
    <col min="20" max="20" width="8.5703125" style="28" customWidth="1"/>
    <col min="21" max="21" width="9.5703125" style="5" customWidth="1"/>
    <col min="22" max="22" width="17.28515625" style="5" customWidth="1"/>
    <col min="23" max="23" width="17.28515625" style="28" customWidth="1"/>
    <col min="24" max="24" width="13.28515625" style="28" customWidth="1"/>
    <col min="25" max="25" width="17.28515625" style="28" customWidth="1"/>
    <col min="26" max="26" width="13.140625" style="28" customWidth="1"/>
    <col min="27" max="27" width="15.5703125" style="5" bestFit="1" customWidth="1"/>
    <col min="28" max="28" width="7" style="5" customWidth="1"/>
    <col min="29" max="30" width="8.42578125" style="5" customWidth="1"/>
    <col min="31" max="31" width="9.140625" style="5" customWidth="1"/>
    <col min="32" max="32" width="10" style="5" customWidth="1"/>
    <col min="33" max="33" width="25.5703125" style="5" customWidth="1"/>
    <col min="34" max="34" width="17.28515625" style="5" customWidth="1"/>
    <col min="35" max="35" width="19.28515625" style="28" customWidth="1"/>
    <col min="36" max="36" width="14.42578125" style="28" customWidth="1"/>
    <col min="37" max="37" width="19.28515625" style="28" customWidth="1"/>
    <col min="38" max="38" width="13.42578125" style="28" customWidth="1"/>
    <col min="39" max="39" width="8.85546875" style="5" customWidth="1"/>
    <col min="40" max="40" width="8.5703125" style="5" customWidth="1"/>
    <col min="41" max="41" width="7.85546875" style="5" customWidth="1"/>
    <col min="42" max="42" width="8.42578125" style="5" customWidth="1"/>
    <col min="43" max="43" width="9.7109375" style="5" customWidth="1"/>
    <col min="44" max="44" width="9.42578125" style="5" customWidth="1"/>
    <col min="45" max="45" width="21.7109375" style="5" customWidth="1"/>
    <col min="46" max="46" width="17.28515625" style="5" customWidth="1"/>
    <col min="47" max="47" width="19.28515625" style="28" customWidth="1"/>
    <col min="48" max="48" width="14.42578125" style="28" customWidth="1"/>
    <col min="49" max="49" width="19.28515625" style="28" customWidth="1"/>
    <col min="50" max="50" width="13.42578125" style="28" customWidth="1"/>
    <col min="51" max="51" width="8.85546875" style="5" customWidth="1"/>
    <col min="52" max="52" width="8.5703125" style="5" customWidth="1"/>
    <col min="53" max="53" width="7.85546875" style="5" customWidth="1"/>
    <col min="54" max="54" width="8.42578125" style="5" customWidth="1"/>
    <col min="55" max="55" width="9.140625" style="5" customWidth="1"/>
    <col min="56" max="56" width="9.42578125" style="5" customWidth="1"/>
    <col min="57" max="57" width="22" style="5" customWidth="1"/>
    <col min="58" max="58" width="17.28515625" style="5" customWidth="1"/>
    <col min="59" max="59" width="19.85546875" style="28" customWidth="1"/>
    <col min="60" max="60" width="13.140625" style="28" customWidth="1"/>
    <col min="61" max="61" width="19.85546875" style="28" customWidth="1"/>
    <col min="62" max="62" width="13.140625" style="28" customWidth="1"/>
    <col min="63" max="64" width="9.7109375" style="5" bestFit="1" customWidth="1"/>
    <col min="65" max="65" width="7.85546875" style="5" customWidth="1"/>
    <col min="66" max="66" width="8.42578125" style="5" customWidth="1"/>
    <col min="67" max="67" width="9.42578125" style="5" customWidth="1"/>
    <col min="68" max="68" width="9.7109375" style="5" customWidth="1"/>
    <col min="69" max="69" width="16" style="5" customWidth="1"/>
    <col min="70" max="70" width="17.5703125" style="5" customWidth="1"/>
    <col min="71" max="71" width="25.140625" style="5" customWidth="1"/>
    <col min="72" max="73" width="25.28515625" style="5" customWidth="1"/>
    <col min="74" max="74" width="11.42578125" style="5"/>
    <col min="75" max="75" width="11.85546875" style="5" customWidth="1"/>
    <col min="76" max="16384" width="11.42578125" style="5"/>
  </cols>
  <sheetData>
    <row r="1" spans="1:74" ht="23.25">
      <c r="A1" s="31" t="s">
        <v>54</v>
      </c>
      <c r="B1" s="32"/>
      <c r="C1" s="33"/>
      <c r="D1" s="33"/>
      <c r="E1" s="34"/>
      <c r="F1" s="34"/>
      <c r="G1" s="34"/>
      <c r="H1" s="32"/>
    </row>
    <row r="2" spans="1:74" ht="23.25">
      <c r="A2" s="35" t="s">
        <v>55</v>
      </c>
      <c r="B2" s="32"/>
      <c r="C2" s="36"/>
      <c r="D2" s="36"/>
      <c r="E2" s="34"/>
      <c r="F2" s="34"/>
      <c r="G2" s="34"/>
      <c r="H2" s="36"/>
      <c r="I2" s="7"/>
      <c r="J2" s="7"/>
      <c r="K2" s="7"/>
      <c r="L2" s="7"/>
      <c r="M2" s="7"/>
      <c r="N2" s="7"/>
      <c r="O2" s="7"/>
      <c r="P2" s="7"/>
      <c r="S2" s="7"/>
      <c r="T2" s="7"/>
      <c r="W2" s="5"/>
      <c r="X2" s="21"/>
      <c r="Y2" s="21"/>
      <c r="Z2" s="21"/>
      <c r="AA2" s="37"/>
      <c r="AB2" s="37"/>
      <c r="AC2" s="37"/>
      <c r="AD2" s="37"/>
      <c r="AE2" s="37"/>
      <c r="AF2" s="37"/>
      <c r="AG2" s="37"/>
      <c r="AI2" s="7"/>
      <c r="AJ2" s="7"/>
      <c r="AK2" s="7"/>
      <c r="AL2" s="7"/>
      <c r="AU2" s="7"/>
      <c r="AV2" s="7"/>
      <c r="AW2" s="7"/>
      <c r="AX2" s="7"/>
      <c r="BG2" s="5"/>
      <c r="BH2" s="5"/>
      <c r="BI2" s="5"/>
      <c r="BJ2" s="5"/>
    </row>
    <row r="3" spans="1:74" s="9" customFormat="1" ht="18">
      <c r="A3" s="8"/>
      <c r="C3" s="8"/>
      <c r="D3" s="8"/>
      <c r="H3" s="8"/>
      <c r="I3" s="8"/>
      <c r="J3" s="8"/>
      <c r="K3" s="8"/>
      <c r="L3" s="8"/>
      <c r="M3" s="8"/>
      <c r="N3" s="8"/>
      <c r="O3" s="8"/>
      <c r="P3" s="8"/>
      <c r="Q3" s="5"/>
      <c r="R3" s="5"/>
      <c r="S3" s="8"/>
      <c r="T3" s="8"/>
      <c r="X3" s="38"/>
      <c r="Y3" s="38"/>
      <c r="Z3" s="38"/>
      <c r="AA3" s="37"/>
      <c r="AB3" s="37"/>
      <c r="AC3" s="39"/>
      <c r="AD3" s="37"/>
      <c r="AE3" s="37"/>
      <c r="AF3" s="37"/>
      <c r="AG3" s="37"/>
      <c r="AI3" s="8"/>
      <c r="AJ3" s="8"/>
      <c r="AK3" s="8"/>
      <c r="AL3" s="8"/>
      <c r="AM3" s="5"/>
      <c r="AN3" s="5"/>
      <c r="AO3" s="40" t="s">
        <v>56</v>
      </c>
      <c r="AP3" s="5"/>
      <c r="AQ3" s="5"/>
      <c r="AR3" s="5"/>
      <c r="AS3" s="5"/>
      <c r="AU3" s="8"/>
      <c r="AV3" s="8"/>
      <c r="AW3" s="8"/>
      <c r="AX3" s="8"/>
      <c r="AY3" s="5"/>
      <c r="AZ3" s="5"/>
      <c r="BA3" s="40" t="s">
        <v>56</v>
      </c>
      <c r="BB3" s="5"/>
      <c r="BC3" s="5"/>
      <c r="BD3" s="5"/>
      <c r="BE3" s="5"/>
      <c r="BG3" s="5"/>
      <c r="BH3" s="5"/>
      <c r="BI3" s="5"/>
      <c r="BJ3" s="5"/>
      <c r="BK3" s="5"/>
      <c r="BL3" s="5"/>
      <c r="BM3" s="40" t="s">
        <v>56</v>
      </c>
      <c r="BN3" s="5"/>
      <c r="BO3" s="5"/>
      <c r="BP3" s="5"/>
      <c r="BQ3" s="5"/>
      <c r="BR3" s="5"/>
      <c r="BT3" s="5"/>
    </row>
    <row r="4" spans="1:74" s="9" customFormat="1" ht="18.75" thickBot="1">
      <c r="A4" s="8"/>
      <c r="C4" s="8"/>
      <c r="D4" s="8"/>
      <c r="H4" s="8"/>
      <c r="I4" s="8"/>
      <c r="J4" s="8"/>
      <c r="K4" s="8"/>
      <c r="L4" s="8"/>
      <c r="M4" s="8"/>
      <c r="N4" s="8"/>
      <c r="O4" s="8"/>
      <c r="P4" s="8"/>
      <c r="Q4" s="5"/>
      <c r="R4" s="5"/>
      <c r="S4" s="8"/>
      <c r="T4" s="8"/>
      <c r="W4" s="8"/>
      <c r="X4" s="8"/>
      <c r="Y4" s="8"/>
      <c r="Z4" s="8"/>
      <c r="AB4" s="5"/>
      <c r="AD4" s="5"/>
      <c r="AE4" s="41" t="s">
        <v>57</v>
      </c>
      <c r="AF4" s="40" t="s">
        <v>56</v>
      </c>
      <c r="AG4" s="40"/>
      <c r="AI4" s="8"/>
      <c r="AJ4" s="8"/>
      <c r="AK4" s="8"/>
      <c r="AL4" s="8"/>
      <c r="AM4" s="5"/>
      <c r="AN4" s="5"/>
      <c r="AO4" s="5"/>
      <c r="AP4" s="5"/>
      <c r="AQ4" s="5"/>
      <c r="AR4" s="5"/>
      <c r="AS4" s="5"/>
      <c r="AU4" s="8"/>
      <c r="AV4" s="8"/>
      <c r="AW4" s="8"/>
      <c r="AX4" s="8"/>
      <c r="AY4" s="5"/>
      <c r="AZ4" s="5"/>
      <c r="BA4" s="5"/>
      <c r="BB4" s="5"/>
      <c r="BC4" s="5"/>
      <c r="BD4" s="5"/>
      <c r="BE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T4" s="5"/>
    </row>
    <row r="5" spans="1:74" ht="16.5" thickBot="1">
      <c r="W5" s="42" t="s">
        <v>58</v>
      </c>
      <c r="X5" s="42"/>
      <c r="Y5" s="43"/>
      <c r="Z5" s="43"/>
      <c r="AA5" s="43"/>
      <c r="AB5" s="43"/>
      <c r="AC5" s="43"/>
      <c r="AD5" s="43"/>
      <c r="AE5" s="43"/>
      <c r="AF5" s="43"/>
      <c r="AG5" s="44"/>
      <c r="AI5" s="42" t="s">
        <v>59</v>
      </c>
      <c r="AJ5" s="42"/>
      <c r="AK5" s="43"/>
      <c r="AL5" s="43"/>
      <c r="AM5" s="43"/>
      <c r="AN5" s="43"/>
      <c r="AO5" s="43"/>
      <c r="AP5" s="43"/>
      <c r="AQ5" s="43"/>
      <c r="AR5" s="43"/>
      <c r="AS5" s="44"/>
      <c r="AU5" s="42" t="s">
        <v>60</v>
      </c>
      <c r="AV5" s="42"/>
      <c r="AW5" s="43"/>
      <c r="AX5" s="43"/>
      <c r="AY5" s="43"/>
      <c r="AZ5" s="43"/>
      <c r="BA5" s="43"/>
      <c r="BB5" s="43"/>
      <c r="BC5" s="43"/>
      <c r="BD5" s="43"/>
      <c r="BE5" s="44"/>
      <c r="BG5" s="42" t="s">
        <v>61</v>
      </c>
      <c r="BH5" s="42"/>
      <c r="BI5" s="43"/>
      <c r="BJ5" s="43"/>
      <c r="BK5" s="43"/>
      <c r="BL5" s="43"/>
      <c r="BM5" s="43"/>
      <c r="BN5" s="43"/>
      <c r="BO5" s="43"/>
      <c r="BP5" s="43"/>
      <c r="BQ5" s="44"/>
      <c r="BR5" s="44"/>
      <c r="BT5" s="42" t="s">
        <v>62</v>
      </c>
      <c r="BU5" s="43"/>
    </row>
    <row r="6" spans="1:74" ht="29.25" customHeight="1" thickBot="1">
      <c r="A6" s="28"/>
      <c r="B6" s="45"/>
      <c r="C6" s="46" t="s">
        <v>4</v>
      </c>
      <c r="D6" s="47"/>
      <c r="E6" s="48" t="s">
        <v>5</v>
      </c>
      <c r="F6" s="48"/>
      <c r="G6" s="47"/>
      <c r="H6" s="46" t="s">
        <v>6</v>
      </c>
      <c r="I6" s="47"/>
      <c r="J6" s="48" t="s">
        <v>5</v>
      </c>
      <c r="K6" s="48"/>
      <c r="L6" s="47"/>
      <c r="M6" s="46" t="s">
        <v>7</v>
      </c>
      <c r="N6" s="47"/>
      <c r="O6" s="48" t="s">
        <v>5</v>
      </c>
      <c r="P6" s="48"/>
      <c r="Q6" s="47"/>
      <c r="R6" s="47"/>
      <c r="S6" s="48" t="s">
        <v>5</v>
      </c>
      <c r="T6" s="48"/>
      <c r="W6" s="49"/>
      <c r="X6" s="49"/>
      <c r="Y6" s="50"/>
      <c r="Z6" s="50"/>
      <c r="AA6" s="50"/>
      <c r="AB6" s="50"/>
      <c r="AC6" s="50"/>
      <c r="AD6" s="50"/>
      <c r="AE6" s="50"/>
      <c r="AF6" s="50"/>
      <c r="AG6" s="44"/>
      <c r="AI6" s="51"/>
      <c r="AJ6" s="51"/>
      <c r="AK6" s="44"/>
      <c r="AL6" s="44"/>
      <c r="AM6" s="52"/>
      <c r="AN6" s="52"/>
      <c r="AO6" s="52"/>
      <c r="AP6" s="52"/>
      <c r="AQ6" s="52"/>
      <c r="AR6" s="52"/>
      <c r="AS6" s="52"/>
      <c r="AU6" s="51"/>
      <c r="AV6" s="51"/>
      <c r="AW6" s="44"/>
      <c r="AX6" s="44"/>
      <c r="AY6" s="52"/>
      <c r="AZ6" s="52"/>
      <c r="BA6" s="52"/>
      <c r="BB6" s="52"/>
      <c r="BC6" s="52"/>
      <c r="BD6" s="52"/>
      <c r="BE6" s="52"/>
      <c r="BG6" s="49"/>
      <c r="BH6" s="49"/>
      <c r="BI6" s="50"/>
      <c r="BJ6" s="50"/>
      <c r="BK6" s="50"/>
      <c r="BL6" s="50"/>
      <c r="BM6" s="50"/>
      <c r="BN6" s="50"/>
      <c r="BO6" s="50"/>
      <c r="BP6" s="50"/>
      <c r="BQ6" s="44"/>
      <c r="BR6" s="44"/>
      <c r="BT6" s="51"/>
      <c r="BU6" s="52"/>
    </row>
    <row r="7" spans="1:74" s="19" customFormat="1" ht="127.5" customHeight="1" thickBot="1">
      <c r="A7" s="53"/>
      <c r="B7" s="54"/>
      <c r="C7" s="55"/>
      <c r="D7" s="56"/>
      <c r="E7" s="57" t="s">
        <v>8</v>
      </c>
      <c r="F7" s="57" t="s">
        <v>9</v>
      </c>
      <c r="G7" s="56"/>
      <c r="H7" s="55"/>
      <c r="I7" s="56"/>
      <c r="J7" s="57" t="s">
        <v>8</v>
      </c>
      <c r="K7" s="57" t="s">
        <v>9</v>
      </c>
      <c r="L7" s="56"/>
      <c r="M7" s="55"/>
      <c r="N7" s="56"/>
      <c r="O7" s="57" t="s">
        <v>8</v>
      </c>
      <c r="P7" s="57" t="s">
        <v>9</v>
      </c>
      <c r="Q7" s="56" t="s">
        <v>10</v>
      </c>
      <c r="R7" s="56"/>
      <c r="S7" s="57" t="s">
        <v>8</v>
      </c>
      <c r="T7" s="57" t="s">
        <v>9</v>
      </c>
      <c r="W7" s="58" t="s">
        <v>63</v>
      </c>
      <c r="X7" s="58" t="s">
        <v>64</v>
      </c>
      <c r="Y7" s="58" t="s">
        <v>65</v>
      </c>
      <c r="Z7" s="58" t="s">
        <v>66</v>
      </c>
      <c r="AA7" s="58" t="s">
        <v>67</v>
      </c>
      <c r="AB7" s="58" t="s">
        <v>68</v>
      </c>
      <c r="AC7" s="58" t="s">
        <v>69</v>
      </c>
      <c r="AD7" s="58" t="s">
        <v>70</v>
      </c>
      <c r="AE7" s="58" t="s">
        <v>71</v>
      </c>
      <c r="AF7" s="58" t="s">
        <v>72</v>
      </c>
      <c r="AG7" s="59"/>
      <c r="AI7" s="58" t="s">
        <v>73</v>
      </c>
      <c r="AJ7" s="58" t="s">
        <v>74</v>
      </c>
      <c r="AK7" s="58" t="s">
        <v>75</v>
      </c>
      <c r="AL7" s="58" t="s">
        <v>76</v>
      </c>
      <c r="AM7" s="58" t="s">
        <v>67</v>
      </c>
      <c r="AN7" s="58" t="s">
        <v>68</v>
      </c>
      <c r="AO7" s="58" t="s">
        <v>77</v>
      </c>
      <c r="AP7" s="58" t="s">
        <v>78</v>
      </c>
      <c r="AQ7" s="58" t="s">
        <v>71</v>
      </c>
      <c r="AR7" s="58" t="s">
        <v>72</v>
      </c>
      <c r="AS7" s="59"/>
      <c r="AU7" s="58" t="s">
        <v>79</v>
      </c>
      <c r="AV7" s="58" t="s">
        <v>80</v>
      </c>
      <c r="AW7" s="58" t="s">
        <v>81</v>
      </c>
      <c r="AX7" s="58" t="s">
        <v>82</v>
      </c>
      <c r="AY7" s="58" t="s">
        <v>67</v>
      </c>
      <c r="AZ7" s="58" t="s">
        <v>68</v>
      </c>
      <c r="BA7" s="58" t="s">
        <v>77</v>
      </c>
      <c r="BB7" s="58" t="s">
        <v>78</v>
      </c>
      <c r="BC7" s="58" t="s">
        <v>71</v>
      </c>
      <c r="BD7" s="58" t="s">
        <v>72</v>
      </c>
      <c r="BE7" s="59"/>
      <c r="BG7" s="58" t="s">
        <v>83</v>
      </c>
      <c r="BH7" s="58" t="s">
        <v>84</v>
      </c>
      <c r="BI7" s="58" t="s">
        <v>85</v>
      </c>
      <c r="BJ7" s="58" t="s">
        <v>86</v>
      </c>
      <c r="BK7" s="58" t="s">
        <v>87</v>
      </c>
      <c r="BL7" s="58" t="s">
        <v>88</v>
      </c>
      <c r="BM7" s="58" t="s">
        <v>77</v>
      </c>
      <c r="BN7" s="58" t="s">
        <v>70</v>
      </c>
      <c r="BO7" s="58" t="s">
        <v>71</v>
      </c>
      <c r="BP7" s="58" t="s">
        <v>72</v>
      </c>
      <c r="BQ7" s="59"/>
      <c r="BR7" s="59"/>
      <c r="BT7" s="60" t="s">
        <v>89</v>
      </c>
      <c r="BU7" s="60" t="s">
        <v>90</v>
      </c>
    </row>
    <row r="8" spans="1:74" ht="18.75" customHeight="1"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  <c r="BJ8" s="61"/>
      <c r="BK8" s="61"/>
      <c r="BL8" s="61"/>
      <c r="BM8" s="61"/>
      <c r="BN8" s="61"/>
      <c r="BO8" s="61"/>
      <c r="BP8" s="61"/>
      <c r="BQ8" s="61"/>
      <c r="BR8" s="61"/>
      <c r="BT8" s="62"/>
    </row>
    <row r="9" spans="1:74" ht="18.75" customHeight="1"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61"/>
      <c r="BM9" s="61"/>
      <c r="BN9" s="61"/>
      <c r="BO9" s="61"/>
      <c r="BP9" s="61"/>
      <c r="BQ9" s="61"/>
      <c r="BR9" s="61"/>
      <c r="BT9" s="62"/>
    </row>
    <row r="10" spans="1:74" ht="27" customHeight="1">
      <c r="A10" s="25" t="s">
        <v>11</v>
      </c>
      <c r="B10" s="28" t="s">
        <v>12</v>
      </c>
      <c r="C10" s="63">
        <f t="shared" ref="C10:C39" si="0">X10</f>
        <v>0.91575091575091583</v>
      </c>
      <c r="D10" s="63"/>
      <c r="E10" s="64">
        <f t="shared" ref="E10:E39" si="1">IF(Z10=0,$AF$4,AC10)</f>
        <v>0.17439434425210698</v>
      </c>
      <c r="F10" s="64">
        <f t="shared" ref="F10:F39" si="2">IF($Z10=0,$AF$4,AD10)</f>
        <v>1.1305121062582972</v>
      </c>
      <c r="G10" s="64"/>
      <c r="H10" s="63">
        <f t="shared" ref="H10:H39" si="3">AJ10</f>
        <v>0.18315018315018314</v>
      </c>
      <c r="I10" s="63"/>
      <c r="J10" s="65">
        <f t="shared" ref="J10:K15" si="4">AO10</f>
        <v>3.7989561859536738E-2</v>
      </c>
      <c r="K10" s="65">
        <f t="shared" si="4"/>
        <v>0.73184480231395455</v>
      </c>
      <c r="L10" s="65"/>
      <c r="M10" s="63">
        <f>AV10</f>
        <v>4.5787545787545785</v>
      </c>
      <c r="N10" s="65"/>
      <c r="O10" s="65">
        <f>BA10</f>
        <v>3.7080861035232866</v>
      </c>
      <c r="P10" s="65">
        <f>BB10</f>
        <v>6.4404283723684381</v>
      </c>
      <c r="Q10" s="66">
        <f t="shared" ref="Q10:Q39" si="5">BH10</f>
        <v>11.355311355311356</v>
      </c>
      <c r="R10" s="66"/>
      <c r="S10" s="67">
        <f t="shared" ref="S10:T15" si="6">BM10</f>
        <v>10.694004400248135</v>
      </c>
      <c r="T10" s="67">
        <f t="shared" si="6"/>
        <v>14.936708579642172</v>
      </c>
      <c r="U10" s="68">
        <f t="shared" ref="U10:U42" si="7">Q10-T10</f>
        <v>-3.5813972243308161</v>
      </c>
      <c r="V10" s="5" t="s">
        <v>12</v>
      </c>
      <c r="W10" s="69">
        <v>10</v>
      </c>
      <c r="X10" s="70">
        <f t="shared" ref="X10:X42" si="8">W10/BT10*100</f>
        <v>0.91575091575091583</v>
      </c>
      <c r="Y10" s="69">
        <v>5.6</v>
      </c>
      <c r="Z10" s="71">
        <f t="shared" ref="Z10:Z42" si="9">Y10/BU10*100</f>
        <v>0.51188299817184646</v>
      </c>
      <c r="AA10" s="72">
        <f>IF(Y10&lt;1,0,IF(Y10&gt;100,Y10-(1.96*SQRT(Y10)),CHIINV(0.975,2*Y10)/2))</f>
        <v>1.9078741261180503</v>
      </c>
      <c r="AB10" s="72">
        <f>IF(Y10=0,0,IF(Y10&gt;100,Y10+(1.96*SQRT(Y10)),CHIINV(0.025,2*(Y10+1))/2))</f>
        <v>12.36780244246577</v>
      </c>
      <c r="AC10" s="73">
        <f t="shared" ref="AC10:AD42" si="10">(AA10/$BU10)*100</f>
        <v>0.17439434425210698</v>
      </c>
      <c r="AD10" s="73">
        <f t="shared" si="10"/>
        <v>1.1305121062582972</v>
      </c>
      <c r="AE10" s="73">
        <f>Z10-AC10</f>
        <v>0.33748865391973948</v>
      </c>
      <c r="AF10" s="73">
        <f>AD10-Z10</f>
        <v>0.61862910808645077</v>
      </c>
      <c r="AG10" s="74"/>
      <c r="AH10" s="5" t="s">
        <v>12</v>
      </c>
      <c r="AI10" s="75">
        <v>2</v>
      </c>
      <c r="AJ10" s="76">
        <f>AI10/BT10*100</f>
        <v>0.18315018315018314</v>
      </c>
      <c r="AK10" s="69">
        <v>2.8</v>
      </c>
      <c r="AL10" s="77">
        <f>AK10/BU10*100</f>
        <v>0.25594149908592323</v>
      </c>
      <c r="AM10" s="78">
        <f>IF(AK10&lt;0.5,0,IF(AK10&gt;100,AK10-(1.96*SQRT(AK10)),CHIINV(0.975,2*AK10)/2))</f>
        <v>0.41560580674333192</v>
      </c>
      <c r="AN10" s="78">
        <f>IF(AK10=0,0,IF(AK10&gt;100,AK10+(1.96*SQRT(AK10)),CHIINV(0.025,2*(AK10+1))/2))</f>
        <v>8.0063821373146631</v>
      </c>
      <c r="AO10" s="73">
        <f t="shared" ref="AO10:AP42" si="11">(AM10/$BU10)*100</f>
        <v>3.7989561859536738E-2</v>
      </c>
      <c r="AP10" s="73">
        <f t="shared" si="11"/>
        <v>0.73184480231395455</v>
      </c>
      <c r="AQ10" s="73">
        <f>AL10-AO10</f>
        <v>0.21795193722638651</v>
      </c>
      <c r="AR10" s="73">
        <f>AP10-AL10</f>
        <v>0.47590330322803132</v>
      </c>
      <c r="AS10" s="79"/>
      <c r="AT10" s="5" t="s">
        <v>12</v>
      </c>
      <c r="AU10" s="75">
        <v>50</v>
      </c>
      <c r="AV10" s="76">
        <f>AU10/BT10*100</f>
        <v>4.5787545787545785</v>
      </c>
      <c r="AW10" s="69">
        <v>54</v>
      </c>
      <c r="AX10" s="77">
        <f>AW10/BU10*100</f>
        <v>4.9360146252285197</v>
      </c>
      <c r="AY10" s="78">
        <f>IF(AW10=0,0,IF(AW10&gt;100,AW10-(1.96*SQRT(AW10)),CHIINV(0.975,2*AW10)/2))</f>
        <v>40.566461972544751</v>
      </c>
      <c r="AZ10" s="78">
        <f>IF(AW10=0,0,IF(AW10&gt;100,AW10+(1.96*SQRT(AW10)),CHIINV(0.025,2*(AW10+1))/2))</f>
        <v>70.458286393710708</v>
      </c>
      <c r="BA10" s="73">
        <f t="shared" ref="BA10:BB42" si="12">(AY10/$BU10)*100</f>
        <v>3.7080861035232866</v>
      </c>
      <c r="BB10" s="73">
        <f t="shared" si="12"/>
        <v>6.4404283723684381</v>
      </c>
      <c r="BC10" s="73">
        <f>AX10-BA10</f>
        <v>1.2279285217052331</v>
      </c>
      <c r="BD10" s="73">
        <f>BB10-AX10</f>
        <v>1.5044137471399184</v>
      </c>
      <c r="BE10" s="79"/>
      <c r="BF10" s="5" t="s">
        <v>12</v>
      </c>
      <c r="BG10" s="80">
        <v>124</v>
      </c>
      <c r="BH10" s="81">
        <f>BG10/BT10*100</f>
        <v>11.355311355311356</v>
      </c>
      <c r="BI10" s="82">
        <v>140.19999999999999</v>
      </c>
      <c r="BJ10" s="83">
        <f>BI10/BU10*100</f>
        <v>12.815356489945154</v>
      </c>
      <c r="BK10" s="78">
        <f>IF(BI10=0,0,IF(BI10&gt;100,BI10-(1.96*SQRT(BI10)),CHIINV(0.975,2*BI10)/2))</f>
        <v>116.99240813871459</v>
      </c>
      <c r="BL10" s="78">
        <f>IF(BI10=0,0,IF(BI10&gt;100,BI10+(1.96*SQRT(BI10)),CHIINV(0.025,2*(BI10+1))/2))</f>
        <v>163.40759186128537</v>
      </c>
      <c r="BM10" s="84">
        <f t="shared" ref="BM10:BN42" si="13">(BK10/$BU10)*100</f>
        <v>10.694004400248135</v>
      </c>
      <c r="BN10" s="84">
        <f t="shared" si="13"/>
        <v>14.936708579642172</v>
      </c>
      <c r="BO10" s="84">
        <f>BJ10-BM10</f>
        <v>2.1213520896970195</v>
      </c>
      <c r="BP10" s="84">
        <f>BN10-BJ10</f>
        <v>2.1213520896970177</v>
      </c>
      <c r="BQ10" s="85"/>
      <c r="BR10" s="86"/>
      <c r="BS10" s="5" t="s">
        <v>12</v>
      </c>
      <c r="BT10" s="80">
        <v>1092</v>
      </c>
      <c r="BU10" s="80">
        <v>1094</v>
      </c>
      <c r="BV10" s="87"/>
    </row>
    <row r="11" spans="1:74">
      <c r="A11" s="88"/>
      <c r="B11" s="5" t="s">
        <v>13</v>
      </c>
      <c r="C11" s="63">
        <f t="shared" si="0"/>
        <v>0.54780876494023911</v>
      </c>
      <c r="D11" s="63"/>
      <c r="E11" s="64">
        <f t="shared" si="1"/>
        <v>0.17081266947321963</v>
      </c>
      <c r="F11" s="64">
        <f t="shared" si="2"/>
        <v>0.77958403660698894</v>
      </c>
      <c r="G11" s="64"/>
      <c r="H11" s="63">
        <f t="shared" si="3"/>
        <v>0.64741035856573703</v>
      </c>
      <c r="I11" s="63"/>
      <c r="J11" s="65">
        <f t="shared" si="4"/>
        <v>0.30665554444719179</v>
      </c>
      <c r="K11" s="65">
        <f t="shared" si="4"/>
        <v>1.0366758184063776</v>
      </c>
      <c r="L11" s="65"/>
      <c r="M11" s="63">
        <f t="shared" ref="M11:M42" si="14">AV11</f>
        <v>6.0756972111553784</v>
      </c>
      <c r="N11" s="65"/>
      <c r="O11" s="65">
        <f t="shared" ref="O11:P42" si="15">BA11</f>
        <v>4.8458466775822133</v>
      </c>
      <c r="P11" s="65">
        <f t="shared" si="15"/>
        <v>6.9642423431893015</v>
      </c>
      <c r="Q11" s="66">
        <f t="shared" si="5"/>
        <v>11.254980079681275</v>
      </c>
      <c r="R11" s="66"/>
      <c r="S11" s="67">
        <f t="shared" si="6"/>
        <v>9.5257079796392627</v>
      </c>
      <c r="T11" s="67">
        <f t="shared" si="6"/>
        <v>12.412966599984873</v>
      </c>
      <c r="U11" s="68">
        <f t="shared" si="7"/>
        <v>-1.1579865203035986</v>
      </c>
      <c r="V11" s="5" t="s">
        <v>13</v>
      </c>
      <c r="W11" s="69">
        <v>11</v>
      </c>
      <c r="X11" s="70">
        <f t="shared" si="8"/>
        <v>0.54780876494023911</v>
      </c>
      <c r="Y11" s="69">
        <v>8</v>
      </c>
      <c r="Z11" s="71">
        <f t="shared" si="9"/>
        <v>0.39564787339268048</v>
      </c>
      <c r="AA11" s="72">
        <f t="shared" ref="AA11:AA42" si="16">IF(Y11&lt;1,0,IF(Y11&gt;100,Y11-(1.96*SQRT(Y11)),CHIINV(0.975,2*Y11)/2))</f>
        <v>3.453832176748501</v>
      </c>
      <c r="AB11" s="72">
        <f t="shared" ref="AB11:AB42" si="17">IF(Y11=0,0,IF(Y11&gt;100,Y11+(1.96*SQRT(Y11)),CHIINV(0.025,2*(Y11+1))/2))</f>
        <v>15.763189220193315</v>
      </c>
      <c r="AC11" s="73">
        <f t="shared" si="10"/>
        <v>0.17081266947321963</v>
      </c>
      <c r="AD11" s="73">
        <f t="shared" si="10"/>
        <v>0.77958403660698894</v>
      </c>
      <c r="AE11" s="73">
        <f t="shared" ref="AE11:AE42" si="18">Z11-AC11</f>
        <v>0.22483520391946085</v>
      </c>
      <c r="AF11" s="73">
        <f t="shared" ref="AF11:AF42" si="19">AD11-Z11</f>
        <v>0.38393616321430846</v>
      </c>
      <c r="AG11" s="74"/>
      <c r="AH11" s="5" t="s">
        <v>13</v>
      </c>
      <c r="AI11" s="75">
        <v>13</v>
      </c>
      <c r="AJ11" s="76">
        <f t="shared" ref="AJ11:AJ42" si="20">AI11/BT11*100</f>
        <v>0.64741035856573703</v>
      </c>
      <c r="AK11" s="69">
        <v>12.2</v>
      </c>
      <c r="AL11" s="77">
        <f t="shared" ref="AL11:AL42" si="21">AK11/BU11*100</f>
        <v>0.60336300692383771</v>
      </c>
      <c r="AM11" s="78">
        <f t="shared" ref="AM11:AM42" si="22">IF(AK11&lt;0.5,0,IF(AK11&gt;100,AK11-(1.96*SQRT(AK11)),CHIINV(0.975,2*AK11)/2))</f>
        <v>6.2005751087222176</v>
      </c>
      <c r="AN11" s="78">
        <f t="shared" ref="AN11:AN42" si="23">IF(AK11=0,0,IF(AK11&gt;100,AK11+(1.96*SQRT(AK11)),CHIINV(0.025,2*(AK11+1))/2))</f>
        <v>20.961585048176957</v>
      </c>
      <c r="AO11" s="73">
        <f t="shared" si="11"/>
        <v>0.30665554444719179</v>
      </c>
      <c r="AP11" s="73">
        <f t="shared" si="11"/>
        <v>1.0366758184063776</v>
      </c>
      <c r="AQ11" s="73">
        <f t="shared" ref="AQ11:AQ42" si="24">AL11-AO11</f>
        <v>0.29670746247664592</v>
      </c>
      <c r="AR11" s="73">
        <f t="shared" ref="AR11:AR42" si="25">AP11-AL11</f>
        <v>0.43331281148253986</v>
      </c>
      <c r="AS11" s="79"/>
      <c r="AT11" s="5" t="s">
        <v>13</v>
      </c>
      <c r="AU11" s="75">
        <v>122</v>
      </c>
      <c r="AV11" s="76">
        <f t="shared" ref="AV11:AV42" si="26">AU11/BT11*100</f>
        <v>6.0756972111553784</v>
      </c>
      <c r="AW11" s="69">
        <v>119.4</v>
      </c>
      <c r="AX11" s="77">
        <f t="shared" ref="AX11:AX42" si="27">AW11/BU11*100</f>
        <v>5.905044510385757</v>
      </c>
      <c r="AY11" s="78">
        <f t="shared" ref="AY11:AY42" si="28">IF(AW11=0,0,IF(AW11&gt;100,AW11-(1.96*SQRT(AW11)),CHIINV(0.975,2*AW11)/2))</f>
        <v>97.983019820712357</v>
      </c>
      <c r="AZ11" s="78">
        <f t="shared" ref="AZ11:AZ42" si="29">IF(AW11=0,0,IF(AW11&gt;100,AW11+(1.96*SQRT(AW11)),CHIINV(0.025,2*(AW11+1))/2))</f>
        <v>140.81698017928767</v>
      </c>
      <c r="BA11" s="73">
        <f t="shared" si="12"/>
        <v>4.8458466775822133</v>
      </c>
      <c r="BB11" s="73">
        <f t="shared" si="12"/>
        <v>6.9642423431893015</v>
      </c>
      <c r="BC11" s="73">
        <f t="shared" ref="BC11:BC42" si="30">AX11-BA11</f>
        <v>1.0591978328035436</v>
      </c>
      <c r="BD11" s="73">
        <f t="shared" ref="BD11:BD42" si="31">BB11-AX11</f>
        <v>1.0591978328035445</v>
      </c>
      <c r="BE11" s="79"/>
      <c r="BF11" s="5" t="s">
        <v>13</v>
      </c>
      <c r="BG11" s="80">
        <v>226</v>
      </c>
      <c r="BH11" s="81">
        <f t="shared" ref="BH11:BH42" si="32">BG11/BT11*100</f>
        <v>11.254980079681275</v>
      </c>
      <c r="BI11" s="82">
        <v>221.8</v>
      </c>
      <c r="BJ11" s="83">
        <f t="shared" ref="BJ11:BJ42" si="33">BI11/BU11*100</f>
        <v>10.969337289812067</v>
      </c>
      <c r="BK11" s="78">
        <f t="shared" ref="BK11:BK42" si="34">IF(BI11=0,0,IF(BI11&gt;100,BI11-(1.96*SQRT(BI11)),CHIINV(0.975,2*BI11)/2))</f>
        <v>192.60981534830589</v>
      </c>
      <c r="BL11" s="78">
        <f t="shared" ref="BL11:BL42" si="35">IF(BI11=0,0,IF(BI11&gt;100,BI11+(1.96*SQRT(BI11)),CHIINV(0.025,2*(BI11+1))/2))</f>
        <v>250.99018465169414</v>
      </c>
      <c r="BM11" s="84">
        <f t="shared" si="13"/>
        <v>9.5257079796392627</v>
      </c>
      <c r="BN11" s="84">
        <f t="shared" si="13"/>
        <v>12.412966599984873</v>
      </c>
      <c r="BO11" s="84">
        <f t="shared" ref="BO11:BO42" si="36">BJ11-BM11</f>
        <v>1.4436293101728044</v>
      </c>
      <c r="BP11" s="84">
        <f t="shared" ref="BP11:BP42" si="37">BN11-BJ11</f>
        <v>1.4436293101728062</v>
      </c>
      <c r="BQ11" s="37"/>
      <c r="BR11" s="86"/>
      <c r="BS11" s="5" t="s">
        <v>13</v>
      </c>
      <c r="BT11" s="80">
        <v>2008</v>
      </c>
      <c r="BU11" s="80">
        <v>2022</v>
      </c>
    </row>
    <row r="12" spans="1:74">
      <c r="B12" s="5" t="s">
        <v>14</v>
      </c>
      <c r="C12" s="63">
        <f t="shared" si="0"/>
        <v>1.0351966873706004</v>
      </c>
      <c r="D12" s="63"/>
      <c r="E12" s="64">
        <f t="shared" si="1"/>
        <v>0.12677707436385291</v>
      </c>
      <c r="F12" s="64">
        <f t="shared" si="2"/>
        <v>1.7965723503570337</v>
      </c>
      <c r="G12" s="64"/>
      <c r="H12" s="63">
        <f t="shared" si="3"/>
        <v>1.2422360248447204</v>
      </c>
      <c r="I12" s="63"/>
      <c r="J12" s="65">
        <f t="shared" si="4"/>
        <v>0.12677707436385291</v>
      </c>
      <c r="K12" s="65">
        <f t="shared" si="4"/>
        <v>1.7965723503570337</v>
      </c>
      <c r="L12" s="65"/>
      <c r="M12" s="63">
        <f t="shared" si="14"/>
        <v>6.4182194616977233</v>
      </c>
      <c r="N12" s="65"/>
      <c r="O12" s="65">
        <f t="shared" si="15"/>
        <v>3.397724013230218</v>
      </c>
      <c r="P12" s="65">
        <f t="shared" si="15"/>
        <v>7.6846172460992443</v>
      </c>
      <c r="Q12" s="66">
        <f t="shared" si="5"/>
        <v>8.2815734989648035</v>
      </c>
      <c r="R12" s="66"/>
      <c r="S12" s="67">
        <f t="shared" si="6"/>
        <v>5.7693547985081617</v>
      </c>
      <c r="T12" s="67">
        <f t="shared" si="6"/>
        <v>11.043382137841652</v>
      </c>
      <c r="U12" s="68">
        <f t="shared" si="7"/>
        <v>-2.7618086388768486</v>
      </c>
      <c r="V12" s="5" t="s">
        <v>14</v>
      </c>
      <c r="W12" s="69">
        <v>5</v>
      </c>
      <c r="X12" s="70">
        <f t="shared" si="8"/>
        <v>1.0351966873706004</v>
      </c>
      <c r="Y12" s="69">
        <v>3</v>
      </c>
      <c r="Z12" s="71">
        <f t="shared" si="9"/>
        <v>0.61475409836065575</v>
      </c>
      <c r="AA12" s="72">
        <f t="shared" si="16"/>
        <v>0.61867212289560225</v>
      </c>
      <c r="AB12" s="72">
        <f t="shared" si="17"/>
        <v>8.7672730697423251</v>
      </c>
      <c r="AC12" s="73">
        <f t="shared" si="10"/>
        <v>0.12677707436385291</v>
      </c>
      <c r="AD12" s="73">
        <f t="shared" si="10"/>
        <v>1.7965723503570337</v>
      </c>
      <c r="AE12" s="73">
        <f t="shared" si="18"/>
        <v>0.48797702399680287</v>
      </c>
      <c r="AF12" s="73">
        <f t="shared" si="19"/>
        <v>1.1818182519963778</v>
      </c>
      <c r="AG12" s="74"/>
      <c r="AH12" s="5" t="s">
        <v>14</v>
      </c>
      <c r="AI12" s="75">
        <v>6</v>
      </c>
      <c r="AJ12" s="76">
        <f t="shared" si="20"/>
        <v>1.2422360248447204</v>
      </c>
      <c r="AK12" s="69">
        <v>3.2</v>
      </c>
      <c r="AL12" s="77">
        <f t="shared" si="21"/>
        <v>0.65573770491803274</v>
      </c>
      <c r="AM12" s="78">
        <f t="shared" si="22"/>
        <v>0.61867212289560225</v>
      </c>
      <c r="AN12" s="78">
        <f t="shared" si="23"/>
        <v>8.7672730697423251</v>
      </c>
      <c r="AO12" s="73">
        <f t="shared" si="11"/>
        <v>0.12677707436385291</v>
      </c>
      <c r="AP12" s="73">
        <f t="shared" si="11"/>
        <v>1.7965723503570337</v>
      </c>
      <c r="AQ12" s="73">
        <f t="shared" si="24"/>
        <v>0.52896063055417986</v>
      </c>
      <c r="AR12" s="73">
        <f t="shared" si="25"/>
        <v>1.1408346454390008</v>
      </c>
      <c r="AS12" s="79"/>
      <c r="AT12" s="5" t="s">
        <v>14</v>
      </c>
      <c r="AU12" s="75">
        <v>31</v>
      </c>
      <c r="AV12" s="76">
        <f t="shared" si="26"/>
        <v>6.4182194616977233</v>
      </c>
      <c r="AW12" s="69">
        <v>25.6</v>
      </c>
      <c r="AX12" s="77">
        <f t="shared" si="27"/>
        <v>5.2459016393442619</v>
      </c>
      <c r="AY12" s="78">
        <f t="shared" si="28"/>
        <v>16.580893184563465</v>
      </c>
      <c r="AZ12" s="78">
        <f t="shared" si="29"/>
        <v>37.500932160964311</v>
      </c>
      <c r="BA12" s="73">
        <f t="shared" si="12"/>
        <v>3.397724013230218</v>
      </c>
      <c r="BB12" s="73">
        <f t="shared" si="12"/>
        <v>7.6846172460992443</v>
      </c>
      <c r="BC12" s="73">
        <f t="shared" si="30"/>
        <v>1.8481776261140439</v>
      </c>
      <c r="BD12" s="73">
        <f t="shared" si="31"/>
        <v>2.4387156067549824</v>
      </c>
      <c r="BE12" s="79"/>
      <c r="BF12" s="5" t="s">
        <v>14</v>
      </c>
      <c r="BG12" s="80">
        <v>40</v>
      </c>
      <c r="BH12" s="81">
        <f t="shared" si="32"/>
        <v>8.2815734989648035</v>
      </c>
      <c r="BI12" s="82">
        <v>39.6</v>
      </c>
      <c r="BJ12" s="83">
        <f t="shared" si="33"/>
        <v>8.1147540983606561</v>
      </c>
      <c r="BK12" s="78">
        <f t="shared" si="34"/>
        <v>28.15445141671983</v>
      </c>
      <c r="BL12" s="78">
        <f t="shared" si="35"/>
        <v>53.891704832667266</v>
      </c>
      <c r="BM12" s="84">
        <f t="shared" si="13"/>
        <v>5.7693547985081617</v>
      </c>
      <c r="BN12" s="84">
        <f t="shared" si="13"/>
        <v>11.043382137841652</v>
      </c>
      <c r="BO12" s="84">
        <f t="shared" si="36"/>
        <v>2.3453992998524944</v>
      </c>
      <c r="BP12" s="84">
        <f t="shared" si="37"/>
        <v>2.928628039480996</v>
      </c>
      <c r="BQ12" s="85"/>
      <c r="BR12" s="86"/>
      <c r="BS12" s="5" t="s">
        <v>14</v>
      </c>
      <c r="BT12" s="80">
        <v>483</v>
      </c>
      <c r="BU12" s="80">
        <v>488</v>
      </c>
    </row>
    <row r="13" spans="1:74">
      <c r="A13" s="25" t="s">
        <v>15</v>
      </c>
      <c r="B13" s="5" t="s">
        <v>16</v>
      </c>
      <c r="C13" s="63">
        <f t="shared" si="0"/>
        <v>1.1379800853485065</v>
      </c>
      <c r="D13" s="63"/>
      <c r="E13" s="64">
        <f t="shared" si="1"/>
        <v>0.19124571529605938</v>
      </c>
      <c r="F13" s="64">
        <f t="shared" si="2"/>
        <v>1.5524114207522099</v>
      </c>
      <c r="G13" s="64"/>
      <c r="H13" s="63">
        <f t="shared" si="3"/>
        <v>0.14224751066856331</v>
      </c>
      <c r="I13" s="63"/>
      <c r="J13" s="65">
        <f t="shared" si="4"/>
        <v>3.5860917824773225E-3</v>
      </c>
      <c r="K13" s="65">
        <f t="shared" si="4"/>
        <v>0.78918461628029735</v>
      </c>
      <c r="L13" s="65"/>
      <c r="M13" s="63">
        <f t="shared" si="14"/>
        <v>3.6984352773826461</v>
      </c>
      <c r="N13" s="65"/>
      <c r="O13" s="65">
        <f t="shared" si="15"/>
        <v>2.3485684397398678</v>
      </c>
      <c r="P13" s="65">
        <f t="shared" si="15"/>
        <v>5.3117467650091097</v>
      </c>
      <c r="Q13" s="66">
        <f t="shared" si="5"/>
        <v>18.776671408250355</v>
      </c>
      <c r="R13" s="66"/>
      <c r="S13" s="67">
        <f t="shared" si="6"/>
        <v>13.157406765771629</v>
      </c>
      <c r="T13" s="67">
        <f t="shared" si="6"/>
        <v>19.080553574171716</v>
      </c>
      <c r="U13" s="68">
        <f t="shared" si="7"/>
        <v>-0.30388216592136175</v>
      </c>
      <c r="V13" s="5" t="s">
        <v>16</v>
      </c>
      <c r="W13" s="69">
        <v>8</v>
      </c>
      <c r="X13" s="70">
        <f t="shared" si="8"/>
        <v>1.1379800853485065</v>
      </c>
      <c r="Y13" s="69">
        <v>4.8</v>
      </c>
      <c r="Z13" s="71">
        <f t="shared" si="9"/>
        <v>0.67988668555240794</v>
      </c>
      <c r="AA13" s="72">
        <f t="shared" si="16"/>
        <v>1.3501947499901792</v>
      </c>
      <c r="AB13" s="72">
        <f t="shared" si="17"/>
        <v>10.960024630510603</v>
      </c>
      <c r="AC13" s="73">
        <f t="shared" si="10"/>
        <v>0.19124571529605938</v>
      </c>
      <c r="AD13" s="73">
        <f t="shared" si="10"/>
        <v>1.5524114207522099</v>
      </c>
      <c r="AE13" s="73">
        <f t="shared" si="18"/>
        <v>0.48864097025634856</v>
      </c>
      <c r="AF13" s="73">
        <f t="shared" si="19"/>
        <v>0.872524735199802</v>
      </c>
      <c r="AG13" s="74"/>
      <c r="AH13" s="5" t="s">
        <v>16</v>
      </c>
      <c r="AI13" s="75">
        <v>1</v>
      </c>
      <c r="AJ13" s="76">
        <f t="shared" si="20"/>
        <v>0.14224751066856331</v>
      </c>
      <c r="AK13" s="69">
        <v>1</v>
      </c>
      <c r="AL13" s="77">
        <f t="shared" si="21"/>
        <v>0.14164305949008499</v>
      </c>
      <c r="AM13" s="78">
        <f t="shared" si="22"/>
        <v>2.5317807984289897E-2</v>
      </c>
      <c r="AN13" s="78">
        <f t="shared" si="23"/>
        <v>5.5716433909388989</v>
      </c>
      <c r="AO13" s="73">
        <f t="shared" si="11"/>
        <v>3.5860917824773225E-3</v>
      </c>
      <c r="AP13" s="73">
        <f t="shared" si="11"/>
        <v>0.78918461628029735</v>
      </c>
      <c r="AQ13" s="73">
        <f t="shared" si="24"/>
        <v>0.13805696770760767</v>
      </c>
      <c r="AR13" s="73">
        <f t="shared" si="25"/>
        <v>0.6475415567902123</v>
      </c>
      <c r="AS13" s="79"/>
      <c r="AT13" s="5" t="s">
        <v>16</v>
      </c>
      <c r="AU13" s="75">
        <v>26</v>
      </c>
      <c r="AV13" s="76">
        <f t="shared" si="26"/>
        <v>3.6984352773826461</v>
      </c>
      <c r="AW13" s="69">
        <v>25.8</v>
      </c>
      <c r="AX13" s="77">
        <f t="shared" si="27"/>
        <v>3.6543909348441925</v>
      </c>
      <c r="AY13" s="78">
        <f t="shared" si="28"/>
        <v>16.580893184563465</v>
      </c>
      <c r="AZ13" s="78">
        <f t="shared" si="29"/>
        <v>37.500932160964311</v>
      </c>
      <c r="BA13" s="73">
        <f t="shared" si="12"/>
        <v>2.3485684397398678</v>
      </c>
      <c r="BB13" s="73">
        <f t="shared" si="12"/>
        <v>5.3117467650091097</v>
      </c>
      <c r="BC13" s="73">
        <f t="shared" si="30"/>
        <v>1.3058224951043247</v>
      </c>
      <c r="BD13" s="73">
        <f t="shared" si="31"/>
        <v>1.6573558301649172</v>
      </c>
      <c r="BE13" s="79"/>
      <c r="BF13" s="5" t="s">
        <v>16</v>
      </c>
      <c r="BG13" s="80">
        <v>132</v>
      </c>
      <c r="BH13" s="81">
        <f t="shared" si="32"/>
        <v>18.776671408250355</v>
      </c>
      <c r="BI13" s="82">
        <v>113.8</v>
      </c>
      <c r="BJ13" s="83">
        <f t="shared" si="33"/>
        <v>16.118980169971671</v>
      </c>
      <c r="BK13" s="78">
        <f t="shared" si="34"/>
        <v>92.891291766347692</v>
      </c>
      <c r="BL13" s="78">
        <f t="shared" si="35"/>
        <v>134.70870823365232</v>
      </c>
      <c r="BM13" s="84">
        <f t="shared" si="13"/>
        <v>13.157406765771629</v>
      </c>
      <c r="BN13" s="84">
        <f t="shared" si="13"/>
        <v>19.080553574171716</v>
      </c>
      <c r="BO13" s="84">
        <f t="shared" si="36"/>
        <v>2.9615734042000419</v>
      </c>
      <c r="BP13" s="84">
        <f t="shared" si="37"/>
        <v>2.9615734042000454</v>
      </c>
      <c r="BQ13" s="85"/>
      <c r="BR13" s="89"/>
      <c r="BS13" s="5" t="s">
        <v>16</v>
      </c>
      <c r="BT13" s="80">
        <v>703</v>
      </c>
      <c r="BU13" s="80">
        <v>706</v>
      </c>
    </row>
    <row r="14" spans="1:74">
      <c r="B14" s="5" t="s">
        <v>17</v>
      </c>
      <c r="C14" s="63">
        <f t="shared" si="0"/>
        <v>0.12919896640826875</v>
      </c>
      <c r="D14" s="63"/>
      <c r="E14" s="64">
        <f t="shared" si="1"/>
        <v>3.1212535894840871E-2</v>
      </c>
      <c r="F14" s="64">
        <f t="shared" si="2"/>
        <v>0.93101645202628358</v>
      </c>
      <c r="G14" s="64"/>
      <c r="H14" s="63">
        <f t="shared" si="3"/>
        <v>0.64599483204134367</v>
      </c>
      <c r="I14" s="63"/>
      <c r="J14" s="65">
        <f t="shared" si="4"/>
        <v>0.2092121636750541</v>
      </c>
      <c r="K14" s="65">
        <f t="shared" si="4"/>
        <v>1.5036510411498285</v>
      </c>
      <c r="L14" s="65"/>
      <c r="M14" s="63">
        <f t="shared" si="14"/>
        <v>3.4883720930232558</v>
      </c>
      <c r="N14" s="65"/>
      <c r="O14" s="65">
        <f t="shared" si="15"/>
        <v>2.8739041572377113</v>
      </c>
      <c r="P14" s="65">
        <f t="shared" si="15"/>
        <v>5.8968659092970066</v>
      </c>
      <c r="Q14" s="66">
        <f t="shared" si="5"/>
        <v>12.27390180878553</v>
      </c>
      <c r="R14" s="66"/>
      <c r="S14" s="67">
        <f t="shared" si="6"/>
        <v>11.783350221994217</v>
      </c>
      <c r="T14" s="67">
        <f t="shared" si="6"/>
        <v>17.134175551201665</v>
      </c>
      <c r="U14" s="68">
        <f t="shared" si="7"/>
        <v>-4.8602737424161351</v>
      </c>
      <c r="V14" s="5" t="s">
        <v>17</v>
      </c>
      <c r="W14" s="69">
        <v>1</v>
      </c>
      <c r="X14" s="70">
        <f t="shared" si="8"/>
        <v>0.12919896640826875</v>
      </c>
      <c r="Y14" s="69">
        <v>2.4</v>
      </c>
      <c r="Z14" s="71">
        <f t="shared" si="9"/>
        <v>0.30927835051546393</v>
      </c>
      <c r="AA14" s="72">
        <f t="shared" si="16"/>
        <v>0.24220927854396515</v>
      </c>
      <c r="AB14" s="72">
        <f t="shared" si="17"/>
        <v>7.2246876677239609</v>
      </c>
      <c r="AC14" s="73">
        <f t="shared" si="10"/>
        <v>3.1212535894840871E-2</v>
      </c>
      <c r="AD14" s="73">
        <f t="shared" si="10"/>
        <v>0.93101645202628358</v>
      </c>
      <c r="AE14" s="73">
        <f t="shared" si="18"/>
        <v>0.27806581462062308</v>
      </c>
      <c r="AF14" s="73">
        <f t="shared" si="19"/>
        <v>0.62173810151081965</v>
      </c>
      <c r="AG14" s="74"/>
      <c r="AH14" s="5" t="s">
        <v>17</v>
      </c>
      <c r="AI14" s="75">
        <v>5</v>
      </c>
      <c r="AJ14" s="76">
        <f t="shared" si="20"/>
        <v>0.64599483204134367</v>
      </c>
      <c r="AK14" s="69">
        <v>5</v>
      </c>
      <c r="AL14" s="77">
        <f t="shared" si="21"/>
        <v>0.64432989690721643</v>
      </c>
      <c r="AM14" s="78">
        <f t="shared" si="22"/>
        <v>1.6234863901184198</v>
      </c>
      <c r="AN14" s="78">
        <f t="shared" si="23"/>
        <v>11.668332079322669</v>
      </c>
      <c r="AO14" s="73">
        <f t="shared" si="11"/>
        <v>0.2092121636750541</v>
      </c>
      <c r="AP14" s="73">
        <f t="shared" si="11"/>
        <v>1.5036510411498285</v>
      </c>
      <c r="AQ14" s="73">
        <f t="shared" si="24"/>
        <v>0.4351177332321623</v>
      </c>
      <c r="AR14" s="73">
        <f t="shared" si="25"/>
        <v>0.85932114424261208</v>
      </c>
      <c r="AS14" s="79"/>
      <c r="AT14" s="5" t="s">
        <v>17</v>
      </c>
      <c r="AU14" s="75">
        <v>27</v>
      </c>
      <c r="AV14" s="76">
        <f t="shared" si="26"/>
        <v>3.4883720930232558</v>
      </c>
      <c r="AW14" s="69">
        <v>32.6</v>
      </c>
      <c r="AX14" s="77">
        <f t="shared" si="27"/>
        <v>4.2010309278350517</v>
      </c>
      <c r="AY14" s="78">
        <f t="shared" si="28"/>
        <v>22.30149626016464</v>
      </c>
      <c r="AZ14" s="78">
        <f t="shared" si="29"/>
        <v>45.759679456144767</v>
      </c>
      <c r="BA14" s="73">
        <f t="shared" si="12"/>
        <v>2.8739041572377113</v>
      </c>
      <c r="BB14" s="73">
        <f t="shared" si="12"/>
        <v>5.8968659092970066</v>
      </c>
      <c r="BC14" s="73">
        <f t="shared" si="30"/>
        <v>1.3271267705973404</v>
      </c>
      <c r="BD14" s="73">
        <f t="shared" si="31"/>
        <v>1.6958349814619549</v>
      </c>
      <c r="BE14" s="79"/>
      <c r="BF14" s="5" t="s">
        <v>17</v>
      </c>
      <c r="BG14" s="80">
        <v>95</v>
      </c>
      <c r="BH14" s="81">
        <f t="shared" si="32"/>
        <v>12.27390180878553</v>
      </c>
      <c r="BI14" s="82">
        <v>112.2</v>
      </c>
      <c r="BJ14" s="83">
        <f t="shared" si="33"/>
        <v>14.45876288659794</v>
      </c>
      <c r="BK14" s="78">
        <f t="shared" si="34"/>
        <v>91.438797722675119</v>
      </c>
      <c r="BL14" s="78">
        <f t="shared" si="35"/>
        <v>132.9612022773249</v>
      </c>
      <c r="BM14" s="84">
        <f t="shared" si="13"/>
        <v>11.783350221994217</v>
      </c>
      <c r="BN14" s="84">
        <f t="shared" si="13"/>
        <v>17.134175551201665</v>
      </c>
      <c r="BO14" s="84">
        <f t="shared" si="36"/>
        <v>2.6754126646037228</v>
      </c>
      <c r="BP14" s="84">
        <f t="shared" si="37"/>
        <v>2.6754126646037246</v>
      </c>
      <c r="BR14" s="89"/>
      <c r="BS14" s="5" t="s">
        <v>17</v>
      </c>
      <c r="BT14" s="80">
        <v>774</v>
      </c>
      <c r="BU14" s="80">
        <v>776</v>
      </c>
    </row>
    <row r="15" spans="1:74">
      <c r="B15" s="5" t="s">
        <v>18</v>
      </c>
      <c r="C15" s="63">
        <f t="shared" si="0"/>
        <v>0.29850746268656719</v>
      </c>
      <c r="D15" s="63"/>
      <c r="E15" s="64">
        <f t="shared" si="1"/>
        <v>6.3258908271533965E-2</v>
      </c>
      <c r="F15" s="64">
        <f t="shared" si="2"/>
        <v>0.89644918913520699</v>
      </c>
      <c r="G15" s="64"/>
      <c r="H15" s="63">
        <f t="shared" si="3"/>
        <v>0.39800995024875618</v>
      </c>
      <c r="I15" s="63"/>
      <c r="J15" s="65">
        <f t="shared" si="4"/>
        <v>0.19507915399980064</v>
      </c>
      <c r="K15" s="65">
        <f t="shared" si="4"/>
        <v>1.2646014767347413</v>
      </c>
      <c r="L15" s="65"/>
      <c r="M15" s="63">
        <f t="shared" si="14"/>
        <v>3.383084577114428</v>
      </c>
      <c r="N15" s="65"/>
      <c r="O15" s="65">
        <f t="shared" si="15"/>
        <v>3.0517256152113417</v>
      </c>
      <c r="P15" s="65">
        <f t="shared" si="15"/>
        <v>5.7460824956681051</v>
      </c>
      <c r="Q15" s="66">
        <f t="shared" si="5"/>
        <v>9.8507462686567173</v>
      </c>
      <c r="R15" s="66"/>
      <c r="S15" s="67">
        <f t="shared" si="6"/>
        <v>10.000098620420932</v>
      </c>
      <c r="T15" s="67">
        <f t="shared" si="6"/>
        <v>14.376179498188476</v>
      </c>
      <c r="U15" s="68">
        <f t="shared" si="7"/>
        <v>-4.5254332295317585</v>
      </c>
      <c r="V15" s="5" t="s">
        <v>18</v>
      </c>
      <c r="W15" s="69">
        <v>3</v>
      </c>
      <c r="X15" s="70">
        <f t="shared" si="8"/>
        <v>0.29850746268656719</v>
      </c>
      <c r="Y15" s="69">
        <v>3</v>
      </c>
      <c r="Z15" s="71">
        <f t="shared" si="9"/>
        <v>0.30674846625766872</v>
      </c>
      <c r="AA15" s="72">
        <f t="shared" si="16"/>
        <v>0.61867212289560225</v>
      </c>
      <c r="AB15" s="72">
        <f t="shared" si="17"/>
        <v>8.7672730697423251</v>
      </c>
      <c r="AC15" s="73">
        <f t="shared" si="10"/>
        <v>6.3258908271533965E-2</v>
      </c>
      <c r="AD15" s="73">
        <f t="shared" si="10"/>
        <v>0.89644918913520699</v>
      </c>
      <c r="AE15" s="73">
        <f t="shared" si="18"/>
        <v>0.24348955798613475</v>
      </c>
      <c r="AF15" s="73">
        <f t="shared" si="19"/>
        <v>0.58970072287753827</v>
      </c>
      <c r="AG15" s="74"/>
      <c r="AH15" s="5" t="s">
        <v>18</v>
      </c>
      <c r="AI15" s="75">
        <v>4</v>
      </c>
      <c r="AJ15" s="76">
        <f t="shared" si="20"/>
        <v>0.39800995024875618</v>
      </c>
      <c r="AK15" s="69">
        <v>5.6</v>
      </c>
      <c r="AL15" s="77">
        <f t="shared" si="21"/>
        <v>0.57259713701431481</v>
      </c>
      <c r="AM15" s="78">
        <f t="shared" si="22"/>
        <v>1.9078741261180503</v>
      </c>
      <c r="AN15" s="78">
        <f t="shared" si="23"/>
        <v>12.36780244246577</v>
      </c>
      <c r="AO15" s="73">
        <f t="shared" si="11"/>
        <v>0.19507915399980064</v>
      </c>
      <c r="AP15" s="73">
        <f t="shared" si="11"/>
        <v>1.2646014767347413</v>
      </c>
      <c r="AQ15" s="73">
        <f t="shared" si="24"/>
        <v>0.37751798301451417</v>
      </c>
      <c r="AR15" s="73">
        <f t="shared" si="25"/>
        <v>0.69200433972042652</v>
      </c>
      <c r="AS15" s="79"/>
      <c r="AT15" s="5" t="s">
        <v>18</v>
      </c>
      <c r="AU15" s="75">
        <v>34</v>
      </c>
      <c r="AV15" s="76">
        <f t="shared" si="26"/>
        <v>3.383084577114428</v>
      </c>
      <c r="AW15" s="69">
        <v>41.8</v>
      </c>
      <c r="AX15" s="77">
        <f t="shared" si="27"/>
        <v>4.2740286298568506</v>
      </c>
      <c r="AY15" s="78">
        <f t="shared" si="28"/>
        <v>29.845876516766921</v>
      </c>
      <c r="AZ15" s="78">
        <f t="shared" si="29"/>
        <v>56.196686807634073</v>
      </c>
      <c r="BA15" s="73">
        <f t="shared" si="12"/>
        <v>3.0517256152113417</v>
      </c>
      <c r="BB15" s="73">
        <f t="shared" si="12"/>
        <v>5.7460824956681051</v>
      </c>
      <c r="BC15" s="73">
        <f t="shared" si="30"/>
        <v>1.2223030146455089</v>
      </c>
      <c r="BD15" s="73">
        <f t="shared" si="31"/>
        <v>1.4720538658112545</v>
      </c>
      <c r="BE15" s="79"/>
      <c r="BF15" s="5" t="s">
        <v>18</v>
      </c>
      <c r="BG15" s="80">
        <v>99</v>
      </c>
      <c r="BH15" s="81">
        <f t="shared" si="32"/>
        <v>9.8507462686567173</v>
      </c>
      <c r="BI15" s="82">
        <v>119.2</v>
      </c>
      <c r="BJ15" s="83">
        <f t="shared" si="33"/>
        <v>12.188139059304703</v>
      </c>
      <c r="BK15" s="78">
        <f t="shared" si="34"/>
        <v>97.800964507716714</v>
      </c>
      <c r="BL15" s="78">
        <f t="shared" si="35"/>
        <v>140.59903549228329</v>
      </c>
      <c r="BM15" s="84">
        <f t="shared" si="13"/>
        <v>10.000098620420932</v>
      </c>
      <c r="BN15" s="84">
        <f t="shared" si="13"/>
        <v>14.376179498188476</v>
      </c>
      <c r="BO15" s="84">
        <f t="shared" si="36"/>
        <v>2.1880404388837711</v>
      </c>
      <c r="BP15" s="84">
        <f t="shared" si="37"/>
        <v>2.1880404388837729</v>
      </c>
      <c r="BQ15" s="85"/>
      <c r="BR15" s="89"/>
      <c r="BS15" s="5" t="s">
        <v>18</v>
      </c>
      <c r="BT15" s="80">
        <v>1005</v>
      </c>
      <c r="BU15" s="80">
        <v>978</v>
      </c>
    </row>
    <row r="16" spans="1:74">
      <c r="A16" s="25" t="s">
        <v>19</v>
      </c>
      <c r="B16" s="5" t="s">
        <v>20</v>
      </c>
      <c r="C16" s="63">
        <f t="shared" si="0"/>
        <v>0.71301247771836007</v>
      </c>
      <c r="D16" s="63"/>
      <c r="E16" s="64">
        <f t="shared" si="1"/>
        <v>7.5979123719073477E-2</v>
      </c>
      <c r="F16" s="64">
        <f t="shared" si="2"/>
        <v>1.4636896046279091</v>
      </c>
      <c r="G16" s="64"/>
      <c r="H16" s="63">
        <f t="shared" si="3"/>
        <v>0.89126559714795017</v>
      </c>
      <c r="I16" s="63"/>
      <c r="J16" s="65">
        <f>AO16</f>
        <v>7.5979123719073477E-2</v>
      </c>
      <c r="K16" s="65">
        <f>AP16</f>
        <v>1.4636896046279091</v>
      </c>
      <c r="L16" s="65"/>
      <c r="M16" s="63">
        <f>AV16</f>
        <v>5.8823529411764701</v>
      </c>
      <c r="N16" s="65"/>
      <c r="O16" s="65">
        <f>BA16</f>
        <v>3.1049475714070098</v>
      </c>
      <c r="P16" s="65">
        <f>BB16</f>
        <v>6.9645382236060369</v>
      </c>
      <c r="Q16" s="66">
        <f t="shared" si="5"/>
        <v>16.755793226381464</v>
      </c>
      <c r="R16" s="66"/>
      <c r="S16" s="67">
        <f>BM16</f>
        <v>15.920976532396056</v>
      </c>
      <c r="T16" s="67">
        <f>BN16</f>
        <v>23.347762041644167</v>
      </c>
      <c r="U16" s="68">
        <f t="shared" si="7"/>
        <v>-6.5919688152627032</v>
      </c>
      <c r="V16" s="5" t="s">
        <v>20</v>
      </c>
      <c r="W16" s="69">
        <v>4</v>
      </c>
      <c r="X16" s="70">
        <f t="shared" si="8"/>
        <v>0.71301247771836007</v>
      </c>
      <c r="Y16" s="69">
        <v>2.8</v>
      </c>
      <c r="Z16" s="71">
        <f t="shared" si="9"/>
        <v>0.51188299817184646</v>
      </c>
      <c r="AA16" s="72">
        <f t="shared" si="16"/>
        <v>0.41560580674333192</v>
      </c>
      <c r="AB16" s="72">
        <f t="shared" si="17"/>
        <v>8.0063821373146631</v>
      </c>
      <c r="AC16" s="73">
        <f t="shared" si="10"/>
        <v>7.5979123719073477E-2</v>
      </c>
      <c r="AD16" s="73">
        <f t="shared" si="10"/>
        <v>1.4636896046279091</v>
      </c>
      <c r="AE16" s="73">
        <f t="shared" si="18"/>
        <v>0.43590387445277301</v>
      </c>
      <c r="AF16" s="73">
        <f t="shared" si="19"/>
        <v>0.95180660645606263</v>
      </c>
      <c r="AG16" s="74"/>
      <c r="AH16" s="5" t="s">
        <v>20</v>
      </c>
      <c r="AI16" s="75">
        <v>5</v>
      </c>
      <c r="AJ16" s="76">
        <f t="shared" si="20"/>
        <v>0.89126559714795017</v>
      </c>
      <c r="AK16" s="69">
        <v>2.6</v>
      </c>
      <c r="AL16" s="77">
        <f t="shared" si="21"/>
        <v>0.47531992687385743</v>
      </c>
      <c r="AM16" s="78">
        <f t="shared" si="22"/>
        <v>0.41560580674333192</v>
      </c>
      <c r="AN16" s="78">
        <f t="shared" si="23"/>
        <v>8.0063821373146631</v>
      </c>
      <c r="AO16" s="73">
        <f t="shared" si="11"/>
        <v>7.5979123719073477E-2</v>
      </c>
      <c r="AP16" s="73">
        <f t="shared" si="11"/>
        <v>1.4636896046279091</v>
      </c>
      <c r="AQ16" s="73">
        <f t="shared" si="24"/>
        <v>0.39934080315478393</v>
      </c>
      <c r="AR16" s="73">
        <f t="shared" si="25"/>
        <v>0.9883696777540516</v>
      </c>
      <c r="AS16" s="79"/>
      <c r="AT16" s="5" t="s">
        <v>20</v>
      </c>
      <c r="AU16" s="75">
        <v>33</v>
      </c>
      <c r="AV16" s="76">
        <f t="shared" si="26"/>
        <v>5.8823529411764701</v>
      </c>
      <c r="AW16" s="69">
        <v>26.4</v>
      </c>
      <c r="AX16" s="77">
        <f t="shared" si="27"/>
        <v>4.826325411334552</v>
      </c>
      <c r="AY16" s="78">
        <f t="shared" si="28"/>
        <v>16.984063215596343</v>
      </c>
      <c r="AZ16" s="78">
        <f t="shared" si="29"/>
        <v>38.096024083125023</v>
      </c>
      <c r="BA16" s="73">
        <f t="shared" si="12"/>
        <v>3.1049475714070098</v>
      </c>
      <c r="BB16" s="73">
        <f t="shared" si="12"/>
        <v>6.9645382236060369</v>
      </c>
      <c r="BC16" s="73">
        <f t="shared" si="30"/>
        <v>1.7213778399275421</v>
      </c>
      <c r="BD16" s="73">
        <f t="shared" si="31"/>
        <v>2.138212812271485</v>
      </c>
      <c r="BE16" s="79"/>
      <c r="BF16" s="5" t="s">
        <v>20</v>
      </c>
      <c r="BG16" s="80">
        <v>94</v>
      </c>
      <c r="BH16" s="81">
        <f t="shared" si="32"/>
        <v>16.755793226381464</v>
      </c>
      <c r="BI16" s="82">
        <v>107.4</v>
      </c>
      <c r="BJ16" s="83">
        <f t="shared" si="33"/>
        <v>19.63436928702011</v>
      </c>
      <c r="BK16" s="78">
        <f t="shared" si="34"/>
        <v>87.087741632206431</v>
      </c>
      <c r="BL16" s="78">
        <f t="shared" si="35"/>
        <v>127.71225836779358</v>
      </c>
      <c r="BM16" s="84">
        <f t="shared" si="13"/>
        <v>15.920976532396056</v>
      </c>
      <c r="BN16" s="84">
        <f t="shared" si="13"/>
        <v>23.347762041644167</v>
      </c>
      <c r="BO16" s="84">
        <f t="shared" si="36"/>
        <v>3.7133927546240546</v>
      </c>
      <c r="BP16" s="84">
        <f t="shared" si="37"/>
        <v>3.7133927546240564</v>
      </c>
      <c r="BQ16" s="85"/>
      <c r="BR16" s="86"/>
      <c r="BS16" s="5" t="s">
        <v>20</v>
      </c>
      <c r="BT16" s="80">
        <v>561</v>
      </c>
      <c r="BU16" s="80">
        <v>547</v>
      </c>
    </row>
    <row r="17" spans="1:73">
      <c r="A17" s="25"/>
      <c r="B17" s="5" t="s">
        <v>21</v>
      </c>
      <c r="C17" s="63">
        <f t="shared" si="0"/>
        <v>0.66518847006651882</v>
      </c>
      <c r="D17" s="63"/>
      <c r="E17" s="64">
        <f t="shared" si="1"/>
        <v>0.18776324229748381</v>
      </c>
      <c r="F17" s="64">
        <f t="shared" si="2"/>
        <v>2.1136408665157371</v>
      </c>
      <c r="G17" s="64"/>
      <c r="H17" s="63">
        <f t="shared" si="3"/>
        <v>0.44345898004434592</v>
      </c>
      <c r="I17" s="63"/>
      <c r="J17" s="65">
        <f>AO17</f>
        <v>5.6261795520644213E-3</v>
      </c>
      <c r="K17" s="65">
        <f>AP17</f>
        <v>1.2381429757641997</v>
      </c>
      <c r="L17" s="65"/>
      <c r="M17" s="63">
        <f>AV17</f>
        <v>4.6563192904656319</v>
      </c>
      <c r="N17" s="65"/>
      <c r="O17" s="65">
        <f>BA17</f>
        <v>2.0323072119203394</v>
      </c>
      <c r="P17" s="65">
        <f>BB17</f>
        <v>5.7739994661246561</v>
      </c>
      <c r="Q17" s="66">
        <f t="shared" si="5"/>
        <v>21.507760532150776</v>
      </c>
      <c r="R17" s="66"/>
      <c r="S17" s="67">
        <f>BM17</f>
        <v>17.680252683188368</v>
      </c>
      <c r="T17" s="67">
        <f>BN17</f>
        <v>26.540135620696738</v>
      </c>
      <c r="U17" s="68">
        <f t="shared" si="7"/>
        <v>-5.0323750885459617</v>
      </c>
      <c r="V17" s="5" t="s">
        <v>21</v>
      </c>
      <c r="W17" s="69">
        <v>3</v>
      </c>
      <c r="X17" s="70">
        <f t="shared" si="8"/>
        <v>0.66518847006651882</v>
      </c>
      <c r="Y17" s="69">
        <v>3.8</v>
      </c>
      <c r="Z17" s="71">
        <f t="shared" si="9"/>
        <v>0.84444444444444433</v>
      </c>
      <c r="AA17" s="72">
        <f t="shared" si="16"/>
        <v>0.84493459033867713</v>
      </c>
      <c r="AB17" s="72">
        <f t="shared" si="17"/>
        <v>9.5113838993208173</v>
      </c>
      <c r="AC17" s="73">
        <f t="shared" si="10"/>
        <v>0.18776324229748381</v>
      </c>
      <c r="AD17" s="73">
        <f t="shared" si="10"/>
        <v>2.1136408665157371</v>
      </c>
      <c r="AE17" s="73">
        <f t="shared" si="18"/>
        <v>0.65668120214696057</v>
      </c>
      <c r="AF17" s="73">
        <f t="shared" si="19"/>
        <v>1.2691964220712928</v>
      </c>
      <c r="AG17" s="74"/>
      <c r="AH17" s="5" t="s">
        <v>21</v>
      </c>
      <c r="AI17" s="75">
        <v>2</v>
      </c>
      <c r="AJ17" s="76">
        <f t="shared" si="20"/>
        <v>0.44345898004434592</v>
      </c>
      <c r="AK17" s="69">
        <v>1</v>
      </c>
      <c r="AL17" s="77">
        <f t="shared" si="21"/>
        <v>0.22222222222222221</v>
      </c>
      <c r="AM17" s="78">
        <f t="shared" si="22"/>
        <v>2.5317807984289897E-2</v>
      </c>
      <c r="AN17" s="78">
        <f t="shared" si="23"/>
        <v>5.5716433909388989</v>
      </c>
      <c r="AO17" s="73">
        <f t="shared" si="11"/>
        <v>5.6261795520644213E-3</v>
      </c>
      <c r="AP17" s="73">
        <f t="shared" si="11"/>
        <v>1.2381429757641997</v>
      </c>
      <c r="AQ17" s="73">
        <f t="shared" si="24"/>
        <v>0.21659604267015778</v>
      </c>
      <c r="AR17" s="73">
        <f t="shared" si="25"/>
        <v>1.0159207535419776</v>
      </c>
      <c r="AS17" s="79"/>
      <c r="AT17" s="5" t="s">
        <v>21</v>
      </c>
      <c r="AU17" s="75">
        <v>21</v>
      </c>
      <c r="AV17" s="76">
        <f t="shared" si="26"/>
        <v>4.6563192904656319</v>
      </c>
      <c r="AW17" s="69">
        <v>16</v>
      </c>
      <c r="AX17" s="77">
        <f t="shared" si="27"/>
        <v>3.5555555555555554</v>
      </c>
      <c r="AY17" s="78">
        <f t="shared" si="28"/>
        <v>9.1453824536415276</v>
      </c>
      <c r="AZ17" s="78">
        <f t="shared" si="29"/>
        <v>25.982997597560953</v>
      </c>
      <c r="BA17" s="73">
        <f t="shared" si="12"/>
        <v>2.0323072119203394</v>
      </c>
      <c r="BB17" s="73">
        <f t="shared" si="12"/>
        <v>5.7739994661246561</v>
      </c>
      <c r="BC17" s="73">
        <f t="shared" si="30"/>
        <v>1.523248343635216</v>
      </c>
      <c r="BD17" s="73">
        <f t="shared" si="31"/>
        <v>2.2184439105691007</v>
      </c>
      <c r="BE17" s="79"/>
      <c r="BF17" s="5" t="s">
        <v>21</v>
      </c>
      <c r="BG17" s="80">
        <v>97</v>
      </c>
      <c r="BH17" s="81">
        <f t="shared" si="32"/>
        <v>21.507760532150776</v>
      </c>
      <c r="BI17" s="82">
        <v>98.2</v>
      </c>
      <c r="BJ17" s="83">
        <f t="shared" si="33"/>
        <v>21.822222222222223</v>
      </c>
      <c r="BK17" s="78">
        <f t="shared" si="34"/>
        <v>79.561137074347656</v>
      </c>
      <c r="BL17" s="78">
        <f t="shared" si="35"/>
        <v>119.4306102931353</v>
      </c>
      <c r="BM17" s="84">
        <f t="shared" si="13"/>
        <v>17.680252683188368</v>
      </c>
      <c r="BN17" s="84">
        <f t="shared" si="13"/>
        <v>26.540135620696738</v>
      </c>
      <c r="BO17" s="84">
        <f t="shared" si="36"/>
        <v>4.1419695390338553</v>
      </c>
      <c r="BP17" s="84">
        <f t="shared" si="37"/>
        <v>4.717913398474515</v>
      </c>
      <c r="BQ17" s="85"/>
      <c r="BR17" s="86"/>
      <c r="BS17" s="5" t="s">
        <v>21</v>
      </c>
      <c r="BT17" s="80">
        <v>451</v>
      </c>
      <c r="BU17" s="80">
        <v>450</v>
      </c>
    </row>
    <row r="18" spans="1:73">
      <c r="A18" s="25" t="s">
        <v>22</v>
      </c>
      <c r="B18" s="5" t="s">
        <v>23</v>
      </c>
      <c r="C18" s="63">
        <f t="shared" si="0"/>
        <v>0</v>
      </c>
      <c r="D18" s="63"/>
      <c r="E18" s="64">
        <f t="shared" si="1"/>
        <v>7.9118149950905929E-3</v>
      </c>
      <c r="F18" s="64">
        <f t="shared" si="2"/>
        <v>1.7411385596684057</v>
      </c>
      <c r="G18" s="64"/>
      <c r="H18" s="63">
        <f t="shared" si="3"/>
        <v>0</v>
      </c>
      <c r="I18" s="63"/>
      <c r="J18" s="65">
        <f t="shared" ref="J18:K20" si="38">AO18</f>
        <v>0</v>
      </c>
      <c r="K18" s="65">
        <f t="shared" si="38"/>
        <v>1.1527748294106051</v>
      </c>
      <c r="L18" s="65"/>
      <c r="M18" s="63">
        <f t="shared" si="14"/>
        <v>4.375</v>
      </c>
      <c r="N18" s="65"/>
      <c r="O18" s="65">
        <f t="shared" si="15"/>
        <v>1.4985589675413853</v>
      </c>
      <c r="P18" s="65">
        <f t="shared" si="15"/>
        <v>5.7469862631305562</v>
      </c>
      <c r="Q18" s="66">
        <f t="shared" si="5"/>
        <v>20</v>
      </c>
      <c r="R18" s="66"/>
      <c r="S18" s="67">
        <f t="shared" ref="S18:T20" si="39">BM18</f>
        <v>13.899232889089383</v>
      </c>
      <c r="T18" s="67">
        <f t="shared" si="39"/>
        <v>23.606940522002052</v>
      </c>
      <c r="U18" s="68">
        <f t="shared" si="7"/>
        <v>-3.6069405220020521</v>
      </c>
      <c r="V18" s="5" t="s">
        <v>23</v>
      </c>
      <c r="W18" s="69"/>
      <c r="X18" s="70">
        <f t="shared" si="8"/>
        <v>0</v>
      </c>
      <c r="Y18" s="69">
        <v>1</v>
      </c>
      <c r="Z18" s="71">
        <f t="shared" si="9"/>
        <v>0.3125</v>
      </c>
      <c r="AA18" s="72">
        <f t="shared" si="16"/>
        <v>2.5317807984289897E-2</v>
      </c>
      <c r="AB18" s="72">
        <f t="shared" si="17"/>
        <v>5.5716433909388989</v>
      </c>
      <c r="AC18" s="73">
        <f t="shared" si="10"/>
        <v>7.9118149950905929E-3</v>
      </c>
      <c r="AD18" s="73">
        <f t="shared" si="10"/>
        <v>1.7411385596684057</v>
      </c>
      <c r="AE18" s="73">
        <f t="shared" si="18"/>
        <v>0.30458818500490942</v>
      </c>
      <c r="AF18" s="73">
        <f t="shared" si="19"/>
        <v>1.4286385596684057</v>
      </c>
      <c r="AG18" s="74"/>
      <c r="AH18" s="5" t="s">
        <v>23</v>
      </c>
      <c r="AI18" s="75">
        <v>0</v>
      </c>
      <c r="AJ18" s="76">
        <f t="shared" si="20"/>
        <v>0</v>
      </c>
      <c r="AK18" s="69">
        <v>0.4</v>
      </c>
      <c r="AL18" s="77">
        <f t="shared" si="21"/>
        <v>0.125</v>
      </c>
      <c r="AM18" s="78">
        <f t="shared" si="22"/>
        <v>0</v>
      </c>
      <c r="AN18" s="78">
        <f t="shared" si="23"/>
        <v>3.6888794541139363</v>
      </c>
      <c r="AO18" s="73">
        <f t="shared" si="11"/>
        <v>0</v>
      </c>
      <c r="AP18" s="73">
        <f t="shared" si="11"/>
        <v>1.1527748294106051</v>
      </c>
      <c r="AQ18" s="73">
        <f t="shared" si="24"/>
        <v>0.125</v>
      </c>
      <c r="AR18" s="73">
        <f t="shared" si="25"/>
        <v>1.0277748294106051</v>
      </c>
      <c r="AS18" s="79"/>
      <c r="AT18" s="5" t="s">
        <v>23</v>
      </c>
      <c r="AU18" s="75">
        <v>14</v>
      </c>
      <c r="AV18" s="76">
        <f t="shared" si="26"/>
        <v>4.375</v>
      </c>
      <c r="AW18" s="69">
        <v>10</v>
      </c>
      <c r="AX18" s="77">
        <f t="shared" si="27"/>
        <v>3.125</v>
      </c>
      <c r="AY18" s="78">
        <f t="shared" si="28"/>
        <v>4.7953886961324335</v>
      </c>
      <c r="AZ18" s="78">
        <f t="shared" si="29"/>
        <v>18.390356042017778</v>
      </c>
      <c r="BA18" s="73">
        <f t="shared" si="12"/>
        <v>1.4985589675413853</v>
      </c>
      <c r="BB18" s="73">
        <f t="shared" si="12"/>
        <v>5.7469862631305562</v>
      </c>
      <c r="BC18" s="73">
        <f t="shared" si="30"/>
        <v>1.6264410324586147</v>
      </c>
      <c r="BD18" s="73">
        <f t="shared" si="31"/>
        <v>2.6219862631305562</v>
      </c>
      <c r="BE18" s="79"/>
      <c r="BF18" s="5" t="s">
        <v>23</v>
      </c>
      <c r="BG18" s="80">
        <v>64</v>
      </c>
      <c r="BH18" s="81">
        <f t="shared" si="32"/>
        <v>20</v>
      </c>
      <c r="BI18" s="82">
        <v>58.6</v>
      </c>
      <c r="BJ18" s="83">
        <f t="shared" si="33"/>
        <v>18.3125</v>
      </c>
      <c r="BK18" s="78">
        <f t="shared" si="34"/>
        <v>44.477545245086027</v>
      </c>
      <c r="BL18" s="78">
        <f t="shared" si="35"/>
        <v>75.542209670406564</v>
      </c>
      <c r="BM18" s="84">
        <f t="shared" si="13"/>
        <v>13.899232889089383</v>
      </c>
      <c r="BN18" s="84">
        <f t="shared" si="13"/>
        <v>23.606940522002052</v>
      </c>
      <c r="BO18" s="84">
        <f t="shared" si="36"/>
        <v>4.413267110910617</v>
      </c>
      <c r="BP18" s="84">
        <f t="shared" si="37"/>
        <v>5.2944405220020521</v>
      </c>
      <c r="BQ18" s="85"/>
      <c r="BR18" s="86"/>
      <c r="BS18" s="5" t="s">
        <v>23</v>
      </c>
      <c r="BT18" s="80">
        <v>320</v>
      </c>
      <c r="BU18" s="80">
        <v>320</v>
      </c>
    </row>
    <row r="19" spans="1:73">
      <c r="B19" s="5" t="s">
        <v>24</v>
      </c>
      <c r="C19" s="63">
        <f t="shared" si="0"/>
        <v>0.26143790849673199</v>
      </c>
      <c r="D19" s="63"/>
      <c r="E19" s="64">
        <f t="shared" si="1"/>
        <v>8.0872172927529698E-2</v>
      </c>
      <c r="F19" s="64">
        <f t="shared" si="2"/>
        <v>1.1460487672865785</v>
      </c>
      <c r="G19" s="64"/>
      <c r="H19" s="63">
        <f t="shared" si="3"/>
        <v>0</v>
      </c>
      <c r="I19" s="63"/>
      <c r="J19" s="65">
        <f t="shared" si="38"/>
        <v>5.4327556437036857E-2</v>
      </c>
      <c r="K19" s="65">
        <f t="shared" si="38"/>
        <v>1.0465859003025704</v>
      </c>
      <c r="L19" s="65"/>
      <c r="M19" s="63">
        <f t="shared" si="14"/>
        <v>3.5294117647058822</v>
      </c>
      <c r="N19" s="65"/>
      <c r="O19" s="65">
        <f t="shared" si="15"/>
        <v>2.5387915212480956</v>
      </c>
      <c r="P19" s="65">
        <f t="shared" si="15"/>
        <v>5.4442924756322348</v>
      </c>
      <c r="Q19" s="66">
        <f t="shared" si="5"/>
        <v>19.215686274509807</v>
      </c>
      <c r="R19" s="66"/>
      <c r="S19" s="67">
        <f t="shared" si="39"/>
        <v>12.927257643951206</v>
      </c>
      <c r="T19" s="67">
        <f t="shared" si="39"/>
        <v>18.54986653905533</v>
      </c>
      <c r="U19" s="68">
        <f t="shared" si="7"/>
        <v>0.66581973545447681</v>
      </c>
      <c r="V19" s="5" t="s">
        <v>24</v>
      </c>
      <c r="W19" s="69">
        <v>2</v>
      </c>
      <c r="X19" s="70">
        <f t="shared" si="8"/>
        <v>0.26143790849673199</v>
      </c>
      <c r="Y19" s="69">
        <v>3.2</v>
      </c>
      <c r="Z19" s="71">
        <f t="shared" si="9"/>
        <v>0.41830065359477131</v>
      </c>
      <c r="AA19" s="72">
        <f t="shared" si="16"/>
        <v>0.61867212289560225</v>
      </c>
      <c r="AB19" s="72">
        <f t="shared" si="17"/>
        <v>8.7672730697423251</v>
      </c>
      <c r="AC19" s="73">
        <f t="shared" si="10"/>
        <v>8.0872172927529698E-2</v>
      </c>
      <c r="AD19" s="73">
        <f t="shared" si="10"/>
        <v>1.1460487672865785</v>
      </c>
      <c r="AE19" s="73">
        <f t="shared" si="18"/>
        <v>0.33742848066724163</v>
      </c>
      <c r="AF19" s="73">
        <f t="shared" si="19"/>
        <v>0.72774811369180714</v>
      </c>
      <c r="AG19" s="74"/>
      <c r="AH19" s="5" t="s">
        <v>24</v>
      </c>
      <c r="AI19" s="75">
        <v>0</v>
      </c>
      <c r="AJ19" s="76">
        <f t="shared" si="20"/>
        <v>0</v>
      </c>
      <c r="AK19" s="69">
        <v>2.6</v>
      </c>
      <c r="AL19" s="77">
        <f t="shared" si="21"/>
        <v>0.33986928104575165</v>
      </c>
      <c r="AM19" s="78">
        <f t="shared" si="22"/>
        <v>0.41560580674333192</v>
      </c>
      <c r="AN19" s="78">
        <f t="shared" si="23"/>
        <v>8.0063821373146631</v>
      </c>
      <c r="AO19" s="73">
        <f t="shared" si="11"/>
        <v>5.4327556437036857E-2</v>
      </c>
      <c r="AP19" s="73">
        <f t="shared" si="11"/>
        <v>1.0465859003025704</v>
      </c>
      <c r="AQ19" s="73">
        <f t="shared" si="24"/>
        <v>0.2855417246087148</v>
      </c>
      <c r="AR19" s="73">
        <f t="shared" si="25"/>
        <v>0.70671661925681872</v>
      </c>
      <c r="AS19" s="79"/>
      <c r="AT19" s="5" t="s">
        <v>24</v>
      </c>
      <c r="AU19" s="75">
        <v>27</v>
      </c>
      <c r="AV19" s="76">
        <f t="shared" si="26"/>
        <v>3.5294117647058822</v>
      </c>
      <c r="AW19" s="69">
        <v>29.4</v>
      </c>
      <c r="AX19" s="77">
        <f t="shared" si="27"/>
        <v>3.8431372549019605</v>
      </c>
      <c r="AY19" s="78">
        <f t="shared" si="28"/>
        <v>19.421755137547933</v>
      </c>
      <c r="AZ19" s="78">
        <f t="shared" si="29"/>
        <v>41.648837438586597</v>
      </c>
      <c r="BA19" s="73">
        <f t="shared" si="12"/>
        <v>2.5387915212480956</v>
      </c>
      <c r="BB19" s="73">
        <f t="shared" si="12"/>
        <v>5.4442924756322348</v>
      </c>
      <c r="BC19" s="73">
        <f t="shared" si="30"/>
        <v>1.3043457336538649</v>
      </c>
      <c r="BD19" s="73">
        <f t="shared" si="31"/>
        <v>1.6011552207302744</v>
      </c>
      <c r="BE19" s="79"/>
      <c r="BF19" s="5" t="s">
        <v>24</v>
      </c>
      <c r="BG19" s="80">
        <v>147</v>
      </c>
      <c r="BH19" s="81">
        <f t="shared" si="32"/>
        <v>19.215686274509807</v>
      </c>
      <c r="BI19" s="82">
        <v>120.4</v>
      </c>
      <c r="BJ19" s="83">
        <f t="shared" si="33"/>
        <v>15.738562091503269</v>
      </c>
      <c r="BK19" s="78">
        <f t="shared" si="34"/>
        <v>98.893520976226725</v>
      </c>
      <c r="BL19" s="78">
        <f t="shared" si="35"/>
        <v>141.90647902377327</v>
      </c>
      <c r="BM19" s="84">
        <f t="shared" si="13"/>
        <v>12.927257643951206</v>
      </c>
      <c r="BN19" s="84">
        <f t="shared" si="13"/>
        <v>18.54986653905533</v>
      </c>
      <c r="BO19" s="84">
        <f t="shared" si="36"/>
        <v>2.8113044475520628</v>
      </c>
      <c r="BP19" s="84">
        <f t="shared" si="37"/>
        <v>2.811304447552061</v>
      </c>
      <c r="BR19" s="86"/>
      <c r="BS19" s="5" t="s">
        <v>24</v>
      </c>
      <c r="BT19" s="80">
        <v>765</v>
      </c>
      <c r="BU19" s="80">
        <v>765</v>
      </c>
    </row>
    <row r="20" spans="1:73">
      <c r="B20" s="5" t="s">
        <v>25</v>
      </c>
      <c r="C20" s="63">
        <f t="shared" si="0"/>
        <v>0.40080160320641278</v>
      </c>
      <c r="D20" s="63"/>
      <c r="E20" s="64">
        <f t="shared" si="1"/>
        <v>0.22018942534908517</v>
      </c>
      <c r="F20" s="64">
        <f t="shared" si="2"/>
        <v>1.3059474022518684</v>
      </c>
      <c r="G20" s="64"/>
      <c r="H20" s="63">
        <f t="shared" si="3"/>
        <v>0.1002004008016032</v>
      </c>
      <c r="I20" s="63"/>
      <c r="J20" s="65">
        <f t="shared" si="38"/>
        <v>2.4220927854396515E-2</v>
      </c>
      <c r="K20" s="65">
        <f t="shared" si="38"/>
        <v>0.72246876677239613</v>
      </c>
      <c r="L20" s="65"/>
      <c r="M20" s="63">
        <f t="shared" si="14"/>
        <v>4.5090180360721446</v>
      </c>
      <c r="N20" s="65"/>
      <c r="O20" s="65">
        <f t="shared" si="15"/>
        <v>2.7732812489436478</v>
      </c>
      <c r="P20" s="65">
        <f t="shared" si="15"/>
        <v>5.3314283865832861</v>
      </c>
      <c r="Q20" s="66">
        <f t="shared" si="5"/>
        <v>23.747494989979959</v>
      </c>
      <c r="R20" s="66"/>
      <c r="S20" s="67">
        <f t="shared" si="39"/>
        <v>17.600560056011201</v>
      </c>
      <c r="T20" s="67">
        <f t="shared" si="39"/>
        <v>23.199439943988796</v>
      </c>
      <c r="U20" s="68">
        <f t="shared" si="7"/>
        <v>0.54805504599116261</v>
      </c>
      <c r="V20" s="5" t="s">
        <v>25</v>
      </c>
      <c r="W20" s="69">
        <v>4</v>
      </c>
      <c r="X20" s="70">
        <f t="shared" si="8"/>
        <v>0.40080160320641278</v>
      </c>
      <c r="Y20" s="69">
        <v>6</v>
      </c>
      <c r="Z20" s="71">
        <f t="shared" si="9"/>
        <v>0.6</v>
      </c>
      <c r="AA20" s="72">
        <f t="shared" si="16"/>
        <v>2.2018942534908517</v>
      </c>
      <c r="AB20" s="72">
        <f t="shared" si="17"/>
        <v>13.059474022518685</v>
      </c>
      <c r="AC20" s="73">
        <f t="shared" si="10"/>
        <v>0.22018942534908517</v>
      </c>
      <c r="AD20" s="73">
        <f t="shared" si="10"/>
        <v>1.3059474022518684</v>
      </c>
      <c r="AE20" s="73">
        <f t="shared" si="18"/>
        <v>0.37981057465091483</v>
      </c>
      <c r="AF20" s="73">
        <f t="shared" si="19"/>
        <v>0.70594740225186847</v>
      </c>
      <c r="AG20" s="74"/>
      <c r="AH20" s="5" t="s">
        <v>25</v>
      </c>
      <c r="AI20" s="75">
        <v>1</v>
      </c>
      <c r="AJ20" s="76">
        <f t="shared" si="20"/>
        <v>0.1002004008016032</v>
      </c>
      <c r="AK20" s="69">
        <v>2.4</v>
      </c>
      <c r="AL20" s="77">
        <f t="shared" si="21"/>
        <v>0.24</v>
      </c>
      <c r="AM20" s="78">
        <f t="shared" si="22"/>
        <v>0.24220927854396515</v>
      </c>
      <c r="AN20" s="78">
        <f t="shared" si="23"/>
        <v>7.2246876677239609</v>
      </c>
      <c r="AO20" s="73">
        <f t="shared" si="11"/>
        <v>2.4220927854396515E-2</v>
      </c>
      <c r="AP20" s="73">
        <f t="shared" si="11"/>
        <v>0.72246876677239613</v>
      </c>
      <c r="AQ20" s="73">
        <f t="shared" si="24"/>
        <v>0.21577907214560349</v>
      </c>
      <c r="AR20" s="73">
        <f t="shared" si="25"/>
        <v>0.48246876677239614</v>
      </c>
      <c r="AS20" s="79"/>
      <c r="AT20" s="5" t="s">
        <v>25</v>
      </c>
      <c r="AU20" s="75">
        <v>45</v>
      </c>
      <c r="AV20" s="76">
        <f t="shared" si="26"/>
        <v>4.5090180360721446</v>
      </c>
      <c r="AW20" s="69">
        <v>39</v>
      </c>
      <c r="AX20" s="77">
        <f t="shared" si="27"/>
        <v>3.9</v>
      </c>
      <c r="AY20" s="78">
        <f t="shared" si="28"/>
        <v>27.73281248943648</v>
      </c>
      <c r="AZ20" s="78">
        <f t="shared" si="29"/>
        <v>53.314283865832863</v>
      </c>
      <c r="BA20" s="73">
        <f t="shared" si="12"/>
        <v>2.7732812489436478</v>
      </c>
      <c r="BB20" s="73">
        <f t="shared" si="12"/>
        <v>5.3314283865832861</v>
      </c>
      <c r="BC20" s="73">
        <f t="shared" si="30"/>
        <v>1.1267187510563521</v>
      </c>
      <c r="BD20" s="73">
        <f t="shared" si="31"/>
        <v>1.4314283865832862</v>
      </c>
      <c r="BE20" s="79"/>
      <c r="BF20" s="5" t="s">
        <v>25</v>
      </c>
      <c r="BG20" s="80">
        <v>237</v>
      </c>
      <c r="BH20" s="81">
        <f t="shared" si="32"/>
        <v>23.747494989979959</v>
      </c>
      <c r="BI20" s="82">
        <v>204</v>
      </c>
      <c r="BJ20" s="83">
        <f t="shared" si="33"/>
        <v>20.399999999999999</v>
      </c>
      <c r="BK20" s="78">
        <f t="shared" si="34"/>
        <v>176.00560056011201</v>
      </c>
      <c r="BL20" s="78">
        <f t="shared" si="35"/>
        <v>231.99439943988799</v>
      </c>
      <c r="BM20" s="84">
        <f t="shared" si="13"/>
        <v>17.600560056011201</v>
      </c>
      <c r="BN20" s="84">
        <f t="shared" si="13"/>
        <v>23.199439943988796</v>
      </c>
      <c r="BO20" s="84">
        <f t="shared" si="36"/>
        <v>2.7994399439887978</v>
      </c>
      <c r="BP20" s="84">
        <f t="shared" si="37"/>
        <v>2.7994399439887978</v>
      </c>
      <c r="BQ20" s="85"/>
      <c r="BR20" s="89"/>
      <c r="BS20" s="5" t="s">
        <v>25</v>
      </c>
      <c r="BT20" s="80">
        <v>998</v>
      </c>
      <c r="BU20" s="80">
        <v>1000</v>
      </c>
    </row>
    <row r="21" spans="1:73" ht="20.25" customHeight="1">
      <c r="A21" s="25" t="s">
        <v>26</v>
      </c>
      <c r="B21" s="5" t="s">
        <v>26</v>
      </c>
      <c r="C21" s="63">
        <f t="shared" si="0"/>
        <v>0.40705563093622793</v>
      </c>
      <c r="D21" s="63"/>
      <c r="E21" s="64">
        <f t="shared" si="1"/>
        <v>8.3266772933459257E-2</v>
      </c>
      <c r="F21" s="64">
        <f t="shared" si="2"/>
        <v>1.1799829165198283</v>
      </c>
      <c r="G21" s="64"/>
      <c r="H21" s="63">
        <f t="shared" si="3"/>
        <v>1.2211668928086838</v>
      </c>
      <c r="I21" s="63"/>
      <c r="J21" s="65">
        <f>AO21</f>
        <v>0.1817220390296338</v>
      </c>
      <c r="K21" s="65">
        <f>AP21</f>
        <v>1.4751042571346706</v>
      </c>
      <c r="L21" s="65"/>
      <c r="M21" s="63">
        <f>AV21</f>
        <v>5.1560379918588879</v>
      </c>
      <c r="N21" s="65"/>
      <c r="O21" s="65">
        <f>BA21</f>
        <v>3.7325454225351926</v>
      </c>
      <c r="P21" s="65">
        <f>BB21</f>
        <v>7.1755429159936561</v>
      </c>
      <c r="Q21" s="66">
        <f t="shared" si="5"/>
        <v>25.508819538670284</v>
      </c>
      <c r="R21" s="66"/>
      <c r="S21" s="67">
        <f>BM21</f>
        <v>20.911532551306699</v>
      </c>
      <c r="T21" s="67">
        <f>BN21</f>
        <v>28.025210382744447</v>
      </c>
      <c r="U21" s="68">
        <f t="shared" si="7"/>
        <v>-2.5163908440741629</v>
      </c>
      <c r="V21" s="5" t="s">
        <v>26</v>
      </c>
      <c r="W21" s="69">
        <v>3</v>
      </c>
      <c r="X21" s="70">
        <f t="shared" si="8"/>
        <v>0.40705563093622793</v>
      </c>
      <c r="Y21" s="69">
        <v>3.4</v>
      </c>
      <c r="Z21" s="71">
        <f t="shared" si="9"/>
        <v>0.45760430686406461</v>
      </c>
      <c r="AA21" s="72">
        <f t="shared" si="16"/>
        <v>0.61867212289560225</v>
      </c>
      <c r="AB21" s="72">
        <f t="shared" si="17"/>
        <v>8.7672730697423251</v>
      </c>
      <c r="AC21" s="73">
        <f t="shared" si="10"/>
        <v>8.3266772933459257E-2</v>
      </c>
      <c r="AD21" s="73">
        <f t="shared" si="10"/>
        <v>1.1799829165198283</v>
      </c>
      <c r="AE21" s="73">
        <f t="shared" si="18"/>
        <v>0.37433753393060537</v>
      </c>
      <c r="AF21" s="73">
        <f t="shared" si="19"/>
        <v>0.72237860965576373</v>
      </c>
      <c r="AG21" s="74"/>
      <c r="AH21" s="5" t="s">
        <v>26</v>
      </c>
      <c r="AI21" s="75">
        <v>9</v>
      </c>
      <c r="AJ21" s="76">
        <f t="shared" si="20"/>
        <v>1.2211668928086838</v>
      </c>
      <c r="AK21" s="69">
        <v>4.8</v>
      </c>
      <c r="AL21" s="77">
        <f t="shared" si="21"/>
        <v>0.6460296096904441</v>
      </c>
      <c r="AM21" s="78">
        <f t="shared" si="22"/>
        <v>1.3501947499901792</v>
      </c>
      <c r="AN21" s="78">
        <f t="shared" si="23"/>
        <v>10.960024630510603</v>
      </c>
      <c r="AO21" s="73">
        <f t="shared" si="11"/>
        <v>0.1817220390296338</v>
      </c>
      <c r="AP21" s="73">
        <f t="shared" si="11"/>
        <v>1.4751042571346706</v>
      </c>
      <c r="AQ21" s="73">
        <f t="shared" si="24"/>
        <v>0.4643075706608103</v>
      </c>
      <c r="AR21" s="73">
        <f t="shared" si="25"/>
        <v>0.82907464744422654</v>
      </c>
      <c r="AS21" s="79"/>
      <c r="AT21" s="5" t="s">
        <v>26</v>
      </c>
      <c r="AU21" s="75">
        <v>38</v>
      </c>
      <c r="AV21" s="76">
        <f t="shared" si="26"/>
        <v>5.1560379918588879</v>
      </c>
      <c r="AW21" s="69">
        <v>39.4</v>
      </c>
      <c r="AX21" s="77">
        <f t="shared" si="27"/>
        <v>5.3028263795423953</v>
      </c>
      <c r="AY21" s="78">
        <f t="shared" si="28"/>
        <v>27.73281248943648</v>
      </c>
      <c r="AZ21" s="78">
        <f t="shared" si="29"/>
        <v>53.314283865832863</v>
      </c>
      <c r="BA21" s="73">
        <f t="shared" si="12"/>
        <v>3.7325454225351926</v>
      </c>
      <c r="BB21" s="73">
        <f t="shared" si="12"/>
        <v>7.1755429159936561</v>
      </c>
      <c r="BC21" s="73">
        <f t="shared" si="30"/>
        <v>1.5702809570072027</v>
      </c>
      <c r="BD21" s="73">
        <f t="shared" si="31"/>
        <v>1.8727165364512608</v>
      </c>
      <c r="BE21" s="79"/>
      <c r="BF21" s="5" t="s">
        <v>26</v>
      </c>
      <c r="BG21" s="80">
        <v>188</v>
      </c>
      <c r="BH21" s="81">
        <f t="shared" si="32"/>
        <v>25.508819538670284</v>
      </c>
      <c r="BI21" s="82">
        <v>181.8</v>
      </c>
      <c r="BJ21" s="83">
        <f t="shared" si="33"/>
        <v>24.468371467025573</v>
      </c>
      <c r="BK21" s="78">
        <f t="shared" si="34"/>
        <v>155.37268685620879</v>
      </c>
      <c r="BL21" s="78">
        <f t="shared" si="35"/>
        <v>208.22731314379124</v>
      </c>
      <c r="BM21" s="84">
        <f t="shared" si="13"/>
        <v>20.911532551306699</v>
      </c>
      <c r="BN21" s="84">
        <f t="shared" si="13"/>
        <v>28.025210382744447</v>
      </c>
      <c r="BO21" s="84">
        <f t="shared" si="36"/>
        <v>3.556838915718874</v>
      </c>
      <c r="BP21" s="84">
        <f t="shared" si="37"/>
        <v>3.556838915718874</v>
      </c>
      <c r="BS21" s="5" t="s">
        <v>26</v>
      </c>
      <c r="BT21" s="80">
        <v>737</v>
      </c>
      <c r="BU21" s="80">
        <v>743</v>
      </c>
    </row>
    <row r="22" spans="1:73">
      <c r="A22" s="25" t="s">
        <v>27</v>
      </c>
      <c r="B22" s="5" t="s">
        <v>28</v>
      </c>
      <c r="C22" s="63">
        <f t="shared" si="0"/>
        <v>1.3071895424836601</v>
      </c>
      <c r="D22" s="63"/>
      <c r="E22" s="64">
        <f t="shared" si="1"/>
        <v>8.8994819431120337E-2</v>
      </c>
      <c r="F22" s="64">
        <f t="shared" si="2"/>
        <v>1.7144287231937179</v>
      </c>
      <c r="G22" s="64"/>
      <c r="H22" s="63">
        <f t="shared" si="3"/>
        <v>0.4357298474945534</v>
      </c>
      <c r="I22" s="63"/>
      <c r="J22" s="65">
        <f t="shared" ref="J22:K39" si="40">AO22</f>
        <v>5.1864941872369411E-2</v>
      </c>
      <c r="K22" s="65">
        <f t="shared" si="40"/>
        <v>1.5470423271357518</v>
      </c>
      <c r="L22" s="65"/>
      <c r="M22" s="63">
        <f t="shared" si="14"/>
        <v>5.4466230936819171</v>
      </c>
      <c r="N22" s="65"/>
      <c r="O22" s="65">
        <f t="shared" si="15"/>
        <v>4.2464517506976076</v>
      </c>
      <c r="P22" s="65">
        <f t="shared" si="15"/>
        <v>9.0445864499795583</v>
      </c>
      <c r="Q22" s="66">
        <f t="shared" si="5"/>
        <v>35.511982570806097</v>
      </c>
      <c r="R22" s="66"/>
      <c r="S22" s="67">
        <f t="shared" ref="S22:T39" si="41">BM22</f>
        <v>25.012626820181911</v>
      </c>
      <c r="T22" s="67">
        <f t="shared" si="41"/>
        <v>34.944546627355564</v>
      </c>
      <c r="U22" s="68">
        <f t="shared" si="7"/>
        <v>0.56743594345053339</v>
      </c>
      <c r="V22" s="5" t="s">
        <v>28</v>
      </c>
      <c r="W22" s="69">
        <v>6</v>
      </c>
      <c r="X22" s="70">
        <f t="shared" si="8"/>
        <v>1.3071895424836601</v>
      </c>
      <c r="Y22" s="69">
        <v>2.8</v>
      </c>
      <c r="Z22" s="71">
        <f t="shared" si="9"/>
        <v>0.59957173447537471</v>
      </c>
      <c r="AA22" s="72">
        <f t="shared" si="16"/>
        <v>0.41560580674333192</v>
      </c>
      <c r="AB22" s="72">
        <f t="shared" si="17"/>
        <v>8.0063821373146631</v>
      </c>
      <c r="AC22" s="73">
        <f t="shared" si="10"/>
        <v>8.8994819431120337E-2</v>
      </c>
      <c r="AD22" s="73">
        <f t="shared" si="10"/>
        <v>1.7144287231937179</v>
      </c>
      <c r="AE22" s="73">
        <f t="shared" si="18"/>
        <v>0.5105769150442544</v>
      </c>
      <c r="AF22" s="73">
        <f t="shared" si="19"/>
        <v>1.1148569887183433</v>
      </c>
      <c r="AG22" s="74"/>
      <c r="AH22" s="5" t="s">
        <v>28</v>
      </c>
      <c r="AI22" s="75">
        <v>2</v>
      </c>
      <c r="AJ22" s="76">
        <f t="shared" si="20"/>
        <v>0.4357298474945534</v>
      </c>
      <c r="AK22" s="69">
        <v>2.2000000000000002</v>
      </c>
      <c r="AL22" s="77">
        <f t="shared" si="21"/>
        <v>0.47109207708779444</v>
      </c>
      <c r="AM22" s="78">
        <f t="shared" si="22"/>
        <v>0.24220927854396515</v>
      </c>
      <c r="AN22" s="78">
        <f t="shared" si="23"/>
        <v>7.2246876677239609</v>
      </c>
      <c r="AO22" s="73">
        <f t="shared" si="11"/>
        <v>5.1864941872369411E-2</v>
      </c>
      <c r="AP22" s="73">
        <f t="shared" si="11"/>
        <v>1.5470423271357518</v>
      </c>
      <c r="AQ22" s="73">
        <f t="shared" si="24"/>
        <v>0.41922713521542504</v>
      </c>
      <c r="AR22" s="73">
        <f t="shared" si="25"/>
        <v>1.0759502500479574</v>
      </c>
      <c r="AS22" s="79"/>
      <c r="AT22" s="5" t="s">
        <v>28</v>
      </c>
      <c r="AU22" s="75">
        <v>25</v>
      </c>
      <c r="AV22" s="76">
        <f t="shared" si="26"/>
        <v>5.4466230936819171</v>
      </c>
      <c r="AW22" s="69">
        <v>29.8</v>
      </c>
      <c r="AX22" s="77">
        <f t="shared" si="27"/>
        <v>6.3811563169164875</v>
      </c>
      <c r="AY22" s="78">
        <f t="shared" si="28"/>
        <v>19.83092967575783</v>
      </c>
      <c r="AZ22" s="78">
        <f t="shared" si="29"/>
        <v>42.238218721404536</v>
      </c>
      <c r="BA22" s="73">
        <f t="shared" si="12"/>
        <v>4.2464517506976076</v>
      </c>
      <c r="BB22" s="73">
        <f t="shared" si="12"/>
        <v>9.0445864499795583</v>
      </c>
      <c r="BC22" s="73">
        <f t="shared" si="30"/>
        <v>2.1347045662188799</v>
      </c>
      <c r="BD22" s="73">
        <f t="shared" si="31"/>
        <v>2.6634301330630707</v>
      </c>
      <c r="BE22" s="79"/>
      <c r="BF22" s="5" t="s">
        <v>28</v>
      </c>
      <c r="BG22" s="80">
        <v>163</v>
      </c>
      <c r="BH22" s="81">
        <f t="shared" si="32"/>
        <v>35.511982570806097</v>
      </c>
      <c r="BI22" s="82">
        <v>140</v>
      </c>
      <c r="BJ22" s="83">
        <f t="shared" si="33"/>
        <v>29.978586723768736</v>
      </c>
      <c r="BK22" s="78">
        <f t="shared" si="34"/>
        <v>116.80896725024951</v>
      </c>
      <c r="BL22" s="78">
        <f t="shared" si="35"/>
        <v>163.19103274975049</v>
      </c>
      <c r="BM22" s="84">
        <f t="shared" si="13"/>
        <v>25.012626820181911</v>
      </c>
      <c r="BN22" s="84">
        <f t="shared" si="13"/>
        <v>34.944546627355564</v>
      </c>
      <c r="BO22" s="84">
        <f t="shared" si="36"/>
        <v>4.9659599035868247</v>
      </c>
      <c r="BP22" s="84">
        <f t="shared" si="37"/>
        <v>4.9659599035868283</v>
      </c>
      <c r="BQ22" s="85"/>
      <c r="BR22" s="86"/>
      <c r="BS22" s="5" t="s">
        <v>28</v>
      </c>
      <c r="BT22" s="80">
        <v>459</v>
      </c>
      <c r="BU22" s="80">
        <v>467</v>
      </c>
    </row>
    <row r="23" spans="1:73">
      <c r="B23" s="5" t="s">
        <v>29</v>
      </c>
      <c r="C23" s="63">
        <f t="shared" si="0"/>
        <v>0.42613636363636359</v>
      </c>
      <c r="D23" s="63"/>
      <c r="E23" s="64">
        <f t="shared" si="1"/>
        <v>0.15242872358410145</v>
      </c>
      <c r="F23" s="64">
        <f t="shared" si="2"/>
        <v>1.4323900245319856</v>
      </c>
      <c r="G23" s="64"/>
      <c r="H23" s="63">
        <f t="shared" si="3"/>
        <v>0.28409090909090912</v>
      </c>
      <c r="I23" s="63"/>
      <c r="J23" s="65">
        <f t="shared" si="40"/>
        <v>3.3875423572582539E-2</v>
      </c>
      <c r="K23" s="65">
        <f t="shared" si="40"/>
        <v>1.0104458276537009</v>
      </c>
      <c r="L23" s="65"/>
      <c r="M23" s="63">
        <f t="shared" si="14"/>
        <v>3.125</v>
      </c>
      <c r="N23" s="65"/>
      <c r="O23" s="65">
        <f t="shared" si="15"/>
        <v>2.4319110920762674</v>
      </c>
      <c r="P23" s="65">
        <f t="shared" si="15"/>
        <v>5.4112213689803603</v>
      </c>
      <c r="Q23" s="66">
        <f t="shared" si="5"/>
        <v>22.869318181818183</v>
      </c>
      <c r="R23" s="66"/>
      <c r="S23" s="67">
        <f t="shared" si="41"/>
        <v>17.364415507864472</v>
      </c>
      <c r="T23" s="67">
        <f t="shared" si="41"/>
        <v>24.034185890736929</v>
      </c>
      <c r="U23" s="68">
        <f t="shared" si="7"/>
        <v>-1.1648677089187451</v>
      </c>
      <c r="V23" s="5" t="s">
        <v>29</v>
      </c>
      <c r="W23" s="69">
        <v>3</v>
      </c>
      <c r="X23" s="70">
        <f t="shared" si="8"/>
        <v>0.42613636363636359</v>
      </c>
      <c r="Y23" s="69">
        <v>4.2</v>
      </c>
      <c r="Z23" s="71">
        <f t="shared" si="9"/>
        <v>0.58741258741258739</v>
      </c>
      <c r="AA23" s="72">
        <f t="shared" si="16"/>
        <v>1.0898653736263253</v>
      </c>
      <c r="AB23" s="72">
        <f t="shared" si="17"/>
        <v>10.241588675403698</v>
      </c>
      <c r="AC23" s="73">
        <f t="shared" si="10"/>
        <v>0.15242872358410145</v>
      </c>
      <c r="AD23" s="73">
        <f t="shared" si="10"/>
        <v>1.4323900245319856</v>
      </c>
      <c r="AE23" s="73">
        <f t="shared" si="18"/>
        <v>0.43498386382848597</v>
      </c>
      <c r="AF23" s="73">
        <f t="shared" si="19"/>
        <v>0.84497743711939821</v>
      </c>
      <c r="AG23" s="74"/>
      <c r="AH23" s="5" t="s">
        <v>29</v>
      </c>
      <c r="AI23" s="75">
        <v>2</v>
      </c>
      <c r="AJ23" s="76">
        <f t="shared" si="20"/>
        <v>0.28409090909090912</v>
      </c>
      <c r="AK23" s="69">
        <v>2</v>
      </c>
      <c r="AL23" s="77">
        <f t="shared" si="21"/>
        <v>0.27972027972027974</v>
      </c>
      <c r="AM23" s="78">
        <f t="shared" si="22"/>
        <v>0.24220927854396515</v>
      </c>
      <c r="AN23" s="78">
        <f t="shared" si="23"/>
        <v>7.2246876677239609</v>
      </c>
      <c r="AO23" s="73">
        <f t="shared" si="11"/>
        <v>3.3875423572582539E-2</v>
      </c>
      <c r="AP23" s="73">
        <f t="shared" si="11"/>
        <v>1.0104458276537009</v>
      </c>
      <c r="AQ23" s="73">
        <f t="shared" si="24"/>
        <v>0.24584485614769719</v>
      </c>
      <c r="AR23" s="73">
        <f t="shared" si="25"/>
        <v>0.73072554793342115</v>
      </c>
      <c r="AS23" s="79"/>
      <c r="AT23" s="5" t="s">
        <v>29</v>
      </c>
      <c r="AU23" s="75">
        <v>22</v>
      </c>
      <c r="AV23" s="76">
        <f t="shared" si="26"/>
        <v>3.125</v>
      </c>
      <c r="AW23" s="69">
        <v>26.6</v>
      </c>
      <c r="AX23" s="77">
        <f t="shared" si="27"/>
        <v>3.7202797202797204</v>
      </c>
      <c r="AY23" s="78">
        <f t="shared" si="28"/>
        <v>17.38816430834531</v>
      </c>
      <c r="AZ23" s="78">
        <f t="shared" si="29"/>
        <v>38.690232788209578</v>
      </c>
      <c r="BA23" s="73">
        <f t="shared" si="12"/>
        <v>2.4319110920762674</v>
      </c>
      <c r="BB23" s="73">
        <f t="shared" si="12"/>
        <v>5.4112213689803603</v>
      </c>
      <c r="BC23" s="73">
        <f t="shared" si="30"/>
        <v>1.288368628203453</v>
      </c>
      <c r="BD23" s="73">
        <f t="shared" si="31"/>
        <v>1.6909416487006399</v>
      </c>
      <c r="BE23" s="79"/>
      <c r="BF23" s="5" t="s">
        <v>29</v>
      </c>
      <c r="BG23" s="80">
        <v>161</v>
      </c>
      <c r="BH23" s="81">
        <f t="shared" si="32"/>
        <v>22.869318181818183</v>
      </c>
      <c r="BI23" s="82">
        <v>148</v>
      </c>
      <c r="BJ23" s="83">
        <f t="shared" si="33"/>
        <v>20.6993006993007</v>
      </c>
      <c r="BK23" s="78">
        <f t="shared" si="34"/>
        <v>124.15557088123099</v>
      </c>
      <c r="BL23" s="78">
        <f t="shared" si="35"/>
        <v>171.84442911876903</v>
      </c>
      <c r="BM23" s="84">
        <f t="shared" si="13"/>
        <v>17.364415507864472</v>
      </c>
      <c r="BN23" s="84">
        <f t="shared" si="13"/>
        <v>24.034185890736929</v>
      </c>
      <c r="BO23" s="84">
        <f t="shared" si="36"/>
        <v>3.3348851914362285</v>
      </c>
      <c r="BP23" s="84">
        <f t="shared" si="37"/>
        <v>3.3348851914362285</v>
      </c>
      <c r="BR23" s="89"/>
      <c r="BS23" s="5" t="s">
        <v>29</v>
      </c>
      <c r="BT23" s="80">
        <v>704</v>
      </c>
      <c r="BU23" s="80">
        <v>715</v>
      </c>
    </row>
    <row r="24" spans="1:73">
      <c r="B24" s="30" t="s">
        <v>30</v>
      </c>
      <c r="C24" s="63">
        <f>X24</f>
        <v>0.66555740432612309</v>
      </c>
      <c r="D24" s="63"/>
      <c r="E24" s="64">
        <f>IF(Z24=0,$AF$4,AC24)</f>
        <v>0.1027694556304987</v>
      </c>
      <c r="F24" s="64">
        <f>IF($Z24=0,$AF$4,AD24)</f>
        <v>1.4563576527811171</v>
      </c>
      <c r="G24" s="64"/>
      <c r="H24" s="63">
        <f>AJ24</f>
        <v>0.99833610648918469</v>
      </c>
      <c r="I24" s="63"/>
      <c r="J24" s="65">
        <f>AO24</f>
        <v>0.1027694556304987</v>
      </c>
      <c r="K24" s="65">
        <f>AP24</f>
        <v>1.4563576527811171</v>
      </c>
      <c r="L24" s="65"/>
      <c r="M24" s="63">
        <f>AV24</f>
        <v>6.8219633943427613</v>
      </c>
      <c r="N24" s="65"/>
      <c r="O24" s="65">
        <f>BA24</f>
        <v>3.7733690320149242</v>
      </c>
      <c r="P24" s="65">
        <f>BB24</f>
        <v>7.6983835995297802</v>
      </c>
      <c r="Q24" s="66">
        <f>BH24</f>
        <v>25.291181364392678</v>
      </c>
      <c r="R24" s="66"/>
      <c r="S24" s="67">
        <f>BM24</f>
        <v>18.52067012666496</v>
      </c>
      <c r="T24" s="67">
        <f>BN24</f>
        <v>26.06404748130846</v>
      </c>
      <c r="U24" s="68">
        <f t="shared" si="7"/>
        <v>-0.77286611691578244</v>
      </c>
      <c r="V24" s="30" t="s">
        <v>30</v>
      </c>
      <c r="W24" s="69">
        <v>4</v>
      </c>
      <c r="X24" s="70">
        <f t="shared" si="8"/>
        <v>0.66555740432612309</v>
      </c>
      <c r="Y24" s="69">
        <v>3.4</v>
      </c>
      <c r="Z24" s="71">
        <f t="shared" si="9"/>
        <v>0.56478405315614622</v>
      </c>
      <c r="AA24" s="72">
        <f>IF(Y24&lt;1,0,IF(Y24&gt;100,Y24-(1.96*SQRT(Y24)),CHIINV(0.975,2*Y24)/2))</f>
        <v>0.61867212289560225</v>
      </c>
      <c r="AB24" s="72">
        <f>IF(Y24=0,0,IF(Y24&gt;100,Y24+(1.96*SQRT(Y24)),CHIINV(0.025,2*(Y24+1))/2))</f>
        <v>8.7672730697423251</v>
      </c>
      <c r="AC24" s="73">
        <f t="shared" si="10"/>
        <v>0.1027694556304987</v>
      </c>
      <c r="AD24" s="73">
        <f t="shared" si="10"/>
        <v>1.4563576527811171</v>
      </c>
      <c r="AE24" s="73">
        <f>Z24-AC24</f>
        <v>0.4620145975256475</v>
      </c>
      <c r="AF24" s="73">
        <f>AD24-Z24</f>
        <v>0.89157359962497085</v>
      </c>
      <c r="AG24" s="74"/>
      <c r="AH24" s="30" t="s">
        <v>30</v>
      </c>
      <c r="AI24" s="75">
        <v>6</v>
      </c>
      <c r="AJ24" s="76">
        <f t="shared" si="20"/>
        <v>0.99833610648918469</v>
      </c>
      <c r="AK24" s="69">
        <v>3.2</v>
      </c>
      <c r="AL24" s="77">
        <f>AK24/BU24*100</f>
        <v>0.53156146179401997</v>
      </c>
      <c r="AM24" s="78">
        <f>IF(AK24&lt;0.5,0,IF(AK24&gt;100,AK24-(1.96*SQRT(AK24)),CHIINV(0.975,2*AK24)/2))</f>
        <v>0.61867212289560225</v>
      </c>
      <c r="AN24" s="78">
        <f>IF(AK24=0,0,IF(AK24&gt;100,AK24+(1.96*SQRT(AK24)),CHIINV(0.025,2*(AK24+1))/2))</f>
        <v>8.7672730697423251</v>
      </c>
      <c r="AO24" s="73">
        <f t="shared" si="11"/>
        <v>0.1027694556304987</v>
      </c>
      <c r="AP24" s="73">
        <f t="shared" si="11"/>
        <v>1.4563576527811171</v>
      </c>
      <c r="AQ24" s="73">
        <f>AL24-AO24</f>
        <v>0.42879200616352126</v>
      </c>
      <c r="AR24" s="73">
        <f>AP24-AL24</f>
        <v>0.92479619098709709</v>
      </c>
      <c r="AS24" s="79"/>
      <c r="AT24" s="30" t="s">
        <v>30</v>
      </c>
      <c r="AU24" s="75">
        <v>41</v>
      </c>
      <c r="AV24" s="76">
        <f t="shared" si="26"/>
        <v>6.8219633943427613</v>
      </c>
      <c r="AW24" s="69">
        <v>33</v>
      </c>
      <c r="AX24" s="77">
        <f>AW24/BU24*100</f>
        <v>5.4817275747508303</v>
      </c>
      <c r="AY24" s="78">
        <f>IF(AW24=0,0,IF(AW24&gt;100,AW24-(1.96*SQRT(AW24)),CHIINV(0.975,2*AW24)/2))</f>
        <v>22.715681572729842</v>
      </c>
      <c r="AZ24" s="78">
        <f>IF(AW24=0,0,IF(AW24&gt;100,AW24+(1.96*SQRT(AW24)),CHIINV(0.025,2*(AW24+1))/2))</f>
        <v>46.344269269169281</v>
      </c>
      <c r="BA24" s="73">
        <f t="shared" si="12"/>
        <v>3.7733690320149242</v>
      </c>
      <c r="BB24" s="73">
        <f t="shared" si="12"/>
        <v>7.6983835995297802</v>
      </c>
      <c r="BC24" s="73">
        <f>AX24-BA24</f>
        <v>1.708358542735906</v>
      </c>
      <c r="BD24" s="73">
        <f>BB24-AX24</f>
        <v>2.21665602477895</v>
      </c>
      <c r="BE24" s="79"/>
      <c r="BF24" s="30" t="s">
        <v>30</v>
      </c>
      <c r="BG24" s="80">
        <v>152</v>
      </c>
      <c r="BH24" s="81">
        <f t="shared" si="32"/>
        <v>25.291181364392678</v>
      </c>
      <c r="BI24" s="82">
        <v>134.19999999999999</v>
      </c>
      <c r="BJ24" s="83">
        <f>BI24/BU24*100</f>
        <v>22.292358803986708</v>
      </c>
      <c r="BK24" s="78">
        <f>IF(BI24=0,0,IF(BI24&gt;100,BI24-(1.96*SQRT(BI24)),CHIINV(0.975,2*BI24)/2))</f>
        <v>111.49443416252305</v>
      </c>
      <c r="BL24" s="78">
        <f>IF(BI24=0,0,IF(BI24&gt;100,BI24+(1.96*SQRT(BI24)),CHIINV(0.025,2*(BI24+1))/2))</f>
        <v>156.90556583747693</v>
      </c>
      <c r="BM24" s="84">
        <f t="shared" si="13"/>
        <v>18.52067012666496</v>
      </c>
      <c r="BN24" s="84">
        <f t="shared" si="13"/>
        <v>26.06404748130846</v>
      </c>
      <c r="BO24" s="84">
        <f>BJ24-BM24</f>
        <v>3.7716886773217482</v>
      </c>
      <c r="BP24" s="84">
        <f>BN24-BJ24</f>
        <v>3.7716886773217517</v>
      </c>
      <c r="BR24" s="89"/>
      <c r="BS24" s="30" t="s">
        <v>30</v>
      </c>
      <c r="BT24" s="80">
        <v>601</v>
      </c>
      <c r="BU24" s="80">
        <v>602</v>
      </c>
    </row>
    <row r="25" spans="1:73" s="25" customFormat="1">
      <c r="A25" s="25" t="s">
        <v>31</v>
      </c>
      <c r="B25" s="5" t="s">
        <v>32</v>
      </c>
      <c r="C25" s="63">
        <f t="shared" si="0"/>
        <v>1.2566457225712904</v>
      </c>
      <c r="D25" s="63"/>
      <c r="E25" s="64">
        <f t="shared" si="1"/>
        <v>0.64824235637793615</v>
      </c>
      <c r="F25" s="64">
        <f t="shared" si="2"/>
        <v>1.583014496853814</v>
      </c>
      <c r="G25" s="64"/>
      <c r="H25" s="63">
        <f t="shared" si="3"/>
        <v>0.33832769453842437</v>
      </c>
      <c r="I25" s="63"/>
      <c r="J25" s="65">
        <f t="shared" si="40"/>
        <v>0.26578704584883051</v>
      </c>
      <c r="K25" s="65">
        <f t="shared" si="40"/>
        <v>0.95266401322855554</v>
      </c>
      <c r="L25" s="65"/>
      <c r="M25" s="63">
        <f t="shared" si="14"/>
        <v>7.298211696471725</v>
      </c>
      <c r="N25" s="65"/>
      <c r="O25" s="65">
        <f t="shared" si="15"/>
        <v>6.2410599436336502</v>
      </c>
      <c r="P25" s="65">
        <f t="shared" si="15"/>
        <v>8.5895305694350803</v>
      </c>
      <c r="Q25" s="66">
        <f t="shared" si="5"/>
        <v>60.898985016916384</v>
      </c>
      <c r="R25" s="66"/>
      <c r="S25" s="67">
        <f t="shared" si="41"/>
        <v>50.754200797112667</v>
      </c>
      <c r="T25" s="67">
        <f t="shared" si="41"/>
        <v>57.087038312277457</v>
      </c>
      <c r="U25" s="68">
        <f t="shared" si="7"/>
        <v>3.8119467046389275</v>
      </c>
      <c r="V25" s="5" t="s">
        <v>32</v>
      </c>
      <c r="W25" s="69">
        <v>26</v>
      </c>
      <c r="X25" s="70">
        <f t="shared" si="8"/>
        <v>1.2566457225712904</v>
      </c>
      <c r="Y25" s="69">
        <v>21.8</v>
      </c>
      <c r="Z25" s="71">
        <f t="shared" si="9"/>
        <v>1.0551790900290416</v>
      </c>
      <c r="AA25" s="72">
        <f t="shared" si="16"/>
        <v>13.392687082768161</v>
      </c>
      <c r="AB25" s="72">
        <f t="shared" si="17"/>
        <v>32.705079504999794</v>
      </c>
      <c r="AC25" s="73">
        <f t="shared" si="10"/>
        <v>0.64824235637793615</v>
      </c>
      <c r="AD25" s="73">
        <f t="shared" si="10"/>
        <v>1.583014496853814</v>
      </c>
      <c r="AE25" s="73">
        <f t="shared" si="18"/>
        <v>0.4069367336511055</v>
      </c>
      <c r="AF25" s="73">
        <f t="shared" si="19"/>
        <v>0.52783540682477237</v>
      </c>
      <c r="AG25" s="74"/>
      <c r="AH25" s="5" t="s">
        <v>32</v>
      </c>
      <c r="AI25" s="75">
        <v>7</v>
      </c>
      <c r="AJ25" s="76">
        <f t="shared" si="20"/>
        <v>0.33832769453842437</v>
      </c>
      <c r="AK25" s="69">
        <v>11</v>
      </c>
      <c r="AL25" s="77">
        <f t="shared" si="21"/>
        <v>0.53242981606969986</v>
      </c>
      <c r="AM25" s="78">
        <f t="shared" si="22"/>
        <v>5.4911603672368381</v>
      </c>
      <c r="AN25" s="78">
        <f t="shared" si="23"/>
        <v>19.682038513301958</v>
      </c>
      <c r="AO25" s="73">
        <f t="shared" si="11"/>
        <v>0.26578704584883051</v>
      </c>
      <c r="AP25" s="73">
        <f t="shared" si="11"/>
        <v>0.95266401322855554</v>
      </c>
      <c r="AQ25" s="73">
        <f t="shared" si="24"/>
        <v>0.26664277022086935</v>
      </c>
      <c r="AR25" s="73">
        <f t="shared" si="25"/>
        <v>0.42023419715885568</v>
      </c>
      <c r="AS25" s="79"/>
      <c r="AT25" s="5" t="s">
        <v>32</v>
      </c>
      <c r="AU25" s="75">
        <v>151</v>
      </c>
      <c r="AV25" s="76">
        <f t="shared" si="26"/>
        <v>7.298211696471725</v>
      </c>
      <c r="AW25" s="69">
        <v>153.19999999999999</v>
      </c>
      <c r="AX25" s="77">
        <f t="shared" si="27"/>
        <v>7.4152952565343657</v>
      </c>
      <c r="AY25" s="78">
        <f t="shared" si="28"/>
        <v>128.94029843547122</v>
      </c>
      <c r="AZ25" s="78">
        <f t="shared" si="29"/>
        <v>177.45970156452876</v>
      </c>
      <c r="BA25" s="73">
        <f t="shared" si="12"/>
        <v>6.2410599436336502</v>
      </c>
      <c r="BB25" s="73">
        <f t="shared" si="12"/>
        <v>8.5895305694350803</v>
      </c>
      <c r="BC25" s="73">
        <f t="shared" si="30"/>
        <v>1.1742353129007155</v>
      </c>
      <c r="BD25" s="73">
        <f t="shared" si="31"/>
        <v>1.1742353129007146</v>
      </c>
      <c r="BE25" s="79"/>
      <c r="BF25" s="5" t="s">
        <v>32</v>
      </c>
      <c r="BG25" s="80">
        <v>1260</v>
      </c>
      <c r="BH25" s="81">
        <f t="shared" si="32"/>
        <v>60.898985016916384</v>
      </c>
      <c r="BI25" s="82">
        <v>1114</v>
      </c>
      <c r="BJ25" s="83">
        <f t="shared" si="33"/>
        <v>53.920619554695058</v>
      </c>
      <c r="BK25" s="78">
        <f t="shared" si="34"/>
        <v>1048.5817884683477</v>
      </c>
      <c r="BL25" s="78">
        <f t="shared" si="35"/>
        <v>1179.4182115316523</v>
      </c>
      <c r="BM25" s="84">
        <f t="shared" si="13"/>
        <v>50.754200797112667</v>
      </c>
      <c r="BN25" s="84">
        <f t="shared" si="13"/>
        <v>57.087038312277457</v>
      </c>
      <c r="BO25" s="84">
        <f t="shared" si="36"/>
        <v>3.1664187575823917</v>
      </c>
      <c r="BP25" s="84">
        <f t="shared" si="37"/>
        <v>3.1664187575823988</v>
      </c>
      <c r="BQ25" s="85"/>
      <c r="BR25" s="89"/>
      <c r="BS25" s="5" t="s">
        <v>32</v>
      </c>
      <c r="BT25" s="80">
        <v>2069</v>
      </c>
      <c r="BU25" s="80">
        <v>2066</v>
      </c>
    </row>
    <row r="26" spans="1:73">
      <c r="B26" s="5" t="s">
        <v>33</v>
      </c>
      <c r="C26" s="63">
        <f t="shared" si="0"/>
        <v>0.18083182640144665</v>
      </c>
      <c r="D26" s="63"/>
      <c r="E26" s="64">
        <f t="shared" si="1"/>
        <v>1.9198868560845028E-2</v>
      </c>
      <c r="F26" s="64">
        <f t="shared" si="2"/>
        <v>1.1416816720667287</v>
      </c>
      <c r="G26" s="64"/>
      <c r="H26" s="63">
        <f t="shared" si="3"/>
        <v>0</v>
      </c>
      <c r="I26" s="63"/>
      <c r="J26" s="65">
        <f t="shared" si="40"/>
        <v>0</v>
      </c>
      <c r="K26" s="65">
        <f t="shared" si="40"/>
        <v>0.65638424450425914</v>
      </c>
      <c r="L26" s="65"/>
      <c r="M26" s="63">
        <f t="shared" si="14"/>
        <v>2.5316455696202533</v>
      </c>
      <c r="N26" s="65"/>
      <c r="O26" s="65">
        <f t="shared" si="15"/>
        <v>1.2316641443067264</v>
      </c>
      <c r="P26" s="65">
        <f t="shared" si="15"/>
        <v>3.9555864623058499</v>
      </c>
      <c r="Q26" s="66">
        <f t="shared" si="5"/>
        <v>21.518987341772153</v>
      </c>
      <c r="R26" s="66"/>
      <c r="S26" s="67">
        <f t="shared" si="41"/>
        <v>13.996524123528884</v>
      </c>
      <c r="T26" s="67">
        <f t="shared" si="41"/>
        <v>21.055475788685737</v>
      </c>
      <c r="U26" s="68">
        <f t="shared" si="7"/>
        <v>0.46351155308641623</v>
      </c>
      <c r="V26" s="5" t="s">
        <v>33</v>
      </c>
      <c r="W26" s="69">
        <v>1</v>
      </c>
      <c r="X26" s="70">
        <f t="shared" si="8"/>
        <v>0.18083182640144665</v>
      </c>
      <c r="Y26" s="69">
        <v>1.8</v>
      </c>
      <c r="Z26" s="71">
        <f t="shared" si="9"/>
        <v>0.32028469750889682</v>
      </c>
      <c r="AA26" s="72">
        <f t="shared" si="16"/>
        <v>0.10789764131194905</v>
      </c>
      <c r="AB26" s="72">
        <f t="shared" si="17"/>
        <v>6.4162509970150143</v>
      </c>
      <c r="AC26" s="73">
        <f t="shared" si="10"/>
        <v>1.9198868560845028E-2</v>
      </c>
      <c r="AD26" s="73">
        <f t="shared" si="10"/>
        <v>1.1416816720667287</v>
      </c>
      <c r="AE26" s="73">
        <f t="shared" si="18"/>
        <v>0.3010858289480518</v>
      </c>
      <c r="AF26" s="73">
        <f t="shared" si="19"/>
        <v>0.82139697455783178</v>
      </c>
      <c r="AG26" s="74"/>
      <c r="AH26" s="5" t="s">
        <v>33</v>
      </c>
      <c r="AI26" s="75">
        <v>0</v>
      </c>
      <c r="AJ26" s="76">
        <f t="shared" si="20"/>
        <v>0</v>
      </c>
      <c r="AK26" s="69">
        <v>0.4</v>
      </c>
      <c r="AL26" s="77">
        <f t="shared" si="21"/>
        <v>7.1174377224199295E-2</v>
      </c>
      <c r="AM26" s="78">
        <f t="shared" si="22"/>
        <v>0</v>
      </c>
      <c r="AN26" s="78">
        <f t="shared" si="23"/>
        <v>3.6888794541139363</v>
      </c>
      <c r="AO26" s="73">
        <f t="shared" si="11"/>
        <v>0</v>
      </c>
      <c r="AP26" s="73">
        <f t="shared" si="11"/>
        <v>0.65638424450425914</v>
      </c>
      <c r="AQ26" s="73">
        <f t="shared" si="24"/>
        <v>7.1174377224199295E-2</v>
      </c>
      <c r="AR26" s="73">
        <f t="shared" si="25"/>
        <v>0.58520986728005986</v>
      </c>
      <c r="AS26" s="79"/>
      <c r="AT26" s="5" t="s">
        <v>33</v>
      </c>
      <c r="AU26" s="75">
        <v>14</v>
      </c>
      <c r="AV26" s="76">
        <f t="shared" si="26"/>
        <v>2.5316455696202533</v>
      </c>
      <c r="AW26" s="69">
        <v>13</v>
      </c>
      <c r="AX26" s="77">
        <f t="shared" si="27"/>
        <v>2.3131672597864767</v>
      </c>
      <c r="AY26" s="78">
        <f t="shared" si="28"/>
        <v>6.9219524910038031</v>
      </c>
      <c r="AZ26" s="78">
        <f t="shared" si="29"/>
        <v>22.230395918158877</v>
      </c>
      <c r="BA26" s="73">
        <f t="shared" si="12"/>
        <v>1.2316641443067264</v>
      </c>
      <c r="BB26" s="73">
        <f t="shared" si="12"/>
        <v>3.9555864623058499</v>
      </c>
      <c r="BC26" s="73">
        <f t="shared" si="30"/>
        <v>1.0815031154797503</v>
      </c>
      <c r="BD26" s="73">
        <f t="shared" si="31"/>
        <v>1.6424192025193731</v>
      </c>
      <c r="BE26" s="79"/>
      <c r="BF26" s="5" t="s">
        <v>33</v>
      </c>
      <c r="BG26" s="80">
        <v>119</v>
      </c>
      <c r="BH26" s="81">
        <f t="shared" si="32"/>
        <v>21.518987341772153</v>
      </c>
      <c r="BI26" s="82">
        <v>97</v>
      </c>
      <c r="BJ26" s="83">
        <f t="shared" si="33"/>
        <v>17.259786476868328</v>
      </c>
      <c r="BK26" s="78">
        <f t="shared" si="34"/>
        <v>78.660465574232319</v>
      </c>
      <c r="BL26" s="78">
        <f t="shared" si="35"/>
        <v>118.33177393241384</v>
      </c>
      <c r="BM26" s="84">
        <f t="shared" si="13"/>
        <v>13.996524123528884</v>
      </c>
      <c r="BN26" s="84">
        <f t="shared" si="13"/>
        <v>21.055475788685737</v>
      </c>
      <c r="BO26" s="84">
        <f t="shared" si="36"/>
        <v>3.263262353339444</v>
      </c>
      <c r="BP26" s="84">
        <f t="shared" si="37"/>
        <v>3.7956893118174087</v>
      </c>
      <c r="BR26" s="89"/>
      <c r="BS26" s="5" t="s">
        <v>33</v>
      </c>
      <c r="BT26" s="80">
        <v>553</v>
      </c>
      <c r="BU26" s="80">
        <v>562</v>
      </c>
    </row>
    <row r="27" spans="1:73" s="25" customFormat="1">
      <c r="B27" s="5" t="s">
        <v>34</v>
      </c>
      <c r="C27" s="63">
        <f t="shared" si="0"/>
        <v>0.17636684303350969</v>
      </c>
      <c r="D27" s="63"/>
      <c r="E27" s="64">
        <f t="shared" si="1"/>
        <v>4.3720086379777104E-2</v>
      </c>
      <c r="F27" s="64">
        <f t="shared" si="2"/>
        <v>1.3040952468815814</v>
      </c>
      <c r="G27" s="64"/>
      <c r="H27" s="63">
        <f t="shared" si="3"/>
        <v>0</v>
      </c>
      <c r="I27" s="63"/>
      <c r="J27" s="65">
        <f t="shared" si="40"/>
        <v>0</v>
      </c>
      <c r="K27" s="65">
        <f t="shared" si="40"/>
        <v>0</v>
      </c>
      <c r="L27" s="65"/>
      <c r="M27" s="63">
        <f t="shared" si="14"/>
        <v>2.9982363315696645</v>
      </c>
      <c r="N27" s="65"/>
      <c r="O27" s="65">
        <f t="shared" si="15"/>
        <v>1.3152872500741615</v>
      </c>
      <c r="P27" s="65">
        <f t="shared" si="15"/>
        <v>4.1265600906294706</v>
      </c>
      <c r="Q27" s="66">
        <f t="shared" si="5"/>
        <v>15.696649029982362</v>
      </c>
      <c r="R27" s="66"/>
      <c r="S27" s="67">
        <f t="shared" si="41"/>
        <v>12.578237100328465</v>
      </c>
      <c r="T27" s="67">
        <f t="shared" si="41"/>
        <v>19.370790357856286</v>
      </c>
      <c r="U27" s="68">
        <f t="shared" si="7"/>
        <v>-3.6741413278739241</v>
      </c>
      <c r="V27" s="5" t="s">
        <v>34</v>
      </c>
      <c r="W27" s="69">
        <v>1</v>
      </c>
      <c r="X27" s="70">
        <f t="shared" si="8"/>
        <v>0.17636684303350969</v>
      </c>
      <c r="Y27" s="69">
        <v>2.4</v>
      </c>
      <c r="Z27" s="71">
        <f t="shared" si="9"/>
        <v>0.43321299638989169</v>
      </c>
      <c r="AA27" s="72">
        <f t="shared" si="16"/>
        <v>0.24220927854396515</v>
      </c>
      <c r="AB27" s="72">
        <f t="shared" si="17"/>
        <v>7.2246876677239609</v>
      </c>
      <c r="AC27" s="73">
        <f t="shared" si="10"/>
        <v>4.3720086379777104E-2</v>
      </c>
      <c r="AD27" s="73">
        <f t="shared" si="10"/>
        <v>1.3040952468815814</v>
      </c>
      <c r="AE27" s="73">
        <f t="shared" si="18"/>
        <v>0.3894929100101146</v>
      </c>
      <c r="AF27" s="73">
        <f t="shared" si="19"/>
        <v>0.87088225049168977</v>
      </c>
      <c r="AG27" s="74"/>
      <c r="AH27" s="5" t="s">
        <v>34</v>
      </c>
      <c r="AI27" s="75">
        <v>0</v>
      </c>
      <c r="AJ27" s="76">
        <f t="shared" si="20"/>
        <v>0</v>
      </c>
      <c r="AK27" s="69">
        <v>0</v>
      </c>
      <c r="AL27" s="77">
        <f t="shared" si="21"/>
        <v>0</v>
      </c>
      <c r="AM27" s="78">
        <f t="shared" si="22"/>
        <v>0</v>
      </c>
      <c r="AN27" s="78">
        <f t="shared" si="23"/>
        <v>0</v>
      </c>
      <c r="AO27" s="73">
        <f t="shared" si="11"/>
        <v>0</v>
      </c>
      <c r="AP27" s="73">
        <f t="shared" si="11"/>
        <v>0</v>
      </c>
      <c r="AQ27" s="73">
        <f t="shared" si="24"/>
        <v>0</v>
      </c>
      <c r="AR27" s="73">
        <f t="shared" si="25"/>
        <v>0</v>
      </c>
      <c r="AS27" s="79"/>
      <c r="AT27" s="5" t="s">
        <v>34</v>
      </c>
      <c r="AU27" s="75">
        <v>17</v>
      </c>
      <c r="AV27" s="76">
        <f t="shared" si="26"/>
        <v>2.9982363315696645</v>
      </c>
      <c r="AW27" s="69">
        <v>13.8</v>
      </c>
      <c r="AX27" s="77">
        <f t="shared" si="27"/>
        <v>2.4909747292418771</v>
      </c>
      <c r="AY27" s="78">
        <f t="shared" si="28"/>
        <v>7.2866913654108547</v>
      </c>
      <c r="AZ27" s="78">
        <f t="shared" si="29"/>
        <v>22.861142902087266</v>
      </c>
      <c r="BA27" s="73">
        <f t="shared" si="12"/>
        <v>1.3152872500741615</v>
      </c>
      <c r="BB27" s="73">
        <f t="shared" si="12"/>
        <v>4.1265600906294706</v>
      </c>
      <c r="BC27" s="73">
        <f t="shared" si="30"/>
        <v>1.1756874791677157</v>
      </c>
      <c r="BD27" s="73">
        <f t="shared" si="31"/>
        <v>1.6355853613875935</v>
      </c>
      <c r="BE27" s="79"/>
      <c r="BF27" s="5" t="s">
        <v>34</v>
      </c>
      <c r="BG27" s="80">
        <v>89</v>
      </c>
      <c r="BH27" s="81">
        <f t="shared" si="32"/>
        <v>15.696649029982362</v>
      </c>
      <c r="BI27" s="82">
        <v>87.4</v>
      </c>
      <c r="BJ27" s="83">
        <f t="shared" si="33"/>
        <v>15.776173285198558</v>
      </c>
      <c r="BK27" s="78">
        <f t="shared" si="34"/>
        <v>69.683433535819702</v>
      </c>
      <c r="BL27" s="78">
        <f t="shared" si="35"/>
        <v>107.31417858252384</v>
      </c>
      <c r="BM27" s="84">
        <f t="shared" si="13"/>
        <v>12.578237100328465</v>
      </c>
      <c r="BN27" s="84">
        <f t="shared" si="13"/>
        <v>19.370790357856286</v>
      </c>
      <c r="BO27" s="84">
        <f t="shared" si="36"/>
        <v>3.1979361848700929</v>
      </c>
      <c r="BP27" s="84">
        <f t="shared" si="37"/>
        <v>3.5946170726577282</v>
      </c>
      <c r="BQ27" s="85"/>
      <c r="BR27" s="89"/>
      <c r="BS27" s="5" t="s">
        <v>34</v>
      </c>
      <c r="BT27" s="80">
        <v>567</v>
      </c>
      <c r="BU27" s="80">
        <v>554</v>
      </c>
    </row>
    <row r="28" spans="1:73">
      <c r="A28" s="25" t="s">
        <v>35</v>
      </c>
      <c r="B28" s="5" t="s">
        <v>36</v>
      </c>
      <c r="C28" s="63">
        <f t="shared" si="0"/>
        <v>0.36199095022624433</v>
      </c>
      <c r="D28" s="63"/>
      <c r="E28" s="64">
        <f t="shared" si="1"/>
        <v>0.11991072380019352</v>
      </c>
      <c r="F28" s="64">
        <f t="shared" si="2"/>
        <v>0.9733592034201245</v>
      </c>
      <c r="G28" s="64"/>
      <c r="H28" s="63">
        <f t="shared" si="3"/>
        <v>0.18099547511312217</v>
      </c>
      <c r="I28" s="63"/>
      <c r="J28" s="65">
        <f t="shared" si="40"/>
        <v>5.4944238267815471E-2</v>
      </c>
      <c r="K28" s="65">
        <f t="shared" si="40"/>
        <v>0.77862105415118332</v>
      </c>
      <c r="L28" s="65"/>
      <c r="M28" s="63">
        <f t="shared" si="14"/>
        <v>3.3484162895927603</v>
      </c>
      <c r="N28" s="65"/>
      <c r="O28" s="65">
        <f t="shared" si="15"/>
        <v>2.6129935940013569</v>
      </c>
      <c r="P28" s="65">
        <f t="shared" si="15"/>
        <v>4.9397095529071864</v>
      </c>
      <c r="Q28" s="66">
        <f t="shared" si="5"/>
        <v>32.941176470588232</v>
      </c>
      <c r="R28" s="66"/>
      <c r="S28" s="67">
        <f t="shared" si="41"/>
        <v>28.315202788717407</v>
      </c>
      <c r="T28" s="67">
        <f t="shared" si="41"/>
        <v>34.88195529298774</v>
      </c>
      <c r="U28" s="68">
        <f t="shared" si="7"/>
        <v>-1.9407788223995084</v>
      </c>
      <c r="V28" s="5" t="s">
        <v>36</v>
      </c>
      <c r="W28" s="69">
        <v>4</v>
      </c>
      <c r="X28" s="70">
        <f t="shared" si="8"/>
        <v>0.36199095022624433</v>
      </c>
      <c r="Y28" s="69">
        <v>4.5999999999999996</v>
      </c>
      <c r="Z28" s="71">
        <f t="shared" si="9"/>
        <v>0.40852575488454701</v>
      </c>
      <c r="AA28" s="72">
        <f t="shared" si="16"/>
        <v>1.3501947499901792</v>
      </c>
      <c r="AB28" s="72">
        <f t="shared" si="17"/>
        <v>10.960024630510603</v>
      </c>
      <c r="AC28" s="73">
        <f t="shared" si="10"/>
        <v>0.11991072380019352</v>
      </c>
      <c r="AD28" s="73">
        <f t="shared" si="10"/>
        <v>0.9733592034201245</v>
      </c>
      <c r="AE28" s="73">
        <f t="shared" si="18"/>
        <v>0.28861503108435349</v>
      </c>
      <c r="AF28" s="73">
        <f t="shared" si="19"/>
        <v>0.56483344853557749</v>
      </c>
      <c r="AG28" s="74"/>
      <c r="AH28" s="5" t="s">
        <v>36</v>
      </c>
      <c r="AI28" s="75">
        <v>2</v>
      </c>
      <c r="AJ28" s="76">
        <f t="shared" si="20"/>
        <v>0.18099547511312217</v>
      </c>
      <c r="AK28" s="69">
        <v>3</v>
      </c>
      <c r="AL28" s="77">
        <f t="shared" si="21"/>
        <v>0.26642984014209592</v>
      </c>
      <c r="AM28" s="78">
        <f t="shared" si="22"/>
        <v>0.61867212289560225</v>
      </c>
      <c r="AN28" s="78">
        <f t="shared" si="23"/>
        <v>8.7672730697423251</v>
      </c>
      <c r="AO28" s="73">
        <f t="shared" si="11"/>
        <v>5.4944238267815471E-2</v>
      </c>
      <c r="AP28" s="73">
        <f t="shared" si="11"/>
        <v>0.77862105415118332</v>
      </c>
      <c r="AQ28" s="73">
        <f t="shared" si="24"/>
        <v>0.21148560187428045</v>
      </c>
      <c r="AR28" s="73">
        <f t="shared" si="25"/>
        <v>0.5121912140090874</v>
      </c>
      <c r="AS28" s="79"/>
      <c r="AT28" s="5" t="s">
        <v>36</v>
      </c>
      <c r="AU28" s="75">
        <v>37</v>
      </c>
      <c r="AV28" s="76">
        <f t="shared" si="26"/>
        <v>3.3484162895927603</v>
      </c>
      <c r="AW28" s="69">
        <v>41.2</v>
      </c>
      <c r="AX28" s="77">
        <f t="shared" si="27"/>
        <v>3.6589698046181174</v>
      </c>
      <c r="AY28" s="78">
        <f t="shared" si="28"/>
        <v>29.422307868455281</v>
      </c>
      <c r="AZ28" s="78">
        <f t="shared" si="29"/>
        <v>55.621129565734918</v>
      </c>
      <c r="BA28" s="73">
        <f t="shared" si="12"/>
        <v>2.6129935940013569</v>
      </c>
      <c r="BB28" s="73">
        <f t="shared" si="12"/>
        <v>4.9397095529071864</v>
      </c>
      <c r="BC28" s="73">
        <f t="shared" si="30"/>
        <v>1.0459762106167605</v>
      </c>
      <c r="BD28" s="73">
        <f t="shared" si="31"/>
        <v>1.280739748289069</v>
      </c>
      <c r="BE28" s="79"/>
      <c r="BF28" s="5" t="s">
        <v>36</v>
      </c>
      <c r="BG28" s="80">
        <v>364</v>
      </c>
      <c r="BH28" s="81">
        <f t="shared" si="32"/>
        <v>32.941176470588232</v>
      </c>
      <c r="BI28" s="82">
        <v>355.8</v>
      </c>
      <c r="BJ28" s="83">
        <f t="shared" si="33"/>
        <v>31.598579040852577</v>
      </c>
      <c r="BK28" s="78">
        <f t="shared" si="34"/>
        <v>318.82918340095802</v>
      </c>
      <c r="BL28" s="78">
        <f t="shared" si="35"/>
        <v>392.77081659904201</v>
      </c>
      <c r="BM28" s="84">
        <f t="shared" si="13"/>
        <v>28.315202788717407</v>
      </c>
      <c r="BN28" s="84">
        <f t="shared" si="13"/>
        <v>34.88195529298774</v>
      </c>
      <c r="BO28" s="84">
        <f t="shared" si="36"/>
        <v>3.2833762521351701</v>
      </c>
      <c r="BP28" s="84">
        <f t="shared" si="37"/>
        <v>3.283376252135163</v>
      </c>
      <c r="BQ28" s="85"/>
      <c r="BR28" s="86"/>
      <c r="BS28" s="5" t="s">
        <v>36</v>
      </c>
      <c r="BT28" s="80">
        <v>1105</v>
      </c>
      <c r="BU28" s="80">
        <v>1126</v>
      </c>
    </row>
    <row r="29" spans="1:73">
      <c r="B29" s="5" t="s">
        <v>37</v>
      </c>
      <c r="C29" s="63">
        <f t="shared" si="0"/>
        <v>0.73529411764705876</v>
      </c>
      <c r="D29" s="63"/>
      <c r="E29" s="64">
        <f t="shared" si="1"/>
        <v>4.4038050644357299E-2</v>
      </c>
      <c r="F29" s="64">
        <f t="shared" si="2"/>
        <v>1.313579575949811</v>
      </c>
      <c r="G29" s="64"/>
      <c r="H29" s="63">
        <f t="shared" si="3"/>
        <v>0.55147058823529416</v>
      </c>
      <c r="I29" s="63"/>
      <c r="J29" s="65">
        <f t="shared" si="40"/>
        <v>4.6032378153254361E-3</v>
      </c>
      <c r="K29" s="65">
        <f t="shared" si="40"/>
        <v>1.0130260710797998</v>
      </c>
      <c r="L29" s="65"/>
      <c r="M29" s="63">
        <f t="shared" si="14"/>
        <v>5.5147058823529411</v>
      </c>
      <c r="N29" s="65"/>
      <c r="O29" s="65">
        <f t="shared" si="15"/>
        <v>3.5312282068268965</v>
      </c>
      <c r="P29" s="65">
        <f t="shared" si="15"/>
        <v>7.5725158979248359</v>
      </c>
      <c r="Q29" s="66">
        <f t="shared" si="5"/>
        <v>26.286764705882355</v>
      </c>
      <c r="R29" s="66"/>
      <c r="S29" s="67">
        <f t="shared" si="41"/>
        <v>21.071261963599795</v>
      </c>
      <c r="T29" s="67">
        <f t="shared" si="41"/>
        <v>29.474192581854751</v>
      </c>
      <c r="U29" s="68">
        <f t="shared" si="7"/>
        <v>-3.1874278759723964</v>
      </c>
      <c r="V29" s="5" t="s">
        <v>37</v>
      </c>
      <c r="W29" s="69">
        <v>4</v>
      </c>
      <c r="X29" s="70">
        <f t="shared" si="8"/>
        <v>0.73529411764705876</v>
      </c>
      <c r="Y29" s="69">
        <v>2.4</v>
      </c>
      <c r="Z29" s="71">
        <f t="shared" si="9"/>
        <v>0.4363636363636364</v>
      </c>
      <c r="AA29" s="72">
        <f t="shared" si="16"/>
        <v>0.24220927854396515</v>
      </c>
      <c r="AB29" s="72">
        <f t="shared" si="17"/>
        <v>7.2246876677239609</v>
      </c>
      <c r="AC29" s="73">
        <f t="shared" si="10"/>
        <v>4.4038050644357299E-2</v>
      </c>
      <c r="AD29" s="73">
        <f t="shared" si="10"/>
        <v>1.313579575949811</v>
      </c>
      <c r="AE29" s="73">
        <f t="shared" si="18"/>
        <v>0.39232558571927911</v>
      </c>
      <c r="AF29" s="73">
        <f t="shared" si="19"/>
        <v>0.87721593958617461</v>
      </c>
      <c r="AG29" s="74"/>
      <c r="AH29" s="5" t="s">
        <v>37</v>
      </c>
      <c r="AI29" s="75">
        <v>3</v>
      </c>
      <c r="AJ29" s="76">
        <f t="shared" si="20"/>
        <v>0.55147058823529416</v>
      </c>
      <c r="AK29" s="69">
        <v>1.2</v>
      </c>
      <c r="AL29" s="77">
        <f t="shared" si="21"/>
        <v>0.2181818181818182</v>
      </c>
      <c r="AM29" s="78">
        <f t="shared" si="22"/>
        <v>2.5317807984289897E-2</v>
      </c>
      <c r="AN29" s="78">
        <f t="shared" si="23"/>
        <v>5.5716433909388989</v>
      </c>
      <c r="AO29" s="73">
        <f t="shared" si="11"/>
        <v>4.6032378153254361E-3</v>
      </c>
      <c r="AP29" s="73">
        <f t="shared" si="11"/>
        <v>1.0130260710797998</v>
      </c>
      <c r="AQ29" s="73">
        <f t="shared" si="24"/>
        <v>0.21357858036649277</v>
      </c>
      <c r="AR29" s="73">
        <f t="shared" si="25"/>
        <v>0.79484425289798155</v>
      </c>
      <c r="AS29" s="79"/>
      <c r="AT29" s="5" t="s">
        <v>37</v>
      </c>
      <c r="AU29" s="75">
        <v>30</v>
      </c>
      <c r="AV29" s="76">
        <f t="shared" si="26"/>
        <v>5.5147058823529411</v>
      </c>
      <c r="AW29" s="69">
        <v>29</v>
      </c>
      <c r="AX29" s="77">
        <f t="shared" si="27"/>
        <v>5.2727272727272725</v>
      </c>
      <c r="AY29" s="78">
        <f t="shared" si="28"/>
        <v>19.421755137547933</v>
      </c>
      <c r="AZ29" s="78">
        <f t="shared" si="29"/>
        <v>41.648837438586597</v>
      </c>
      <c r="BA29" s="73">
        <f t="shared" si="12"/>
        <v>3.5312282068268965</v>
      </c>
      <c r="BB29" s="73">
        <f t="shared" si="12"/>
        <v>7.5725158979248359</v>
      </c>
      <c r="BC29" s="73">
        <f t="shared" si="30"/>
        <v>1.741499065900376</v>
      </c>
      <c r="BD29" s="73">
        <f t="shared" si="31"/>
        <v>2.2997886251975634</v>
      </c>
      <c r="BE29" s="79"/>
      <c r="BF29" s="5" t="s">
        <v>37</v>
      </c>
      <c r="BG29" s="80">
        <v>143</v>
      </c>
      <c r="BH29" s="81">
        <f t="shared" si="32"/>
        <v>26.286764705882355</v>
      </c>
      <c r="BI29" s="82">
        <v>139</v>
      </c>
      <c r="BJ29" s="83">
        <f t="shared" si="33"/>
        <v>25.272727272727273</v>
      </c>
      <c r="BK29" s="78">
        <f t="shared" si="34"/>
        <v>115.89194079979887</v>
      </c>
      <c r="BL29" s="78">
        <f t="shared" si="35"/>
        <v>162.10805920020113</v>
      </c>
      <c r="BM29" s="84">
        <f t="shared" si="13"/>
        <v>21.071261963599795</v>
      </c>
      <c r="BN29" s="84">
        <f t="shared" si="13"/>
        <v>29.474192581854751</v>
      </c>
      <c r="BO29" s="84">
        <f t="shared" si="36"/>
        <v>4.2014653091274781</v>
      </c>
      <c r="BP29" s="84">
        <f t="shared" si="37"/>
        <v>4.2014653091274781</v>
      </c>
      <c r="BQ29" s="85"/>
      <c r="BR29" s="86"/>
      <c r="BS29" s="5" t="s">
        <v>37</v>
      </c>
      <c r="BT29" s="80">
        <v>544</v>
      </c>
      <c r="BU29" s="80">
        <v>550</v>
      </c>
    </row>
    <row r="30" spans="1:73">
      <c r="B30" s="5" t="s">
        <v>38</v>
      </c>
      <c r="C30" s="63">
        <f>X30</f>
        <v>0.19083969465648853</v>
      </c>
      <c r="D30" s="63"/>
      <c r="E30" s="64">
        <f>IF(Z30=0,$AF$4,AC30)</f>
        <v>0.15446701834345103</v>
      </c>
      <c r="F30" s="64">
        <f>IF($Z30=0,$AF$4,AD30)</f>
        <v>1.7388270382670596</v>
      </c>
      <c r="G30" s="64"/>
      <c r="H30" s="63">
        <f>AJ30</f>
        <v>0.19083969465648853</v>
      </c>
      <c r="I30" s="63"/>
      <c r="J30" s="65">
        <f>AO30</f>
        <v>4.6284840921919368E-3</v>
      </c>
      <c r="K30" s="65">
        <f>AP30</f>
        <v>1.0185819727493417</v>
      </c>
      <c r="L30" s="65"/>
      <c r="M30" s="63">
        <f>AV30</f>
        <v>4.9618320610687023</v>
      </c>
      <c r="N30" s="65"/>
      <c r="O30" s="65">
        <f>BA30</f>
        <v>3.550595089131249</v>
      </c>
      <c r="P30" s="65">
        <f>BB30</f>
        <v>7.6140470637269839</v>
      </c>
      <c r="Q30" s="66">
        <f>BH30</f>
        <v>25.763358778625957</v>
      </c>
      <c r="R30" s="66"/>
      <c r="S30" s="67">
        <f>BM30</f>
        <v>21.589268836191341</v>
      </c>
      <c r="T30" s="67">
        <f>BN30</f>
        <v>30.110913979165151</v>
      </c>
      <c r="U30" s="68">
        <f t="shared" si="7"/>
        <v>-4.347555200539194</v>
      </c>
      <c r="V30" s="5" t="s">
        <v>38</v>
      </c>
      <c r="W30" s="69">
        <v>1</v>
      </c>
      <c r="X30" s="70">
        <f t="shared" si="8"/>
        <v>0.19083969465648853</v>
      </c>
      <c r="Y30" s="69">
        <v>3.6</v>
      </c>
      <c r="Z30" s="71">
        <f t="shared" si="9"/>
        <v>0.65813528336380267</v>
      </c>
      <c r="AA30" s="72">
        <f t="shared" si="16"/>
        <v>0.84493459033867713</v>
      </c>
      <c r="AB30" s="72">
        <f t="shared" si="17"/>
        <v>9.5113838993208173</v>
      </c>
      <c r="AC30" s="73">
        <f t="shared" si="10"/>
        <v>0.15446701834345103</v>
      </c>
      <c r="AD30" s="73">
        <f t="shared" si="10"/>
        <v>1.7388270382670596</v>
      </c>
      <c r="AE30" s="73">
        <f t="shared" si="18"/>
        <v>0.50366826502035167</v>
      </c>
      <c r="AF30" s="73">
        <f t="shared" si="19"/>
        <v>1.0806917549032571</v>
      </c>
      <c r="AG30" s="74"/>
      <c r="AH30" s="5" t="s">
        <v>38</v>
      </c>
      <c r="AI30" s="75">
        <v>1</v>
      </c>
      <c r="AJ30" s="76">
        <f t="shared" si="20"/>
        <v>0.19083969465648853</v>
      </c>
      <c r="AK30" s="69">
        <v>1.2</v>
      </c>
      <c r="AL30" s="77">
        <f t="shared" si="21"/>
        <v>0.21937842778793418</v>
      </c>
      <c r="AM30" s="78">
        <f t="shared" si="22"/>
        <v>2.5317807984289897E-2</v>
      </c>
      <c r="AN30" s="78">
        <f t="shared" si="23"/>
        <v>5.5716433909388989</v>
      </c>
      <c r="AO30" s="73">
        <f t="shared" si="11"/>
        <v>4.6284840921919368E-3</v>
      </c>
      <c r="AP30" s="73">
        <f t="shared" si="11"/>
        <v>1.0185819727493417</v>
      </c>
      <c r="AQ30" s="73">
        <f t="shared" si="24"/>
        <v>0.21474994369574224</v>
      </c>
      <c r="AR30" s="73">
        <f t="shared" si="25"/>
        <v>0.79920354496140755</v>
      </c>
      <c r="AS30" s="79"/>
      <c r="AT30" s="5" t="s">
        <v>38</v>
      </c>
      <c r="AU30" s="75">
        <v>26</v>
      </c>
      <c r="AV30" s="76">
        <f t="shared" si="26"/>
        <v>4.9618320610687023</v>
      </c>
      <c r="AW30" s="69">
        <v>29</v>
      </c>
      <c r="AX30" s="77">
        <f t="shared" si="27"/>
        <v>5.3016453382084094</v>
      </c>
      <c r="AY30" s="78">
        <f t="shared" si="28"/>
        <v>19.421755137547933</v>
      </c>
      <c r="AZ30" s="78">
        <f t="shared" si="29"/>
        <v>41.648837438586597</v>
      </c>
      <c r="BA30" s="73">
        <f t="shared" si="12"/>
        <v>3.550595089131249</v>
      </c>
      <c r="BB30" s="73">
        <f t="shared" si="12"/>
        <v>7.6140470637269839</v>
      </c>
      <c r="BC30" s="73">
        <f t="shared" si="30"/>
        <v>1.7510502490771604</v>
      </c>
      <c r="BD30" s="73">
        <f t="shared" si="31"/>
        <v>2.3124017255185745</v>
      </c>
      <c r="BE30" s="79"/>
      <c r="BF30" s="5" t="s">
        <v>38</v>
      </c>
      <c r="BG30" s="80">
        <v>135</v>
      </c>
      <c r="BH30" s="81">
        <f t="shared" si="32"/>
        <v>25.763358778625957</v>
      </c>
      <c r="BI30" s="82">
        <v>141.4</v>
      </c>
      <c r="BJ30" s="83">
        <f t="shared" si="33"/>
        <v>25.850091407678242</v>
      </c>
      <c r="BK30" s="78">
        <f t="shared" si="34"/>
        <v>118.09330053396664</v>
      </c>
      <c r="BL30" s="78">
        <f t="shared" si="35"/>
        <v>164.70669946603337</v>
      </c>
      <c r="BM30" s="84">
        <f t="shared" si="13"/>
        <v>21.589268836191341</v>
      </c>
      <c r="BN30" s="84">
        <f t="shared" si="13"/>
        <v>30.110913979165151</v>
      </c>
      <c r="BO30" s="84">
        <f t="shared" si="36"/>
        <v>4.2608225714869015</v>
      </c>
      <c r="BP30" s="84">
        <f t="shared" si="37"/>
        <v>4.2608225714869086</v>
      </c>
      <c r="BQ30" s="85"/>
      <c r="BR30" s="86"/>
      <c r="BS30" s="5" t="s">
        <v>38</v>
      </c>
      <c r="BT30" s="80">
        <v>524</v>
      </c>
      <c r="BU30" s="80">
        <v>547</v>
      </c>
    </row>
    <row r="31" spans="1:73">
      <c r="B31" s="5" t="s">
        <v>39</v>
      </c>
      <c r="C31" s="63">
        <f t="shared" si="0"/>
        <v>0.82063305978898016</v>
      </c>
      <c r="D31" s="63"/>
      <c r="E31" s="64">
        <f t="shared" si="1"/>
        <v>4.8552080227024758E-2</v>
      </c>
      <c r="F31" s="64">
        <f t="shared" si="2"/>
        <v>0.93532501604143259</v>
      </c>
      <c r="G31" s="64"/>
      <c r="H31" s="63">
        <f t="shared" si="3"/>
        <v>0.93786635404454854</v>
      </c>
      <c r="I31" s="63"/>
      <c r="J31" s="65">
        <f t="shared" si="40"/>
        <v>0.29256720279265958</v>
      </c>
      <c r="K31" s="65">
        <f t="shared" si="40"/>
        <v>1.6056304242665294</v>
      </c>
      <c r="L31" s="65"/>
      <c r="M31" s="63">
        <f t="shared" si="14"/>
        <v>5.7444314185228604</v>
      </c>
      <c r="N31" s="65"/>
      <c r="O31" s="65">
        <f t="shared" si="15"/>
        <v>4.1345106102200049</v>
      </c>
      <c r="P31" s="65">
        <f t="shared" si="15"/>
        <v>7.4347004885662686</v>
      </c>
      <c r="Q31" s="66">
        <f t="shared" si="5"/>
        <v>19.460726846424382</v>
      </c>
      <c r="R31" s="66"/>
      <c r="S31" s="67">
        <f t="shared" si="41"/>
        <v>15.859965088936063</v>
      </c>
      <c r="T31" s="67">
        <f t="shared" si="41"/>
        <v>21.663399397045243</v>
      </c>
      <c r="U31" s="68">
        <f t="shared" si="7"/>
        <v>-2.2026725506208606</v>
      </c>
      <c r="V31" s="5" t="s">
        <v>39</v>
      </c>
      <c r="W31" s="69">
        <v>7</v>
      </c>
      <c r="X31" s="70">
        <f t="shared" si="8"/>
        <v>0.82063305978898016</v>
      </c>
      <c r="Y31" s="69">
        <v>2.8</v>
      </c>
      <c r="Z31" s="71">
        <f t="shared" si="9"/>
        <v>0.32710280373831774</v>
      </c>
      <c r="AA31" s="72">
        <f t="shared" si="16"/>
        <v>0.41560580674333192</v>
      </c>
      <c r="AB31" s="72">
        <f t="shared" si="17"/>
        <v>8.0063821373146631</v>
      </c>
      <c r="AC31" s="73">
        <f t="shared" si="10"/>
        <v>4.8552080227024758E-2</v>
      </c>
      <c r="AD31" s="73">
        <f t="shared" si="10"/>
        <v>0.93532501604143259</v>
      </c>
      <c r="AE31" s="73">
        <f t="shared" si="18"/>
        <v>0.27855072351129295</v>
      </c>
      <c r="AF31" s="73">
        <f t="shared" si="19"/>
        <v>0.60822221230311491</v>
      </c>
      <c r="AG31" s="74"/>
      <c r="AH31" s="5" t="s">
        <v>39</v>
      </c>
      <c r="AI31" s="75">
        <v>8</v>
      </c>
      <c r="AJ31" s="76">
        <f t="shared" si="20"/>
        <v>0.93786635404454854</v>
      </c>
      <c r="AK31" s="69">
        <v>6.6</v>
      </c>
      <c r="AL31" s="77">
        <f t="shared" si="21"/>
        <v>0.77102803738317749</v>
      </c>
      <c r="AM31" s="78">
        <f t="shared" si="22"/>
        <v>2.504375255905166</v>
      </c>
      <c r="AN31" s="78">
        <f t="shared" si="23"/>
        <v>13.744196431721491</v>
      </c>
      <c r="AO31" s="73">
        <f t="shared" si="11"/>
        <v>0.29256720279265958</v>
      </c>
      <c r="AP31" s="73">
        <f t="shared" si="11"/>
        <v>1.6056304242665294</v>
      </c>
      <c r="AQ31" s="73">
        <f t="shared" si="24"/>
        <v>0.47846083459051791</v>
      </c>
      <c r="AR31" s="73">
        <f t="shared" si="25"/>
        <v>0.83460238688335187</v>
      </c>
      <c r="AS31" s="79"/>
      <c r="AT31" s="5" t="s">
        <v>39</v>
      </c>
      <c r="AU31" s="75">
        <v>49</v>
      </c>
      <c r="AV31" s="76">
        <f t="shared" si="26"/>
        <v>5.7444314185228604</v>
      </c>
      <c r="AW31" s="69">
        <v>48.2</v>
      </c>
      <c r="AX31" s="77">
        <f t="shared" si="27"/>
        <v>5.6308411214953269</v>
      </c>
      <c r="AY31" s="78">
        <f t="shared" si="28"/>
        <v>35.391410823483241</v>
      </c>
      <c r="AZ31" s="78">
        <f t="shared" si="29"/>
        <v>63.641036182127266</v>
      </c>
      <c r="BA31" s="73">
        <f t="shared" si="12"/>
        <v>4.1345106102200049</v>
      </c>
      <c r="BB31" s="73">
        <f t="shared" si="12"/>
        <v>7.4347004885662686</v>
      </c>
      <c r="BC31" s="73">
        <f t="shared" si="30"/>
        <v>1.496330511275322</v>
      </c>
      <c r="BD31" s="73">
        <f t="shared" si="31"/>
        <v>1.8038593670709417</v>
      </c>
      <c r="BE31" s="79"/>
      <c r="BF31" s="5" t="s">
        <v>39</v>
      </c>
      <c r="BG31" s="80">
        <v>166</v>
      </c>
      <c r="BH31" s="81">
        <f t="shared" si="32"/>
        <v>19.460726846424382</v>
      </c>
      <c r="BI31" s="82">
        <v>160.6</v>
      </c>
      <c r="BJ31" s="83">
        <f t="shared" si="33"/>
        <v>18.761682242990656</v>
      </c>
      <c r="BK31" s="78">
        <f t="shared" si="34"/>
        <v>135.76130116129269</v>
      </c>
      <c r="BL31" s="78">
        <f t="shared" si="35"/>
        <v>185.4386988387073</v>
      </c>
      <c r="BM31" s="84">
        <f t="shared" si="13"/>
        <v>15.859965088936063</v>
      </c>
      <c r="BN31" s="84">
        <f t="shared" si="13"/>
        <v>21.663399397045243</v>
      </c>
      <c r="BO31" s="84">
        <f t="shared" si="36"/>
        <v>2.9017171540545927</v>
      </c>
      <c r="BP31" s="84">
        <f t="shared" si="37"/>
        <v>2.9017171540545874</v>
      </c>
      <c r="BQ31" s="85"/>
      <c r="BR31" s="89"/>
      <c r="BS31" s="5" t="s">
        <v>39</v>
      </c>
      <c r="BT31" s="80">
        <v>853</v>
      </c>
      <c r="BU31" s="80">
        <v>856</v>
      </c>
    </row>
    <row r="32" spans="1:73">
      <c r="A32" s="25" t="s">
        <v>40</v>
      </c>
      <c r="B32" s="5" t="s">
        <v>40</v>
      </c>
      <c r="C32" s="63">
        <f t="shared" si="0"/>
        <v>0.39352864013992128</v>
      </c>
      <c r="D32" s="63"/>
      <c r="E32" s="64">
        <f t="shared" si="1"/>
        <v>0.24254241904756352</v>
      </c>
      <c r="F32" s="64">
        <f t="shared" si="2"/>
        <v>0.86934799087022785</v>
      </c>
      <c r="G32" s="64"/>
      <c r="H32" s="63">
        <f t="shared" si="3"/>
        <v>0.39352864013992128</v>
      </c>
      <c r="I32" s="63"/>
      <c r="J32" s="65">
        <f t="shared" si="40"/>
        <v>0.11061728162125291</v>
      </c>
      <c r="K32" s="65">
        <f t="shared" si="40"/>
        <v>0.60707581412197398</v>
      </c>
      <c r="L32" s="65"/>
      <c r="M32" s="63">
        <f t="shared" si="14"/>
        <v>7.0397901180585922</v>
      </c>
      <c r="N32" s="65"/>
      <c r="O32" s="65">
        <f t="shared" si="15"/>
        <v>5.1270018671605948</v>
      </c>
      <c r="P32" s="65">
        <f t="shared" si="15"/>
        <v>7.1698179208252695</v>
      </c>
      <c r="Q32" s="66">
        <f t="shared" si="5"/>
        <v>47.223436816790553</v>
      </c>
      <c r="R32" s="66"/>
      <c r="S32" s="67">
        <f t="shared" si="41"/>
        <v>40.558958390286833</v>
      </c>
      <c r="T32" s="67">
        <f t="shared" si="41"/>
        <v>45.978144083211411</v>
      </c>
      <c r="U32" s="68">
        <f t="shared" si="7"/>
        <v>1.2452927335791415</v>
      </c>
      <c r="V32" s="5" t="s">
        <v>40</v>
      </c>
      <c r="W32" s="69">
        <v>9</v>
      </c>
      <c r="X32" s="70">
        <f t="shared" si="8"/>
        <v>0.39352864013992128</v>
      </c>
      <c r="Y32" s="69">
        <v>11</v>
      </c>
      <c r="Z32" s="71">
        <f t="shared" si="9"/>
        <v>0.48586572438162545</v>
      </c>
      <c r="AA32" s="72">
        <f t="shared" si="16"/>
        <v>5.4911603672368381</v>
      </c>
      <c r="AB32" s="72">
        <f t="shared" si="17"/>
        <v>19.682038513301958</v>
      </c>
      <c r="AC32" s="73">
        <f t="shared" si="10"/>
        <v>0.24254241904756352</v>
      </c>
      <c r="AD32" s="73">
        <f t="shared" si="10"/>
        <v>0.86934799087022785</v>
      </c>
      <c r="AE32" s="73">
        <f t="shared" si="18"/>
        <v>0.24332330533406193</v>
      </c>
      <c r="AF32" s="73">
        <f t="shared" si="19"/>
        <v>0.3834822664886024</v>
      </c>
      <c r="AG32" s="74"/>
      <c r="AH32" s="5" t="s">
        <v>40</v>
      </c>
      <c r="AI32" s="75">
        <v>9</v>
      </c>
      <c r="AJ32" s="76">
        <f t="shared" si="20"/>
        <v>0.39352864013992128</v>
      </c>
      <c r="AK32" s="69">
        <v>6.6</v>
      </c>
      <c r="AL32" s="77">
        <f t="shared" si="21"/>
        <v>0.29151943462897523</v>
      </c>
      <c r="AM32" s="78">
        <f t="shared" si="22"/>
        <v>2.504375255905166</v>
      </c>
      <c r="AN32" s="78">
        <f t="shared" si="23"/>
        <v>13.744196431721491</v>
      </c>
      <c r="AO32" s="73">
        <f t="shared" si="11"/>
        <v>0.11061728162125291</v>
      </c>
      <c r="AP32" s="73">
        <f t="shared" si="11"/>
        <v>0.60707581412197398</v>
      </c>
      <c r="AQ32" s="73">
        <f t="shared" si="24"/>
        <v>0.18090215300772233</v>
      </c>
      <c r="AR32" s="73">
        <f t="shared" si="25"/>
        <v>0.31555637949299875</v>
      </c>
      <c r="AS32" s="79"/>
      <c r="AT32" s="5" t="s">
        <v>40</v>
      </c>
      <c r="AU32" s="75">
        <v>161</v>
      </c>
      <c r="AV32" s="76">
        <f t="shared" si="26"/>
        <v>7.0397901180585922</v>
      </c>
      <c r="AW32" s="69">
        <v>139.19999999999999</v>
      </c>
      <c r="AX32" s="77">
        <f t="shared" si="27"/>
        <v>6.1484098939929321</v>
      </c>
      <c r="AY32" s="78">
        <f t="shared" si="28"/>
        <v>116.07532227251588</v>
      </c>
      <c r="AZ32" s="78">
        <f t="shared" si="29"/>
        <v>162.3246777274841</v>
      </c>
      <c r="BA32" s="73">
        <f t="shared" si="12"/>
        <v>5.1270018671605948</v>
      </c>
      <c r="BB32" s="73">
        <f t="shared" si="12"/>
        <v>7.1698179208252695</v>
      </c>
      <c r="BC32" s="73">
        <f t="shared" si="30"/>
        <v>1.0214080268323373</v>
      </c>
      <c r="BD32" s="73">
        <f t="shared" si="31"/>
        <v>1.0214080268323373</v>
      </c>
      <c r="BE32" s="79"/>
      <c r="BF32" s="5" t="s">
        <v>40</v>
      </c>
      <c r="BG32" s="80">
        <v>1080</v>
      </c>
      <c r="BH32" s="81">
        <f t="shared" si="32"/>
        <v>47.223436816790553</v>
      </c>
      <c r="BI32" s="82">
        <v>979.6</v>
      </c>
      <c r="BJ32" s="83">
        <f t="shared" si="33"/>
        <v>43.268551236749119</v>
      </c>
      <c r="BK32" s="78">
        <f t="shared" si="34"/>
        <v>918.2548179560938</v>
      </c>
      <c r="BL32" s="78">
        <f t="shared" si="35"/>
        <v>1040.9451820439062</v>
      </c>
      <c r="BM32" s="84">
        <f t="shared" si="13"/>
        <v>40.558958390286833</v>
      </c>
      <c r="BN32" s="84">
        <f t="shared" si="13"/>
        <v>45.978144083211411</v>
      </c>
      <c r="BO32" s="84">
        <f t="shared" si="36"/>
        <v>2.7095928464622858</v>
      </c>
      <c r="BP32" s="84">
        <f t="shared" si="37"/>
        <v>2.7095928464622929</v>
      </c>
      <c r="BQ32" s="85"/>
      <c r="BR32" s="89"/>
      <c r="BS32" s="5" t="s">
        <v>40</v>
      </c>
      <c r="BT32" s="80">
        <v>2287</v>
      </c>
      <c r="BU32" s="80">
        <v>2264</v>
      </c>
    </row>
    <row r="33" spans="1:73">
      <c r="A33" s="25" t="s">
        <v>41</v>
      </c>
      <c r="B33" s="5" t="s">
        <v>42</v>
      </c>
      <c r="C33" s="63">
        <f t="shared" si="0"/>
        <v>8.9047195013357075E-2</v>
      </c>
      <c r="D33" s="63"/>
      <c r="E33" s="64">
        <f t="shared" si="1"/>
        <v>2.1283767886112928E-2</v>
      </c>
      <c r="F33" s="64">
        <f t="shared" si="2"/>
        <v>0.63485831878066445</v>
      </c>
      <c r="G33" s="64"/>
      <c r="H33" s="63">
        <f t="shared" si="3"/>
        <v>0.62333036509349959</v>
      </c>
      <c r="I33" s="63"/>
      <c r="J33" s="65">
        <f t="shared" si="40"/>
        <v>0.30350019127842714</v>
      </c>
      <c r="K33" s="65">
        <f t="shared" si="40"/>
        <v>1.3851660123192719</v>
      </c>
      <c r="L33" s="65"/>
      <c r="M33" s="63">
        <f t="shared" si="14"/>
        <v>2.9385574354407837</v>
      </c>
      <c r="N33" s="65"/>
      <c r="O33" s="65">
        <f t="shared" si="15"/>
        <v>1.9233722593395928</v>
      </c>
      <c r="P33" s="65">
        <f t="shared" si="15"/>
        <v>3.9696355078576855</v>
      </c>
      <c r="Q33" s="66">
        <f t="shared" si="5"/>
        <v>18.07658058771149</v>
      </c>
      <c r="R33" s="66"/>
      <c r="S33" s="67">
        <f t="shared" si="41"/>
        <v>16.859622605909994</v>
      </c>
      <c r="T33" s="67">
        <f t="shared" si="41"/>
        <v>21.980447692859777</v>
      </c>
      <c r="U33" s="68">
        <f t="shared" si="7"/>
        <v>-3.9038671051482865</v>
      </c>
      <c r="V33" s="5" t="s">
        <v>42</v>
      </c>
      <c r="W33" s="69">
        <v>1</v>
      </c>
      <c r="X33" s="70">
        <f t="shared" si="8"/>
        <v>8.9047195013357075E-2</v>
      </c>
      <c r="Y33" s="69">
        <v>2.2000000000000002</v>
      </c>
      <c r="Z33" s="71">
        <f t="shared" si="9"/>
        <v>0.19332161687170477</v>
      </c>
      <c r="AA33" s="72">
        <f t="shared" si="16"/>
        <v>0.24220927854396515</v>
      </c>
      <c r="AB33" s="72">
        <f t="shared" si="17"/>
        <v>7.2246876677239609</v>
      </c>
      <c r="AC33" s="73">
        <f t="shared" si="10"/>
        <v>2.1283767886112928E-2</v>
      </c>
      <c r="AD33" s="73">
        <f t="shared" si="10"/>
        <v>0.63485831878066445</v>
      </c>
      <c r="AE33" s="73">
        <f t="shared" si="18"/>
        <v>0.17203784898559182</v>
      </c>
      <c r="AF33" s="73">
        <f t="shared" si="19"/>
        <v>0.44153670190895966</v>
      </c>
      <c r="AG33" s="74"/>
      <c r="AH33" s="5" t="s">
        <v>42</v>
      </c>
      <c r="AI33" s="75">
        <v>7</v>
      </c>
      <c r="AJ33" s="76">
        <f t="shared" si="20"/>
        <v>0.62333036509349959</v>
      </c>
      <c r="AK33" s="69">
        <v>8.4</v>
      </c>
      <c r="AL33" s="77">
        <f t="shared" si="21"/>
        <v>0.73813708260105459</v>
      </c>
      <c r="AM33" s="78">
        <f t="shared" si="22"/>
        <v>3.453832176748501</v>
      </c>
      <c r="AN33" s="78">
        <f t="shared" si="23"/>
        <v>15.763189220193315</v>
      </c>
      <c r="AO33" s="73">
        <f t="shared" si="11"/>
        <v>0.30350019127842714</v>
      </c>
      <c r="AP33" s="73">
        <f t="shared" si="11"/>
        <v>1.3851660123192719</v>
      </c>
      <c r="AQ33" s="73">
        <f t="shared" si="24"/>
        <v>0.43463689132262745</v>
      </c>
      <c r="AR33" s="73">
        <f t="shared" si="25"/>
        <v>0.64702892971821735</v>
      </c>
      <c r="AS33" s="79"/>
      <c r="AT33" s="5" t="s">
        <v>42</v>
      </c>
      <c r="AU33" s="75">
        <v>33</v>
      </c>
      <c r="AV33" s="76">
        <f t="shared" si="26"/>
        <v>2.9385574354407837</v>
      </c>
      <c r="AW33" s="69">
        <v>32.200000000000003</v>
      </c>
      <c r="AX33" s="77">
        <f t="shared" si="27"/>
        <v>2.8295254833040424</v>
      </c>
      <c r="AY33" s="78">
        <f t="shared" si="28"/>
        <v>21.887976311284564</v>
      </c>
      <c r="AZ33" s="78">
        <f t="shared" si="29"/>
        <v>45.174452079420462</v>
      </c>
      <c r="BA33" s="73">
        <f t="shared" si="12"/>
        <v>1.9233722593395928</v>
      </c>
      <c r="BB33" s="73">
        <f t="shared" si="12"/>
        <v>3.9696355078576855</v>
      </c>
      <c r="BC33" s="73">
        <f t="shared" si="30"/>
        <v>0.90615322396444964</v>
      </c>
      <c r="BD33" s="73">
        <f t="shared" si="31"/>
        <v>1.1401100245536431</v>
      </c>
      <c r="BE33" s="79"/>
      <c r="BF33" s="5" t="s">
        <v>42</v>
      </c>
      <c r="BG33" s="80">
        <v>203</v>
      </c>
      <c r="BH33" s="81">
        <f t="shared" si="32"/>
        <v>18.07658058771149</v>
      </c>
      <c r="BI33" s="82">
        <v>221</v>
      </c>
      <c r="BJ33" s="83">
        <f t="shared" si="33"/>
        <v>19.420035149384884</v>
      </c>
      <c r="BK33" s="78">
        <f t="shared" si="34"/>
        <v>191.86250525525574</v>
      </c>
      <c r="BL33" s="78">
        <f t="shared" si="35"/>
        <v>250.13749474474426</v>
      </c>
      <c r="BM33" s="84">
        <f t="shared" si="13"/>
        <v>16.859622605909994</v>
      </c>
      <c r="BN33" s="84">
        <f t="shared" si="13"/>
        <v>21.980447692859777</v>
      </c>
      <c r="BO33" s="84">
        <f t="shared" si="36"/>
        <v>2.5604125434748894</v>
      </c>
      <c r="BP33" s="84">
        <f t="shared" si="37"/>
        <v>2.560412543474893</v>
      </c>
      <c r="BQ33" s="85"/>
      <c r="BR33" s="89"/>
      <c r="BS33" s="5" t="s">
        <v>42</v>
      </c>
      <c r="BT33" s="80">
        <v>1123</v>
      </c>
      <c r="BU33" s="80">
        <v>1138</v>
      </c>
    </row>
    <row r="34" spans="1:73">
      <c r="A34" s="25"/>
      <c r="B34" s="5" t="s">
        <v>43</v>
      </c>
      <c r="C34" s="63">
        <f t="shared" si="0"/>
        <v>0</v>
      </c>
      <c r="D34" s="63"/>
      <c r="E34" s="64">
        <f t="shared" si="1"/>
        <v>0</v>
      </c>
      <c r="F34" s="64">
        <f t="shared" si="2"/>
        <v>2.561721843134678</v>
      </c>
      <c r="G34" s="64"/>
      <c r="H34" s="63">
        <f t="shared" si="3"/>
        <v>0.68965517241379315</v>
      </c>
      <c r="I34" s="63"/>
      <c r="J34" s="65">
        <f t="shared" si="40"/>
        <v>3.4099622124140908E-4</v>
      </c>
      <c r="K34" s="65">
        <f t="shared" si="40"/>
        <v>3.2459734737833847</v>
      </c>
      <c r="L34" s="65"/>
      <c r="M34" s="63">
        <f t="shared" si="14"/>
        <v>4.1379310344827589</v>
      </c>
      <c r="N34" s="65"/>
      <c r="O34" s="65">
        <f t="shared" si="15"/>
        <v>0.75685095390717028</v>
      </c>
      <c r="P34" s="65">
        <f t="shared" si="15"/>
        <v>7.1122143579192345</v>
      </c>
      <c r="Q34" s="66">
        <f t="shared" si="5"/>
        <v>14.482758620689657</v>
      </c>
      <c r="R34" s="66"/>
      <c r="S34" s="67">
        <f t="shared" si="41"/>
        <v>5.8301292588773004</v>
      </c>
      <c r="T34" s="67">
        <f t="shared" si="41"/>
        <v>17.18070754964295</v>
      </c>
      <c r="U34" s="68">
        <f t="shared" si="7"/>
        <v>-2.6979489289532932</v>
      </c>
      <c r="V34" s="5" t="s">
        <v>43</v>
      </c>
      <c r="W34" s="69"/>
      <c r="X34" s="70">
        <f t="shared" si="8"/>
        <v>0</v>
      </c>
      <c r="Y34" s="69">
        <v>0.2</v>
      </c>
      <c r="Z34" s="71">
        <f t="shared" si="9"/>
        <v>0.1388888888888889</v>
      </c>
      <c r="AA34" s="72">
        <f t="shared" si="16"/>
        <v>0</v>
      </c>
      <c r="AB34" s="72">
        <f t="shared" si="17"/>
        <v>3.6888794541139363</v>
      </c>
      <c r="AC34" s="73">
        <f t="shared" si="10"/>
        <v>0</v>
      </c>
      <c r="AD34" s="73">
        <f t="shared" si="10"/>
        <v>2.561721843134678</v>
      </c>
      <c r="AE34" s="73">
        <f t="shared" si="18"/>
        <v>0.1388888888888889</v>
      </c>
      <c r="AF34" s="73">
        <f t="shared" si="19"/>
        <v>2.4228329542457891</v>
      </c>
      <c r="AG34" s="74"/>
      <c r="AH34" s="5" t="s">
        <v>43</v>
      </c>
      <c r="AI34" s="75">
        <v>1</v>
      </c>
      <c r="AJ34" s="76">
        <f t="shared" si="20"/>
        <v>0.68965517241379315</v>
      </c>
      <c r="AK34" s="69">
        <v>0.8</v>
      </c>
      <c r="AL34" s="77">
        <f t="shared" si="21"/>
        <v>0.55555555555555558</v>
      </c>
      <c r="AM34" s="78">
        <f t="shared" si="22"/>
        <v>4.9103455858762906E-4</v>
      </c>
      <c r="AN34" s="78">
        <f t="shared" si="23"/>
        <v>4.6742018022480742</v>
      </c>
      <c r="AO34" s="73">
        <f t="shared" si="11"/>
        <v>3.4099622124140908E-4</v>
      </c>
      <c r="AP34" s="73">
        <f t="shared" si="11"/>
        <v>3.2459734737833847</v>
      </c>
      <c r="AQ34" s="73">
        <f t="shared" si="24"/>
        <v>0.55521455933431418</v>
      </c>
      <c r="AR34" s="73">
        <f t="shared" si="25"/>
        <v>2.6904179182278289</v>
      </c>
      <c r="AS34" s="79"/>
      <c r="AT34" s="5" t="s">
        <v>43</v>
      </c>
      <c r="AU34" s="75">
        <v>6</v>
      </c>
      <c r="AV34" s="76">
        <f t="shared" si="26"/>
        <v>4.1379310344827589</v>
      </c>
      <c r="AW34" s="69">
        <v>4</v>
      </c>
      <c r="AX34" s="77">
        <f t="shared" si="27"/>
        <v>2.7777777777777777</v>
      </c>
      <c r="AY34" s="78">
        <f t="shared" si="28"/>
        <v>1.0898653736263253</v>
      </c>
      <c r="AZ34" s="78">
        <f t="shared" si="29"/>
        <v>10.241588675403698</v>
      </c>
      <c r="BA34" s="73">
        <f t="shared" si="12"/>
        <v>0.75685095390717028</v>
      </c>
      <c r="BB34" s="73">
        <f t="shared" si="12"/>
        <v>7.1122143579192345</v>
      </c>
      <c r="BC34" s="73">
        <f t="shared" si="30"/>
        <v>2.0209268238706075</v>
      </c>
      <c r="BD34" s="73">
        <f t="shared" si="31"/>
        <v>4.3344365801414568</v>
      </c>
      <c r="BE34" s="79"/>
      <c r="BF34" s="5" t="s">
        <v>43</v>
      </c>
      <c r="BG34" s="80">
        <v>21</v>
      </c>
      <c r="BH34" s="81">
        <f t="shared" si="32"/>
        <v>14.482758620689657</v>
      </c>
      <c r="BI34" s="82">
        <v>15.4</v>
      </c>
      <c r="BJ34" s="83">
        <f t="shared" si="33"/>
        <v>10.694444444444445</v>
      </c>
      <c r="BK34" s="78">
        <f t="shared" si="34"/>
        <v>8.3953861327833117</v>
      </c>
      <c r="BL34" s="78">
        <f t="shared" si="35"/>
        <v>24.740218871485844</v>
      </c>
      <c r="BM34" s="84">
        <f t="shared" si="13"/>
        <v>5.8301292588773004</v>
      </c>
      <c r="BN34" s="84">
        <f t="shared" si="13"/>
        <v>17.18070754964295</v>
      </c>
      <c r="BO34" s="84">
        <f t="shared" si="36"/>
        <v>4.8643151855671443</v>
      </c>
      <c r="BP34" s="84">
        <f t="shared" si="37"/>
        <v>6.4862631051985051</v>
      </c>
      <c r="BQ34" s="85"/>
      <c r="BR34" s="89"/>
      <c r="BS34" s="5" t="s">
        <v>43</v>
      </c>
      <c r="BT34" s="80">
        <v>145</v>
      </c>
      <c r="BU34" s="80">
        <v>144</v>
      </c>
    </row>
    <row r="35" spans="1:73">
      <c r="A35" s="25"/>
      <c r="B35" s="30" t="s">
        <v>44</v>
      </c>
      <c r="C35" s="63">
        <f t="shared" si="0"/>
        <v>0.45454545454545453</v>
      </c>
      <c r="D35" s="63"/>
      <c r="E35" s="64">
        <f t="shared" si="1"/>
        <v>0</v>
      </c>
      <c r="F35" s="64">
        <f t="shared" si="2"/>
        <v>1.6921465385843746</v>
      </c>
      <c r="G35" s="64"/>
      <c r="H35" s="63">
        <f t="shared" si="3"/>
        <v>0</v>
      </c>
      <c r="I35" s="63"/>
      <c r="J35" s="65">
        <f t="shared" si="40"/>
        <v>1.1613673387288944E-2</v>
      </c>
      <c r="K35" s="65">
        <f t="shared" si="40"/>
        <v>2.5557997206141736</v>
      </c>
      <c r="L35" s="65"/>
      <c r="M35" s="63">
        <f t="shared" si="14"/>
        <v>2.2727272727272729</v>
      </c>
      <c r="N35" s="65"/>
      <c r="O35" s="65">
        <f t="shared" si="15"/>
        <v>0.49993824478271798</v>
      </c>
      <c r="P35" s="65">
        <f t="shared" si="15"/>
        <v>4.6979764566072006</v>
      </c>
      <c r="Q35" s="66">
        <f t="shared" si="5"/>
        <v>14.545454545454545</v>
      </c>
      <c r="R35" s="66"/>
      <c r="S35" s="67">
        <f t="shared" si="41"/>
        <v>6.5059982320779461</v>
      </c>
      <c r="T35" s="67">
        <f t="shared" si="41"/>
        <v>15.555194262443228</v>
      </c>
      <c r="U35" s="68">
        <f t="shared" si="7"/>
        <v>-1.0097397169886833</v>
      </c>
      <c r="V35" s="30" t="s">
        <v>44</v>
      </c>
      <c r="W35" s="69">
        <v>1</v>
      </c>
      <c r="X35" s="70">
        <f t="shared" si="8"/>
        <v>0.45454545454545453</v>
      </c>
      <c r="Y35" s="69">
        <v>0.4</v>
      </c>
      <c r="Z35" s="71">
        <f t="shared" si="9"/>
        <v>0.1834862385321101</v>
      </c>
      <c r="AA35" s="72">
        <f>IF(Y35&lt;1,0,IF(Y35&gt;100,Y35-(1.96*SQRT(Y35)),CHIINV(0.975,2*Y35)/2))</f>
        <v>0</v>
      </c>
      <c r="AB35" s="72">
        <f>IF(Y35=0,0,IF(Y35&gt;100,Y35+(1.96*SQRT(Y35)),CHIINV(0.025,2*(Y35+1))/2))</f>
        <v>3.6888794541139363</v>
      </c>
      <c r="AC35" s="73">
        <f t="shared" si="10"/>
        <v>0</v>
      </c>
      <c r="AD35" s="73">
        <f t="shared" si="10"/>
        <v>1.6921465385843746</v>
      </c>
      <c r="AE35" s="73">
        <f>Z35-AC35</f>
        <v>0.1834862385321101</v>
      </c>
      <c r="AF35" s="73">
        <f>AD35-Z35</f>
        <v>1.5086603000522645</v>
      </c>
      <c r="AG35" s="74"/>
      <c r="AH35" s="30" t="s">
        <v>44</v>
      </c>
      <c r="AI35" s="75">
        <v>0</v>
      </c>
      <c r="AJ35" s="76">
        <f>AI35/BT35*100</f>
        <v>0</v>
      </c>
      <c r="AK35" s="69">
        <v>1.2</v>
      </c>
      <c r="AL35" s="77">
        <f>AK35/BU35*100</f>
        <v>0.55045871559633019</v>
      </c>
      <c r="AM35" s="78">
        <f>IF(AK35&lt;0.5,0,IF(AK35&gt;100,AK35-(1.96*SQRT(AK35)),CHIINV(0.975,2*AK35)/2))</f>
        <v>2.5317807984289897E-2</v>
      </c>
      <c r="AN35" s="78">
        <f>IF(AK35=0,0,IF(AK35&gt;100,AK35+(1.96*SQRT(AK35)),CHIINV(0.025,2*(AK35+1))/2))</f>
        <v>5.5716433909388989</v>
      </c>
      <c r="AO35" s="73">
        <f t="shared" si="11"/>
        <v>1.1613673387288944E-2</v>
      </c>
      <c r="AP35" s="73">
        <f t="shared" si="11"/>
        <v>2.5557997206141736</v>
      </c>
      <c r="AQ35" s="73">
        <f>AL35-AO35</f>
        <v>0.53884504220904128</v>
      </c>
      <c r="AR35" s="73">
        <f>AP35-AL35</f>
        <v>2.0053410050178435</v>
      </c>
      <c r="AS35" s="79"/>
      <c r="AT35" s="30" t="s">
        <v>44</v>
      </c>
      <c r="AU35" s="75">
        <v>5</v>
      </c>
      <c r="AV35" s="76">
        <f>AU35/BT35*100</f>
        <v>2.2727272727272729</v>
      </c>
      <c r="AW35" s="69">
        <v>4.2</v>
      </c>
      <c r="AX35" s="77">
        <f>AW35/BU35*100</f>
        <v>1.926605504587156</v>
      </c>
      <c r="AY35" s="78">
        <f>IF(AW35=0,0,IF(AW35&gt;100,AW35-(1.96*SQRT(AW35)),CHIINV(0.975,2*AW35)/2))</f>
        <v>1.0898653736263253</v>
      </c>
      <c r="AZ35" s="78">
        <f>IF(AW35=0,0,IF(AW35&gt;100,AW35+(1.96*SQRT(AW35)),CHIINV(0.025,2*(AW35+1))/2))</f>
        <v>10.241588675403698</v>
      </c>
      <c r="BA35" s="73">
        <f t="shared" si="12"/>
        <v>0.49993824478271798</v>
      </c>
      <c r="BB35" s="73">
        <f t="shared" si="12"/>
        <v>4.6979764566072006</v>
      </c>
      <c r="BC35" s="73">
        <f>AX35-BA35</f>
        <v>1.4266672598044381</v>
      </c>
      <c r="BD35" s="73">
        <f>BB35-AX35</f>
        <v>2.7713709520200447</v>
      </c>
      <c r="BE35" s="79"/>
      <c r="BF35" s="30" t="s">
        <v>44</v>
      </c>
      <c r="BG35" s="80">
        <v>32</v>
      </c>
      <c r="BH35" s="81">
        <f>BG35/BT35*100</f>
        <v>14.545454545454545</v>
      </c>
      <c r="BI35" s="82">
        <v>22.6</v>
      </c>
      <c r="BJ35" s="83">
        <f>BI35/BU35*100</f>
        <v>10.366972477064222</v>
      </c>
      <c r="BK35" s="78">
        <f>IF(BI35=0,0,IF(BI35&gt;100,BI35-(1.96*SQRT(BI35)),CHIINV(0.975,2*BI35)/2))</f>
        <v>14.183076145929924</v>
      </c>
      <c r="BL35" s="78">
        <f>IF(BI35=0,0,IF(BI35&gt;100,BI35+(1.96*SQRT(BI35)),CHIINV(0.025,2*(BI35+1))/2))</f>
        <v>33.910323492126238</v>
      </c>
      <c r="BM35" s="84">
        <f t="shared" si="13"/>
        <v>6.5059982320779461</v>
      </c>
      <c r="BN35" s="84">
        <f t="shared" si="13"/>
        <v>15.555194262443228</v>
      </c>
      <c r="BO35" s="84">
        <f>BJ35-BM35</f>
        <v>3.8609742449862754</v>
      </c>
      <c r="BP35" s="84">
        <f>BN35-BJ35</f>
        <v>5.1882217853790067</v>
      </c>
      <c r="BQ35" s="85"/>
      <c r="BR35" s="89"/>
      <c r="BS35" s="30" t="s">
        <v>44</v>
      </c>
      <c r="BT35" s="80">
        <v>220</v>
      </c>
      <c r="BU35" s="80">
        <v>218</v>
      </c>
    </row>
    <row r="36" spans="1:73">
      <c r="A36" s="25"/>
      <c r="B36" s="30" t="s">
        <v>45</v>
      </c>
      <c r="C36" s="63">
        <f t="shared" si="0"/>
        <v>0</v>
      </c>
      <c r="D36" s="63"/>
      <c r="E36" s="64" t="str">
        <f t="shared" si="1"/>
        <v>-</v>
      </c>
      <c r="F36" s="64" t="str">
        <f t="shared" si="2"/>
        <v>-</v>
      </c>
      <c r="G36" s="64"/>
      <c r="H36" s="63">
        <f t="shared" si="3"/>
        <v>0</v>
      </c>
      <c r="I36" s="63"/>
      <c r="J36" s="65">
        <f t="shared" si="40"/>
        <v>1.1153219376339162E-2</v>
      </c>
      <c r="K36" s="65">
        <f t="shared" si="40"/>
        <v>2.4544684541581052</v>
      </c>
      <c r="L36" s="65"/>
      <c r="M36" s="63">
        <f t="shared" si="14"/>
        <v>2.0325203252032518</v>
      </c>
      <c r="N36" s="65"/>
      <c r="O36" s="65">
        <f t="shared" si="15"/>
        <v>0.48011690468120055</v>
      </c>
      <c r="P36" s="65">
        <f t="shared" si="15"/>
        <v>4.5117130728650654</v>
      </c>
      <c r="Q36" s="66">
        <f t="shared" si="5"/>
        <v>9.3495934959349594</v>
      </c>
      <c r="R36" s="66"/>
      <c r="S36" s="67">
        <f t="shared" si="41"/>
        <v>7.3043582310852271</v>
      </c>
      <c r="T36" s="67">
        <f t="shared" si="41"/>
        <v>16.520234432142868</v>
      </c>
      <c r="U36" s="68">
        <f t="shared" si="7"/>
        <v>-7.1706409362079082</v>
      </c>
      <c r="V36" s="30" t="s">
        <v>45</v>
      </c>
      <c r="W36" s="69"/>
      <c r="X36" s="70">
        <f t="shared" si="8"/>
        <v>0</v>
      </c>
      <c r="Y36" s="69"/>
      <c r="Z36" s="71">
        <f t="shared" si="9"/>
        <v>0</v>
      </c>
      <c r="AA36" s="72">
        <f>IF(Y36&lt;1,0,IF(Y36&gt;100,Y36-(1.96*SQRT(Y36)),CHIINV(0.975,2*Y36)/2))</f>
        <v>0</v>
      </c>
      <c r="AB36" s="72">
        <f>IF(Y36=0,0,IF(Y36&gt;100,Y36+(1.96*SQRT(Y36)),CHIINV(0.025,2*(Y36+1))/2))</f>
        <v>0</v>
      </c>
      <c r="AC36" s="73">
        <f t="shared" si="10"/>
        <v>0</v>
      </c>
      <c r="AD36" s="73">
        <f t="shared" si="10"/>
        <v>0</v>
      </c>
      <c r="AE36" s="73">
        <f>Z36-AC36</f>
        <v>0</v>
      </c>
      <c r="AF36" s="73">
        <f>AD36-Z36</f>
        <v>0</v>
      </c>
      <c r="AG36" s="74"/>
      <c r="AH36" s="30" t="s">
        <v>45</v>
      </c>
      <c r="AI36" s="75">
        <v>0</v>
      </c>
      <c r="AJ36" s="76">
        <f>AI36/BT36*100</f>
        <v>0</v>
      </c>
      <c r="AK36" s="69">
        <v>1.2</v>
      </c>
      <c r="AL36" s="77">
        <f>AK36/BU36*100</f>
        <v>0.52863436123348018</v>
      </c>
      <c r="AM36" s="78">
        <f>IF(AK36&lt;0.5,0,IF(AK36&gt;100,AK36-(1.96*SQRT(AK36)),CHIINV(0.975,2*AK36)/2))</f>
        <v>2.5317807984289897E-2</v>
      </c>
      <c r="AN36" s="78">
        <f>IF(AK36=0,0,IF(AK36&gt;100,AK36+(1.96*SQRT(AK36)),CHIINV(0.025,2*(AK36+1))/2))</f>
        <v>5.5716433909388989</v>
      </c>
      <c r="AO36" s="73">
        <f t="shared" si="11"/>
        <v>1.1153219376339162E-2</v>
      </c>
      <c r="AP36" s="73">
        <f t="shared" si="11"/>
        <v>2.4544684541581052</v>
      </c>
      <c r="AQ36" s="73">
        <f>AL36-AO36</f>
        <v>0.517481141857141</v>
      </c>
      <c r="AR36" s="73">
        <f>AP36-AL36</f>
        <v>1.9258340929246249</v>
      </c>
      <c r="AS36" s="79"/>
      <c r="AT36" s="30" t="s">
        <v>45</v>
      </c>
      <c r="AU36" s="75">
        <v>5</v>
      </c>
      <c r="AV36" s="76">
        <f>AU36/BT36*100</f>
        <v>2.0325203252032518</v>
      </c>
      <c r="AW36" s="69">
        <v>4.2</v>
      </c>
      <c r="AX36" s="77">
        <f>AW36/BU36*100</f>
        <v>1.8502202643171806</v>
      </c>
      <c r="AY36" s="78">
        <f>IF(AW36=0,0,IF(AW36&gt;100,AW36-(1.96*SQRT(AW36)),CHIINV(0.975,2*AW36)/2))</f>
        <v>1.0898653736263253</v>
      </c>
      <c r="AZ36" s="78">
        <f>IF(AW36=0,0,IF(AW36&gt;100,AW36+(1.96*SQRT(AW36)),CHIINV(0.025,2*(AW36+1))/2))</f>
        <v>10.241588675403698</v>
      </c>
      <c r="BA36" s="73">
        <f t="shared" si="12"/>
        <v>0.48011690468120055</v>
      </c>
      <c r="BB36" s="73">
        <f t="shared" si="12"/>
        <v>4.5117130728650654</v>
      </c>
      <c r="BC36" s="73">
        <f>AX36-BA36</f>
        <v>1.37010335963598</v>
      </c>
      <c r="BD36" s="73">
        <f>BB36-AX36</f>
        <v>2.6614928085478846</v>
      </c>
      <c r="BE36" s="79"/>
      <c r="BF36" s="30" t="s">
        <v>45</v>
      </c>
      <c r="BG36" s="80">
        <v>23</v>
      </c>
      <c r="BH36" s="81">
        <f>BG36/BT36*100</f>
        <v>9.3495934959349594</v>
      </c>
      <c r="BI36" s="82">
        <v>25.8</v>
      </c>
      <c r="BJ36" s="83">
        <f>BI36/BU36*100</f>
        <v>11.365638766519824</v>
      </c>
      <c r="BK36" s="78">
        <f>IF(BI36=0,0,IF(BI36&gt;100,BI36-(1.96*SQRT(BI36)),CHIINV(0.975,2*BI36)/2))</f>
        <v>16.580893184563465</v>
      </c>
      <c r="BL36" s="78">
        <f>IF(BI36=0,0,IF(BI36&gt;100,BI36+(1.96*SQRT(BI36)),CHIINV(0.025,2*(BI36+1))/2))</f>
        <v>37.500932160964311</v>
      </c>
      <c r="BM36" s="84">
        <f t="shared" si="13"/>
        <v>7.3043582310852271</v>
      </c>
      <c r="BN36" s="84">
        <f t="shared" si="13"/>
        <v>16.520234432142868</v>
      </c>
      <c r="BO36" s="84">
        <f>BJ36-BM36</f>
        <v>4.0612805354345971</v>
      </c>
      <c r="BP36" s="84">
        <f>BN36-BJ36</f>
        <v>5.1545956656230434</v>
      </c>
      <c r="BQ36" s="85"/>
      <c r="BR36" s="89"/>
      <c r="BS36" s="30" t="s">
        <v>45</v>
      </c>
      <c r="BT36" s="80">
        <v>246</v>
      </c>
      <c r="BU36" s="80">
        <v>227</v>
      </c>
    </row>
    <row r="37" spans="1:73">
      <c r="A37" s="90" t="s">
        <v>46</v>
      </c>
      <c r="B37" s="5" t="s">
        <v>46</v>
      </c>
      <c r="C37" s="63">
        <f t="shared" si="0"/>
        <v>0.33254156769596199</v>
      </c>
      <c r="D37" s="63"/>
      <c r="E37" s="64">
        <f t="shared" si="1"/>
        <v>0.14931182153178946</v>
      </c>
      <c r="F37" s="64">
        <f t="shared" si="2"/>
        <v>0.71986192469336707</v>
      </c>
      <c r="G37" s="64"/>
      <c r="H37" s="63">
        <f t="shared" si="3"/>
        <v>0.28503562945368172</v>
      </c>
      <c r="I37" s="63"/>
      <c r="J37" s="65">
        <f t="shared" si="40"/>
        <v>0.1342090153323732</v>
      </c>
      <c r="K37" s="65">
        <f t="shared" si="40"/>
        <v>0.68777660284703768</v>
      </c>
      <c r="L37" s="65"/>
      <c r="M37" s="63">
        <f t="shared" si="14"/>
        <v>3.5154394299287413</v>
      </c>
      <c r="N37" s="65"/>
      <c r="O37" s="65">
        <f t="shared" si="15"/>
        <v>2.5601391777226912</v>
      </c>
      <c r="P37" s="65">
        <f t="shared" si="15"/>
        <v>4.1642306196969621</v>
      </c>
      <c r="Q37" s="66">
        <f t="shared" si="5"/>
        <v>18.717339667458432</v>
      </c>
      <c r="R37" s="66"/>
      <c r="S37" s="67">
        <f t="shared" si="41"/>
        <v>14.399896920874275</v>
      </c>
      <c r="T37" s="67">
        <f t="shared" si="41"/>
        <v>17.836631452993156</v>
      </c>
      <c r="U37" s="68">
        <f t="shared" si="7"/>
        <v>0.88070821446527603</v>
      </c>
      <c r="V37" s="5" t="s">
        <v>46</v>
      </c>
      <c r="W37" s="69">
        <v>7</v>
      </c>
      <c r="X37" s="70">
        <f t="shared" si="8"/>
        <v>0.33254156769596199</v>
      </c>
      <c r="Y37" s="69">
        <v>7.6</v>
      </c>
      <c r="Z37" s="71">
        <f t="shared" si="9"/>
        <v>0.36242250834525513</v>
      </c>
      <c r="AA37" s="72">
        <f t="shared" si="16"/>
        <v>3.131068897521625</v>
      </c>
      <c r="AB37" s="72">
        <f t="shared" si="17"/>
        <v>15.095504560819906</v>
      </c>
      <c r="AC37" s="73">
        <f t="shared" si="10"/>
        <v>0.14931182153178946</v>
      </c>
      <c r="AD37" s="73">
        <f t="shared" si="10"/>
        <v>0.71986192469336707</v>
      </c>
      <c r="AE37" s="73">
        <f t="shared" si="18"/>
        <v>0.21311068681346568</v>
      </c>
      <c r="AF37" s="73">
        <f t="shared" si="19"/>
        <v>0.35743941634811194</v>
      </c>
      <c r="AG37" s="74"/>
      <c r="AH37" s="5" t="s">
        <v>46</v>
      </c>
      <c r="AI37" s="75">
        <v>6</v>
      </c>
      <c r="AJ37" s="76">
        <f t="shared" si="20"/>
        <v>0.28503562945368172</v>
      </c>
      <c r="AK37" s="69">
        <v>7.2</v>
      </c>
      <c r="AL37" s="77">
        <f t="shared" si="21"/>
        <v>0.34334763948497854</v>
      </c>
      <c r="AM37" s="78">
        <f t="shared" si="22"/>
        <v>2.8143630515198659</v>
      </c>
      <c r="AN37" s="78">
        <f t="shared" si="23"/>
        <v>14.42267536170238</v>
      </c>
      <c r="AO37" s="73">
        <f t="shared" si="11"/>
        <v>0.1342090153323732</v>
      </c>
      <c r="AP37" s="73">
        <f t="shared" si="11"/>
        <v>0.68777660284703768</v>
      </c>
      <c r="AQ37" s="73">
        <f t="shared" si="24"/>
        <v>0.20913862415260534</v>
      </c>
      <c r="AR37" s="73">
        <f t="shared" si="25"/>
        <v>0.34442896336205914</v>
      </c>
      <c r="AS37" s="79"/>
      <c r="AT37" s="5" t="s">
        <v>46</v>
      </c>
      <c r="AU37" s="75">
        <v>74</v>
      </c>
      <c r="AV37" s="76">
        <f t="shared" si="26"/>
        <v>3.5154394299287413</v>
      </c>
      <c r="AW37" s="69">
        <v>69.400000000000006</v>
      </c>
      <c r="AX37" s="77">
        <f t="shared" si="27"/>
        <v>3.3094897472579876</v>
      </c>
      <c r="AY37" s="78">
        <f t="shared" si="28"/>
        <v>53.686118556844832</v>
      </c>
      <c r="AZ37" s="78">
        <f t="shared" si="29"/>
        <v>87.323916095045291</v>
      </c>
      <c r="BA37" s="73">
        <f t="shared" si="12"/>
        <v>2.5601391777226912</v>
      </c>
      <c r="BB37" s="73">
        <f t="shared" si="12"/>
        <v>4.1642306196969621</v>
      </c>
      <c r="BC37" s="73">
        <f t="shared" si="30"/>
        <v>0.74935056953529644</v>
      </c>
      <c r="BD37" s="73">
        <f t="shared" si="31"/>
        <v>0.85474087243897445</v>
      </c>
      <c r="BE37" s="79"/>
      <c r="BF37" s="5" t="s">
        <v>46</v>
      </c>
      <c r="BG37" s="80">
        <v>394</v>
      </c>
      <c r="BH37" s="81">
        <f t="shared" si="32"/>
        <v>18.717339667458432</v>
      </c>
      <c r="BI37" s="82">
        <v>338</v>
      </c>
      <c r="BJ37" s="83">
        <f t="shared" si="33"/>
        <v>16.118264186933715</v>
      </c>
      <c r="BK37" s="78">
        <f t="shared" si="34"/>
        <v>301.96583843073353</v>
      </c>
      <c r="BL37" s="78">
        <f t="shared" si="35"/>
        <v>374.03416156926647</v>
      </c>
      <c r="BM37" s="84">
        <f t="shared" si="13"/>
        <v>14.399896920874275</v>
      </c>
      <c r="BN37" s="84">
        <f t="shared" si="13"/>
        <v>17.836631452993156</v>
      </c>
      <c r="BO37" s="84">
        <f t="shared" si="36"/>
        <v>1.71836726605944</v>
      </c>
      <c r="BP37" s="84">
        <f t="shared" si="37"/>
        <v>1.7183672660594418</v>
      </c>
      <c r="BQ37" s="85"/>
      <c r="BR37" s="89"/>
      <c r="BS37" s="5" t="s">
        <v>46</v>
      </c>
      <c r="BT37" s="80">
        <v>2105</v>
      </c>
      <c r="BU37" s="80">
        <v>2097</v>
      </c>
    </row>
    <row r="38" spans="1:73">
      <c r="A38" s="90" t="s">
        <v>47</v>
      </c>
      <c r="B38" s="5" t="s">
        <v>48</v>
      </c>
      <c r="C38" s="63">
        <f t="shared" si="0"/>
        <v>0.21929824561403508</v>
      </c>
      <c r="D38" s="63"/>
      <c r="E38" s="64">
        <f t="shared" si="1"/>
        <v>2.3405128267234069E-2</v>
      </c>
      <c r="F38" s="64">
        <f t="shared" si="2"/>
        <v>1.3918114960987016</v>
      </c>
      <c r="G38" s="64"/>
      <c r="H38" s="63">
        <f t="shared" si="3"/>
        <v>0.43859649122807015</v>
      </c>
      <c r="I38" s="63"/>
      <c r="J38" s="65">
        <f t="shared" si="40"/>
        <v>5.4919323176333829E-3</v>
      </c>
      <c r="K38" s="65">
        <f t="shared" si="40"/>
        <v>1.2085994340431452</v>
      </c>
      <c r="L38" s="65"/>
      <c r="M38" s="63">
        <f t="shared" si="14"/>
        <v>3.5087719298245612</v>
      </c>
      <c r="N38" s="65"/>
      <c r="O38" s="65">
        <f t="shared" si="15"/>
        <v>1.3450271385514572</v>
      </c>
      <c r="P38" s="65">
        <f t="shared" si="15"/>
        <v>4.5469815722726592</v>
      </c>
      <c r="Q38" s="66">
        <f t="shared" si="5"/>
        <v>21.052631578947366</v>
      </c>
      <c r="R38" s="66"/>
      <c r="S38" s="67">
        <f t="shared" si="41"/>
        <v>14.727761606246093</v>
      </c>
      <c r="T38" s="67">
        <f t="shared" si="41"/>
        <v>22.79909247698459</v>
      </c>
      <c r="U38" s="68">
        <f t="shared" si="7"/>
        <v>-1.746460898037224</v>
      </c>
      <c r="V38" s="5" t="s">
        <v>48</v>
      </c>
      <c r="W38" s="69">
        <v>1</v>
      </c>
      <c r="X38" s="70">
        <f t="shared" si="8"/>
        <v>0.21929824561403508</v>
      </c>
      <c r="Y38" s="69">
        <v>1.6</v>
      </c>
      <c r="Z38" s="71">
        <f t="shared" si="9"/>
        <v>0.34707158351409984</v>
      </c>
      <c r="AA38" s="72">
        <f t="shared" si="16"/>
        <v>0.10789764131194905</v>
      </c>
      <c r="AB38" s="72">
        <f t="shared" si="17"/>
        <v>6.4162509970150143</v>
      </c>
      <c r="AC38" s="73">
        <f t="shared" si="10"/>
        <v>2.3405128267234069E-2</v>
      </c>
      <c r="AD38" s="73">
        <f t="shared" si="10"/>
        <v>1.3918114960987016</v>
      </c>
      <c r="AE38" s="73">
        <f t="shared" si="18"/>
        <v>0.32366645524686577</v>
      </c>
      <c r="AF38" s="73">
        <f t="shared" si="19"/>
        <v>1.0447399125846017</v>
      </c>
      <c r="AG38" s="74"/>
      <c r="AH38" s="5" t="s">
        <v>48</v>
      </c>
      <c r="AI38" s="75">
        <v>2</v>
      </c>
      <c r="AJ38" s="76">
        <f t="shared" si="20"/>
        <v>0.43859649122807015</v>
      </c>
      <c r="AK38" s="69">
        <v>1</v>
      </c>
      <c r="AL38" s="77">
        <f t="shared" si="21"/>
        <v>0.21691973969631237</v>
      </c>
      <c r="AM38" s="78">
        <f t="shared" si="22"/>
        <v>2.5317807984289897E-2</v>
      </c>
      <c r="AN38" s="78">
        <f t="shared" si="23"/>
        <v>5.5716433909388989</v>
      </c>
      <c r="AO38" s="73">
        <f t="shared" si="11"/>
        <v>5.4919323176333829E-3</v>
      </c>
      <c r="AP38" s="73">
        <f t="shared" si="11"/>
        <v>1.2085994340431452</v>
      </c>
      <c r="AQ38" s="73">
        <f t="shared" si="24"/>
        <v>0.211427807378679</v>
      </c>
      <c r="AR38" s="73">
        <f t="shared" si="25"/>
        <v>0.99167969434683279</v>
      </c>
      <c r="AS38" s="79"/>
      <c r="AT38" s="5" t="s">
        <v>48</v>
      </c>
      <c r="AU38" s="75">
        <v>16</v>
      </c>
      <c r="AV38" s="76">
        <f t="shared" si="26"/>
        <v>3.5087719298245612</v>
      </c>
      <c r="AW38" s="69">
        <v>12.4</v>
      </c>
      <c r="AX38" s="77">
        <f t="shared" si="27"/>
        <v>2.6898047722342735</v>
      </c>
      <c r="AY38" s="78">
        <f t="shared" si="28"/>
        <v>6.2005751087222176</v>
      </c>
      <c r="AZ38" s="78">
        <f t="shared" si="29"/>
        <v>20.961585048176957</v>
      </c>
      <c r="BA38" s="73">
        <f t="shared" si="12"/>
        <v>1.3450271385514572</v>
      </c>
      <c r="BB38" s="73">
        <f t="shared" si="12"/>
        <v>4.5469815722726592</v>
      </c>
      <c r="BC38" s="73">
        <f t="shared" si="30"/>
        <v>1.3447776336828163</v>
      </c>
      <c r="BD38" s="73">
        <f t="shared" si="31"/>
        <v>1.8571768000383857</v>
      </c>
      <c r="BE38" s="79"/>
      <c r="BF38" s="5" t="s">
        <v>48</v>
      </c>
      <c r="BG38" s="80">
        <v>96</v>
      </c>
      <c r="BH38" s="81">
        <f t="shared" si="32"/>
        <v>21.052631578947366</v>
      </c>
      <c r="BI38" s="82">
        <v>85.2</v>
      </c>
      <c r="BJ38" s="83">
        <f t="shared" si="33"/>
        <v>18.481561822125812</v>
      </c>
      <c r="BK38" s="78">
        <f t="shared" si="34"/>
        <v>67.894981004794488</v>
      </c>
      <c r="BL38" s="78">
        <f t="shared" si="35"/>
        <v>105.10381631889896</v>
      </c>
      <c r="BM38" s="84">
        <f t="shared" si="13"/>
        <v>14.727761606246093</v>
      </c>
      <c r="BN38" s="84">
        <f t="shared" si="13"/>
        <v>22.79909247698459</v>
      </c>
      <c r="BO38" s="84">
        <f t="shared" si="36"/>
        <v>3.7538002158797195</v>
      </c>
      <c r="BP38" s="84">
        <f t="shared" si="37"/>
        <v>4.3175306548587784</v>
      </c>
      <c r="BQ38" s="85"/>
      <c r="BR38" s="89"/>
      <c r="BS38" s="5" t="s">
        <v>48</v>
      </c>
      <c r="BT38" s="80">
        <v>456</v>
      </c>
      <c r="BU38" s="80">
        <v>461</v>
      </c>
    </row>
    <row r="39" spans="1:73">
      <c r="B39" s="5" t="s">
        <v>50</v>
      </c>
      <c r="C39" s="63">
        <f t="shared" si="0"/>
        <v>0.75282308657465491</v>
      </c>
      <c r="D39" s="63"/>
      <c r="E39" s="64">
        <f t="shared" si="1"/>
        <v>0.16772605589940112</v>
      </c>
      <c r="F39" s="64">
        <f t="shared" si="2"/>
        <v>1.3614937429205716</v>
      </c>
      <c r="G39" s="64"/>
      <c r="H39" s="63">
        <f t="shared" si="3"/>
        <v>0.37641154328732745</v>
      </c>
      <c r="I39" s="63"/>
      <c r="J39" s="65">
        <f t="shared" si="40"/>
        <v>7.6853679862807736E-2</v>
      </c>
      <c r="K39" s="65">
        <f t="shared" si="40"/>
        <v>1.0891022446884877</v>
      </c>
      <c r="L39" s="65"/>
      <c r="M39" s="63">
        <f t="shared" si="14"/>
        <v>5.395232120451694</v>
      </c>
      <c r="N39" s="65"/>
      <c r="O39" s="65">
        <f t="shared" si="15"/>
        <v>3.2883192404057682</v>
      </c>
      <c r="P39" s="65">
        <f t="shared" si="15"/>
        <v>6.4073361429407827</v>
      </c>
      <c r="Q39" s="66">
        <f t="shared" si="5"/>
        <v>31.493099121706397</v>
      </c>
      <c r="R39" s="66"/>
      <c r="S39" s="67">
        <f t="shared" si="41"/>
        <v>23.764234198519709</v>
      </c>
      <c r="T39" s="67">
        <f t="shared" si="41"/>
        <v>30.993529776635569</v>
      </c>
      <c r="U39" s="68">
        <f t="shared" si="7"/>
        <v>0.49956934507082806</v>
      </c>
      <c r="V39" s="5" t="s">
        <v>50</v>
      </c>
      <c r="W39" s="69">
        <v>6</v>
      </c>
      <c r="X39" s="70">
        <f t="shared" si="8"/>
        <v>0.75282308657465491</v>
      </c>
      <c r="Y39" s="69">
        <v>4.5999999999999996</v>
      </c>
      <c r="Z39" s="71">
        <f t="shared" si="9"/>
        <v>0.5714285714285714</v>
      </c>
      <c r="AA39" s="72">
        <f t="shared" si="16"/>
        <v>1.3501947499901792</v>
      </c>
      <c r="AB39" s="72">
        <f t="shared" si="17"/>
        <v>10.960024630510603</v>
      </c>
      <c r="AC39" s="73">
        <f t="shared" si="10"/>
        <v>0.16772605589940112</v>
      </c>
      <c r="AD39" s="73">
        <f t="shared" si="10"/>
        <v>1.3614937429205716</v>
      </c>
      <c r="AE39" s="73">
        <f t="shared" si="18"/>
        <v>0.40370251552917025</v>
      </c>
      <c r="AF39" s="73">
        <f t="shared" si="19"/>
        <v>0.79006517149200017</v>
      </c>
      <c r="AG39" s="74"/>
      <c r="AH39" s="5" t="s">
        <v>50</v>
      </c>
      <c r="AI39" s="75">
        <v>3</v>
      </c>
      <c r="AJ39" s="76">
        <f t="shared" si="20"/>
        <v>0.37641154328732745</v>
      </c>
      <c r="AK39" s="69">
        <v>3.4</v>
      </c>
      <c r="AL39" s="77">
        <f t="shared" si="21"/>
        <v>0.42236024844720493</v>
      </c>
      <c r="AM39" s="78">
        <f t="shared" si="22"/>
        <v>0.61867212289560225</v>
      </c>
      <c r="AN39" s="78">
        <f t="shared" si="23"/>
        <v>8.7672730697423251</v>
      </c>
      <c r="AO39" s="73">
        <f t="shared" si="11"/>
        <v>7.6853679862807736E-2</v>
      </c>
      <c r="AP39" s="73">
        <f t="shared" si="11"/>
        <v>1.0891022446884877</v>
      </c>
      <c r="AQ39" s="73">
        <f t="shared" si="24"/>
        <v>0.34550656858439721</v>
      </c>
      <c r="AR39" s="73">
        <f t="shared" si="25"/>
        <v>0.66674199624128283</v>
      </c>
      <c r="AS39" s="79"/>
      <c r="AT39" s="5" t="s">
        <v>50</v>
      </c>
      <c r="AU39" s="75">
        <v>43</v>
      </c>
      <c r="AV39" s="76">
        <f t="shared" si="26"/>
        <v>5.395232120451694</v>
      </c>
      <c r="AW39" s="69">
        <v>37.799999999999997</v>
      </c>
      <c r="AX39" s="77">
        <f t="shared" si="27"/>
        <v>4.695652173913043</v>
      </c>
      <c r="AY39" s="78">
        <f t="shared" si="28"/>
        <v>26.470969885266431</v>
      </c>
      <c r="AZ39" s="78">
        <f t="shared" si="29"/>
        <v>51.5790559506733</v>
      </c>
      <c r="BA39" s="73">
        <f t="shared" si="12"/>
        <v>3.2883192404057682</v>
      </c>
      <c r="BB39" s="73">
        <f t="shared" si="12"/>
        <v>6.4073361429407827</v>
      </c>
      <c r="BC39" s="73">
        <f t="shared" si="30"/>
        <v>1.4073329335072748</v>
      </c>
      <c r="BD39" s="73">
        <f t="shared" si="31"/>
        <v>1.7116839690277397</v>
      </c>
      <c r="BE39" s="79"/>
      <c r="BF39" s="5" t="s">
        <v>50</v>
      </c>
      <c r="BG39" s="80">
        <v>251</v>
      </c>
      <c r="BH39" s="81">
        <f t="shared" si="32"/>
        <v>31.493099121706397</v>
      </c>
      <c r="BI39" s="82">
        <v>220.4</v>
      </c>
      <c r="BJ39" s="83">
        <f t="shared" si="33"/>
        <v>27.378881987577643</v>
      </c>
      <c r="BK39" s="78">
        <f t="shared" si="34"/>
        <v>191.30208529808365</v>
      </c>
      <c r="BL39" s="78">
        <f t="shared" si="35"/>
        <v>249.49791470191636</v>
      </c>
      <c r="BM39" s="84">
        <f t="shared" si="13"/>
        <v>23.764234198519709</v>
      </c>
      <c r="BN39" s="84">
        <f t="shared" si="13"/>
        <v>30.993529776635569</v>
      </c>
      <c r="BO39" s="84">
        <f t="shared" si="36"/>
        <v>3.6146477890579334</v>
      </c>
      <c r="BP39" s="84">
        <f t="shared" si="37"/>
        <v>3.6146477890579263</v>
      </c>
      <c r="BQ39" s="85"/>
      <c r="BR39" s="89"/>
      <c r="BS39" s="5" t="s">
        <v>50</v>
      </c>
      <c r="BT39" s="80">
        <v>797</v>
      </c>
      <c r="BU39" s="80">
        <v>805</v>
      </c>
    </row>
    <row r="40" spans="1:73">
      <c r="A40" s="90" t="s">
        <v>49</v>
      </c>
      <c r="B40" s="5" t="s">
        <v>51</v>
      </c>
      <c r="C40" s="63">
        <f>X40</f>
        <v>0.52826201796090866</v>
      </c>
      <c r="D40" s="63"/>
      <c r="E40" s="64">
        <f>IF(Z40=0,$AF$4,AC40)</f>
        <v>0.28290367682827605</v>
      </c>
      <c r="F40" s="64">
        <f>IF($Z40=0,$AF$4,AD40)</f>
        <v>1.0140153793561031</v>
      </c>
      <c r="G40" s="64"/>
      <c r="H40" s="63">
        <f>AJ40</f>
        <v>0.15847860538827258</v>
      </c>
      <c r="I40" s="63"/>
      <c r="J40" s="65">
        <f t="shared" ref="J40:K42" si="42">AO40</f>
        <v>6.9561810921699094E-2</v>
      </c>
      <c r="K40" s="65">
        <f t="shared" si="42"/>
        <v>0.56465866205618764</v>
      </c>
      <c r="L40" s="65"/>
      <c r="M40" s="63">
        <f t="shared" si="14"/>
        <v>3.6450079239302693</v>
      </c>
      <c r="N40" s="65"/>
      <c r="O40" s="65">
        <f t="shared" si="15"/>
        <v>2.6071558750796968</v>
      </c>
      <c r="P40" s="65">
        <f t="shared" si="15"/>
        <v>4.2971727241056401</v>
      </c>
      <c r="Q40" s="66">
        <f>BH40</f>
        <v>24.035921817221343</v>
      </c>
      <c r="R40" s="66"/>
      <c r="S40" s="67">
        <f t="shared" ref="S40:T42" si="43">BM40</f>
        <v>20.206854301313641</v>
      </c>
      <c r="T40" s="67">
        <f t="shared" si="43"/>
        <v>24.409322926919227</v>
      </c>
      <c r="U40" s="68">
        <f t="shared" si="7"/>
        <v>-0.37340110969788398</v>
      </c>
      <c r="V40" s="5" t="s">
        <v>51</v>
      </c>
      <c r="W40" s="69">
        <v>10</v>
      </c>
      <c r="X40" s="70">
        <f t="shared" si="8"/>
        <v>0.52826201796090866</v>
      </c>
      <c r="Y40" s="69">
        <v>11.2</v>
      </c>
      <c r="Z40" s="71">
        <f t="shared" si="9"/>
        <v>0.57702215352910868</v>
      </c>
      <c r="AA40" s="72">
        <f t="shared" si="16"/>
        <v>5.4911603672368381</v>
      </c>
      <c r="AB40" s="72">
        <f t="shared" si="17"/>
        <v>19.682038513301958</v>
      </c>
      <c r="AC40" s="73">
        <f t="shared" si="10"/>
        <v>0.28290367682827605</v>
      </c>
      <c r="AD40" s="73">
        <f t="shared" si="10"/>
        <v>1.0140153793561031</v>
      </c>
      <c r="AE40" s="73">
        <f t="shared" si="18"/>
        <v>0.29411847670083263</v>
      </c>
      <c r="AF40" s="73">
        <f t="shared" si="19"/>
        <v>0.4369932258269944</v>
      </c>
      <c r="AG40" s="74"/>
      <c r="AH40" s="5" t="s">
        <v>51</v>
      </c>
      <c r="AI40" s="75">
        <v>3</v>
      </c>
      <c r="AJ40" s="76">
        <f t="shared" si="20"/>
        <v>0.15847860538827258</v>
      </c>
      <c r="AK40" s="69">
        <v>4.5999999999999996</v>
      </c>
      <c r="AL40" s="77">
        <f t="shared" si="21"/>
        <v>0.23699124162802676</v>
      </c>
      <c r="AM40" s="78">
        <f t="shared" si="22"/>
        <v>1.3501947499901792</v>
      </c>
      <c r="AN40" s="78">
        <f t="shared" si="23"/>
        <v>10.960024630510603</v>
      </c>
      <c r="AO40" s="73">
        <f t="shared" si="11"/>
        <v>6.9561810921699094E-2</v>
      </c>
      <c r="AP40" s="73">
        <f t="shared" si="11"/>
        <v>0.56465866205618764</v>
      </c>
      <c r="AQ40" s="73">
        <f t="shared" si="24"/>
        <v>0.16742943070632765</v>
      </c>
      <c r="AR40" s="73">
        <f t="shared" si="25"/>
        <v>0.32766742042816088</v>
      </c>
      <c r="AS40" s="79"/>
      <c r="AT40" s="5" t="s">
        <v>51</v>
      </c>
      <c r="AU40" s="75">
        <v>69</v>
      </c>
      <c r="AV40" s="76">
        <f t="shared" si="26"/>
        <v>3.6450079239302693</v>
      </c>
      <c r="AW40" s="69">
        <v>65.599999999999994</v>
      </c>
      <c r="AX40" s="77">
        <f t="shared" si="27"/>
        <v>3.3797011849562075</v>
      </c>
      <c r="AY40" s="78">
        <f t="shared" si="28"/>
        <v>50.604895535296912</v>
      </c>
      <c r="AZ40" s="78">
        <f t="shared" si="29"/>
        <v>83.40812257489047</v>
      </c>
      <c r="BA40" s="73">
        <f t="shared" si="12"/>
        <v>2.6071558750796968</v>
      </c>
      <c r="BB40" s="73">
        <f t="shared" si="12"/>
        <v>4.2971727241056401</v>
      </c>
      <c r="BC40" s="73">
        <f t="shared" si="30"/>
        <v>0.77254530987651071</v>
      </c>
      <c r="BD40" s="73">
        <f t="shared" si="31"/>
        <v>0.91747153914943258</v>
      </c>
      <c r="BE40" s="79"/>
      <c r="BF40" s="5" t="s">
        <v>51</v>
      </c>
      <c r="BG40" s="80">
        <v>455</v>
      </c>
      <c r="BH40" s="81">
        <f t="shared" si="32"/>
        <v>24.035921817221343</v>
      </c>
      <c r="BI40" s="82">
        <v>433</v>
      </c>
      <c r="BJ40" s="83">
        <f t="shared" si="33"/>
        <v>22.308088614116432</v>
      </c>
      <c r="BK40" s="78">
        <f t="shared" si="34"/>
        <v>392.21504198849777</v>
      </c>
      <c r="BL40" s="78">
        <f t="shared" si="35"/>
        <v>473.78495801150223</v>
      </c>
      <c r="BM40" s="84">
        <f t="shared" si="13"/>
        <v>20.206854301313641</v>
      </c>
      <c r="BN40" s="84">
        <f t="shared" si="13"/>
        <v>24.409322926919227</v>
      </c>
      <c r="BO40" s="84">
        <f t="shared" si="36"/>
        <v>2.1012343128027915</v>
      </c>
      <c r="BP40" s="84">
        <f t="shared" si="37"/>
        <v>2.101234312802795</v>
      </c>
      <c r="BQ40" s="85"/>
      <c r="BR40" s="89"/>
      <c r="BS40" s="5" t="s">
        <v>51</v>
      </c>
      <c r="BT40" s="80">
        <v>1893</v>
      </c>
      <c r="BU40" s="80">
        <v>1941</v>
      </c>
    </row>
    <row r="41" spans="1:73">
      <c r="B41" s="5" t="s">
        <v>52</v>
      </c>
      <c r="C41" s="63">
        <f>X41</f>
        <v>0.89887640449438211</v>
      </c>
      <c r="D41" s="63"/>
      <c r="E41" s="64">
        <f>IF(Z41=0,$AF$4,AC41)</f>
        <v>0.3134328330067277</v>
      </c>
      <c r="F41" s="64">
        <f>IF($Z41=0,$AF$4,AD41)</f>
        <v>1.3012036139694723</v>
      </c>
      <c r="G41" s="64"/>
      <c r="H41" s="63">
        <f>AJ41</f>
        <v>0.82397003745318353</v>
      </c>
      <c r="I41" s="63"/>
      <c r="J41" s="65">
        <f t="shared" si="42"/>
        <v>0.21434600544705759</v>
      </c>
      <c r="K41" s="65">
        <f t="shared" si="42"/>
        <v>1.0984520458265332</v>
      </c>
      <c r="L41" s="65"/>
      <c r="M41" s="63">
        <f>AV41</f>
        <v>5.2434456928838955</v>
      </c>
      <c r="N41" s="65"/>
      <c r="O41" s="65">
        <f>BA41</f>
        <v>3.7538308108328602</v>
      </c>
      <c r="P41" s="65">
        <f>BB41</f>
        <v>6.2244151720399845</v>
      </c>
      <c r="Q41" s="66">
        <f>BH41</f>
        <v>31.835205992509362</v>
      </c>
      <c r="R41" s="66"/>
      <c r="S41" s="67">
        <f t="shared" si="43"/>
        <v>27.406628382585009</v>
      </c>
      <c r="T41" s="67">
        <f t="shared" si="43"/>
        <v>33.370218532875768</v>
      </c>
      <c r="U41" s="68">
        <f t="shared" si="7"/>
        <v>-1.5350125403664059</v>
      </c>
      <c r="V41" s="5" t="s">
        <v>52</v>
      </c>
      <c r="W41" s="69">
        <v>12</v>
      </c>
      <c r="X41" s="70">
        <f t="shared" si="8"/>
        <v>0.89887640449438211</v>
      </c>
      <c r="Y41" s="69">
        <v>9.1999999999999993</v>
      </c>
      <c r="Z41" s="71">
        <f t="shared" si="9"/>
        <v>0.70068545316070063</v>
      </c>
      <c r="AA41" s="72">
        <f t="shared" si="16"/>
        <v>4.1153730973783347</v>
      </c>
      <c r="AB41" s="72">
        <f t="shared" si="17"/>
        <v>17.08480345141917</v>
      </c>
      <c r="AC41" s="73">
        <f t="shared" si="10"/>
        <v>0.3134328330067277</v>
      </c>
      <c r="AD41" s="73">
        <f t="shared" si="10"/>
        <v>1.3012036139694723</v>
      </c>
      <c r="AE41" s="73">
        <f t="shared" si="18"/>
        <v>0.38725262015397294</v>
      </c>
      <c r="AF41" s="73">
        <f t="shared" si="19"/>
        <v>0.60051816080877163</v>
      </c>
      <c r="AG41" s="74"/>
      <c r="AH41" s="5" t="s">
        <v>52</v>
      </c>
      <c r="AI41" s="75">
        <v>11</v>
      </c>
      <c r="AJ41" s="76">
        <f t="shared" si="20"/>
        <v>0.82397003745318353</v>
      </c>
      <c r="AK41" s="69">
        <v>7.4</v>
      </c>
      <c r="AL41" s="77">
        <f t="shared" si="21"/>
        <v>0.56359482102056357</v>
      </c>
      <c r="AM41" s="78">
        <f t="shared" si="22"/>
        <v>2.8143630515198659</v>
      </c>
      <c r="AN41" s="78">
        <f t="shared" si="23"/>
        <v>14.42267536170238</v>
      </c>
      <c r="AO41" s="73">
        <f t="shared" si="11"/>
        <v>0.21434600544705759</v>
      </c>
      <c r="AP41" s="73">
        <f t="shared" si="11"/>
        <v>1.0984520458265332</v>
      </c>
      <c r="AQ41" s="73">
        <f t="shared" si="24"/>
        <v>0.34924881557350596</v>
      </c>
      <c r="AR41" s="73">
        <f t="shared" si="25"/>
        <v>0.53485722480596964</v>
      </c>
      <c r="AS41" s="79"/>
      <c r="AT41" s="5" t="s">
        <v>52</v>
      </c>
      <c r="AU41" s="75">
        <v>70</v>
      </c>
      <c r="AV41" s="76">
        <f t="shared" si="26"/>
        <v>5.2434456928838955</v>
      </c>
      <c r="AW41" s="69">
        <v>64</v>
      </c>
      <c r="AX41" s="77">
        <f t="shared" si="27"/>
        <v>4.8743335872048741</v>
      </c>
      <c r="AY41" s="78">
        <f t="shared" si="28"/>
        <v>49.287798546235457</v>
      </c>
      <c r="AZ41" s="78">
        <f t="shared" si="29"/>
        <v>81.726571208885005</v>
      </c>
      <c r="BA41" s="73">
        <f t="shared" si="12"/>
        <v>3.7538308108328602</v>
      </c>
      <c r="BB41" s="73">
        <f t="shared" si="12"/>
        <v>6.2244151720399845</v>
      </c>
      <c r="BC41" s="73">
        <f t="shared" si="30"/>
        <v>1.1205027763720139</v>
      </c>
      <c r="BD41" s="73">
        <f t="shared" si="31"/>
        <v>1.3500815848351104</v>
      </c>
      <c r="BE41" s="79"/>
      <c r="BF41" s="5" t="s">
        <v>52</v>
      </c>
      <c r="BG41" s="80">
        <v>425</v>
      </c>
      <c r="BH41" s="81">
        <f t="shared" si="32"/>
        <v>31.835205992509362</v>
      </c>
      <c r="BI41" s="82">
        <v>399</v>
      </c>
      <c r="BJ41" s="83">
        <f t="shared" si="33"/>
        <v>30.38842345773039</v>
      </c>
      <c r="BK41" s="78">
        <f t="shared" si="34"/>
        <v>359.84903066334118</v>
      </c>
      <c r="BL41" s="78">
        <f t="shared" si="35"/>
        <v>438.15096933665882</v>
      </c>
      <c r="BM41" s="84">
        <f t="shared" si="13"/>
        <v>27.406628382585009</v>
      </c>
      <c r="BN41" s="84">
        <f t="shared" si="13"/>
        <v>33.370218532875768</v>
      </c>
      <c r="BO41" s="84">
        <f t="shared" si="36"/>
        <v>2.9817950751453814</v>
      </c>
      <c r="BP41" s="84">
        <f t="shared" si="37"/>
        <v>2.9817950751453779</v>
      </c>
      <c r="BS41" s="5" t="s">
        <v>52</v>
      </c>
      <c r="BT41" s="80">
        <v>1335</v>
      </c>
      <c r="BU41" s="80">
        <v>1313</v>
      </c>
    </row>
    <row r="42" spans="1:73" ht="26.25" customHeight="1">
      <c r="A42" s="25" t="s">
        <v>53</v>
      </c>
      <c r="B42" s="5" t="s">
        <v>53</v>
      </c>
      <c r="C42" s="63">
        <f>X42</f>
        <v>0.55473632469629941</v>
      </c>
      <c r="D42" s="63"/>
      <c r="E42" s="64">
        <f>IF(Z42=0,$AF$4,AC42)</f>
        <v>0.42470395976392411</v>
      </c>
      <c r="F42" s="64">
        <f>IF($Z42=0,$AF$4,AD42)</f>
        <v>0.58997667511221874</v>
      </c>
      <c r="G42" s="64"/>
      <c r="H42" s="63">
        <f>AJ42</f>
        <v>0.42482971701425465</v>
      </c>
      <c r="I42" s="63"/>
      <c r="J42" s="65">
        <f t="shared" si="42"/>
        <v>0.33310663133794827</v>
      </c>
      <c r="K42" s="65">
        <f t="shared" si="42"/>
        <v>0.48116056322426065</v>
      </c>
      <c r="L42" s="63"/>
      <c r="M42" s="63">
        <f t="shared" si="14"/>
        <v>4.7819675584579739</v>
      </c>
      <c r="N42" s="65"/>
      <c r="O42" s="65">
        <f t="shared" si="15"/>
        <v>4.3386061350537446</v>
      </c>
      <c r="P42" s="65">
        <f t="shared" si="15"/>
        <v>4.8355643565197832</v>
      </c>
      <c r="Q42" s="66">
        <f>BH42</f>
        <v>25.542447861807453</v>
      </c>
      <c r="R42" s="66"/>
      <c r="S42" s="67">
        <f t="shared" si="43"/>
        <v>23.171144675120772</v>
      </c>
      <c r="T42" s="67">
        <f t="shared" si="43"/>
        <v>24.301613812668727</v>
      </c>
      <c r="U42" s="68">
        <f t="shared" si="7"/>
        <v>1.2408340491387264</v>
      </c>
      <c r="V42" s="25" t="s">
        <v>53</v>
      </c>
      <c r="W42" s="91">
        <f>SUM(W10:W41)</f>
        <v>158</v>
      </c>
      <c r="X42" s="70">
        <f t="shared" si="8"/>
        <v>0.55473632469629941</v>
      </c>
      <c r="Y42" s="91">
        <f>SUM(Y10:Y41)</f>
        <v>144.79999999999998</v>
      </c>
      <c r="Z42" s="71">
        <f t="shared" si="9"/>
        <v>0.5073403174380714</v>
      </c>
      <c r="AA42" s="72">
        <f t="shared" si="16"/>
        <v>121.21475715622159</v>
      </c>
      <c r="AB42" s="72">
        <f t="shared" si="17"/>
        <v>168.38524284377837</v>
      </c>
      <c r="AC42" s="73">
        <f t="shared" si="10"/>
        <v>0.42470395976392411</v>
      </c>
      <c r="AD42" s="73">
        <f t="shared" si="10"/>
        <v>0.58997667511221874</v>
      </c>
      <c r="AE42" s="73">
        <f t="shared" si="18"/>
        <v>8.2636357674147287E-2</v>
      </c>
      <c r="AF42" s="73">
        <f t="shared" si="19"/>
        <v>8.2636357674147343E-2</v>
      </c>
      <c r="AG42" s="74"/>
      <c r="AH42" s="25" t="s">
        <v>53</v>
      </c>
      <c r="AI42" s="91">
        <f>SUM(AI10:AI41)</f>
        <v>121</v>
      </c>
      <c r="AJ42" s="76">
        <f t="shared" si="20"/>
        <v>0.42482971701425465</v>
      </c>
      <c r="AK42" s="91">
        <f>SUM(AK10:AK41)</f>
        <v>116.20000000000002</v>
      </c>
      <c r="AL42" s="77">
        <f t="shared" si="21"/>
        <v>0.40713359728110443</v>
      </c>
      <c r="AM42" s="78">
        <f t="shared" si="22"/>
        <v>95.071963650163809</v>
      </c>
      <c r="AN42" s="78">
        <f t="shared" si="23"/>
        <v>137.32803634983622</v>
      </c>
      <c r="AO42" s="73">
        <f t="shared" si="11"/>
        <v>0.33310663133794827</v>
      </c>
      <c r="AP42" s="73">
        <f t="shared" si="11"/>
        <v>0.48116056322426065</v>
      </c>
      <c r="AQ42" s="73">
        <f t="shared" si="24"/>
        <v>7.4026965943156164E-2</v>
      </c>
      <c r="AR42" s="73">
        <f t="shared" si="25"/>
        <v>7.402696594315622E-2</v>
      </c>
      <c r="AS42" s="79"/>
      <c r="AT42" s="25" t="s">
        <v>53</v>
      </c>
      <c r="AU42" s="91">
        <f>SUM(AU10:AU41)</f>
        <v>1362</v>
      </c>
      <c r="AV42" s="76">
        <f t="shared" si="26"/>
        <v>4.7819675584579739</v>
      </c>
      <c r="AW42" s="91">
        <f>SUM(AW10:AW41)</f>
        <v>1309.2000000000003</v>
      </c>
      <c r="AX42" s="77">
        <f t="shared" si="27"/>
        <v>4.5870852457867635</v>
      </c>
      <c r="AY42" s="78">
        <f t="shared" si="28"/>
        <v>1238.2815770056893</v>
      </c>
      <c r="AZ42" s="78">
        <f t="shared" si="29"/>
        <v>1380.1184229943112</v>
      </c>
      <c r="BA42" s="73">
        <f t="shared" si="12"/>
        <v>4.3386061350537446</v>
      </c>
      <c r="BB42" s="73">
        <f t="shared" si="12"/>
        <v>4.8355643565197832</v>
      </c>
      <c r="BC42" s="73">
        <f t="shared" si="30"/>
        <v>0.24847911073301887</v>
      </c>
      <c r="BD42" s="73">
        <f t="shared" si="31"/>
        <v>0.24847911073301976</v>
      </c>
      <c r="BE42" s="79"/>
      <c r="BF42" s="25" t="s">
        <v>53</v>
      </c>
      <c r="BG42" s="91">
        <f>SUM(BG10:BG41)</f>
        <v>7275</v>
      </c>
      <c r="BH42" s="81">
        <f t="shared" si="32"/>
        <v>25.542447861807453</v>
      </c>
      <c r="BI42" s="92">
        <f>SUM(BI10:BI41)</f>
        <v>6774.6</v>
      </c>
      <c r="BJ42" s="83">
        <f t="shared" si="33"/>
        <v>23.736379243894749</v>
      </c>
      <c r="BK42" s="78">
        <f t="shared" si="34"/>
        <v>6613.2764017262198</v>
      </c>
      <c r="BL42" s="78">
        <f t="shared" si="35"/>
        <v>6935.923598273781</v>
      </c>
      <c r="BM42" s="84">
        <f t="shared" si="13"/>
        <v>23.171144675120772</v>
      </c>
      <c r="BN42" s="84">
        <f t="shared" si="13"/>
        <v>24.301613812668727</v>
      </c>
      <c r="BO42" s="84">
        <f t="shared" si="36"/>
        <v>0.56523456877397749</v>
      </c>
      <c r="BP42" s="84">
        <f t="shared" si="37"/>
        <v>0.56523456877397749</v>
      </c>
      <c r="BQ42" s="85"/>
      <c r="BR42" s="86"/>
      <c r="BS42" s="25" t="s">
        <v>53</v>
      </c>
      <c r="BT42" s="80">
        <v>28482</v>
      </c>
      <c r="BU42" s="80">
        <v>28541</v>
      </c>
    </row>
    <row r="43" spans="1:73" ht="15" customHeight="1" thickBot="1">
      <c r="A43" s="93"/>
      <c r="B43" s="94"/>
      <c r="C43" s="94"/>
      <c r="D43" s="94"/>
      <c r="E43" s="95"/>
      <c r="F43" s="95"/>
      <c r="G43" s="93"/>
      <c r="H43" s="94"/>
      <c r="I43" s="94"/>
      <c r="J43" s="95"/>
      <c r="K43" s="95"/>
      <c r="L43" s="94"/>
      <c r="M43" s="94"/>
      <c r="N43" s="94"/>
      <c r="O43" s="94"/>
      <c r="P43" s="94"/>
      <c r="Q43" s="94"/>
      <c r="R43" s="94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95"/>
      <c r="AR43" s="95"/>
      <c r="AS43" s="95"/>
      <c r="AT43" s="95"/>
      <c r="AU43" s="95"/>
      <c r="AV43" s="95"/>
      <c r="AW43" s="95"/>
      <c r="AX43" s="95"/>
      <c r="AY43" s="95"/>
      <c r="AZ43" s="95"/>
      <c r="BA43" s="95"/>
      <c r="BB43" s="95"/>
      <c r="BC43" s="95"/>
      <c r="BD43" s="95"/>
      <c r="BE43" s="95"/>
      <c r="BF43" s="95"/>
      <c r="BG43" s="95"/>
      <c r="BH43" s="95"/>
      <c r="BI43" s="95"/>
      <c r="BJ43" s="95"/>
      <c r="BK43" s="95"/>
      <c r="BL43" s="95"/>
      <c r="BM43" s="95"/>
      <c r="BN43" s="95"/>
      <c r="BO43" s="95"/>
      <c r="BP43" s="95"/>
      <c r="BQ43" s="95"/>
      <c r="BR43" s="95"/>
      <c r="BS43" s="95"/>
      <c r="BT43" s="95"/>
      <c r="BU43" s="95"/>
    </row>
    <row r="44" spans="1:73" ht="23.25" customHeight="1"/>
    <row r="45" spans="1:73">
      <c r="B45" s="30"/>
    </row>
    <row r="46" spans="1:73">
      <c r="B46" s="30"/>
    </row>
    <row r="47" spans="1:73">
      <c r="B47" s="30"/>
    </row>
    <row r="48" spans="1:73">
      <c r="B48" s="30"/>
    </row>
    <row r="49" spans="2:2">
      <c r="B49" s="30"/>
    </row>
    <row r="50" spans="2:2">
      <c r="B50" s="30"/>
    </row>
    <row r="51" spans="2:2">
      <c r="B51" s="30"/>
    </row>
    <row r="52" spans="2:2">
      <c r="B52" s="30"/>
    </row>
    <row r="53" spans="2:2">
      <c r="B53" s="30"/>
    </row>
    <row r="54" spans="2:2">
      <c r="B54" s="30"/>
    </row>
    <row r="55" spans="2:2">
      <c r="B55" s="30"/>
    </row>
    <row r="56" spans="2:2">
      <c r="B56" s="30"/>
    </row>
    <row r="57" spans="2:2">
      <c r="B57" s="30"/>
    </row>
    <row r="58" spans="2:2">
      <c r="B58" s="30"/>
    </row>
    <row r="59" spans="2:2">
      <c r="B59" s="30"/>
    </row>
    <row r="60" spans="2:2">
      <c r="B60" s="30"/>
    </row>
    <row r="61" spans="2:2">
      <c r="B61" s="30"/>
    </row>
    <row r="62" spans="2:2">
      <c r="B62" s="30"/>
    </row>
    <row r="63" spans="2:2">
      <c r="B63" s="30"/>
    </row>
    <row r="64" spans="2:2">
      <c r="B64" s="30"/>
    </row>
    <row r="65" spans="2:2">
      <c r="B65" s="30"/>
    </row>
    <row r="66" spans="2:2">
      <c r="B66" s="30"/>
    </row>
    <row r="67" spans="2:2">
      <c r="B67" s="30"/>
    </row>
    <row r="68" spans="2:2">
      <c r="B68" s="30"/>
    </row>
    <row r="69" spans="2:2">
      <c r="B69" s="30"/>
    </row>
    <row r="70" spans="2:2">
      <c r="B70" s="30"/>
    </row>
    <row r="71" spans="2:2">
      <c r="B71" s="30"/>
    </row>
    <row r="72" spans="2:2">
      <c r="B72" s="30"/>
    </row>
    <row r="73" spans="2:2">
      <c r="B73" s="30"/>
    </row>
    <row r="74" spans="2:2">
      <c r="B74" s="30"/>
    </row>
    <row r="75" spans="2:2">
      <c r="B75" s="30"/>
    </row>
    <row r="76" spans="2:2">
      <c r="B76" s="30"/>
    </row>
    <row r="92" ht="6.75" customHeight="1"/>
    <row r="96" ht="9" customHeight="1"/>
  </sheetData>
  <mergeCells count="7">
    <mergeCell ref="S6:T6"/>
    <mergeCell ref="C6:C7"/>
    <mergeCell ref="E6:F6"/>
    <mergeCell ref="H6:H7"/>
    <mergeCell ref="J6:K6"/>
    <mergeCell ref="M6:M7"/>
    <mergeCell ref="O6:P6"/>
  </mergeCells>
  <pageMargins left="0.74803149606299213" right="0.74803149606299213" top="0.47244094488188981" bottom="0.43307086614173229" header="0.51181102362204722" footer="0.19685039370078741"/>
  <pageSetup paperSize="9" scale="41" fitToWidth="6" fitToHeight="7" orientation="landscape" r:id="rId1"/>
  <headerFooter alignWithMargins="0"/>
  <colBreaks count="2" manualBreakCount="2">
    <brk id="20" max="42" man="1"/>
    <brk id="44" max="4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F206"/>
  <sheetViews>
    <sheetView topLeftCell="A161" zoomScaleNormal="100" workbookViewId="0">
      <selection activeCell="Z37" sqref="Z37"/>
    </sheetView>
  </sheetViews>
  <sheetFormatPr defaultRowHeight="12.75"/>
  <cols>
    <col min="1" max="1" width="20.28515625" style="96" customWidth="1"/>
    <col min="2" max="2" width="19" style="96" customWidth="1"/>
    <col min="3" max="16384" width="9.140625" style="96"/>
  </cols>
  <sheetData>
    <row r="1" spans="1:6">
      <c r="A1" s="96" t="s">
        <v>91</v>
      </c>
    </row>
    <row r="3" spans="1:6">
      <c r="C3" s="96">
        <v>2016</v>
      </c>
    </row>
    <row r="4" spans="1:6">
      <c r="A4" s="96" t="s">
        <v>11</v>
      </c>
      <c r="B4" s="96" t="s">
        <v>12</v>
      </c>
      <c r="C4" s="96">
        <v>10</v>
      </c>
      <c r="F4" s="96" t="s">
        <v>12</v>
      </c>
    </row>
    <row r="5" spans="1:6">
      <c r="B5" s="96" t="s">
        <v>13</v>
      </c>
      <c r="C5" s="96">
        <v>11</v>
      </c>
      <c r="F5" s="96" t="s">
        <v>13</v>
      </c>
    </row>
    <row r="6" spans="1:6">
      <c r="B6" s="96" t="s">
        <v>14</v>
      </c>
      <c r="C6" s="96">
        <v>5</v>
      </c>
      <c r="F6" s="96" t="s">
        <v>14</v>
      </c>
    </row>
    <row r="7" spans="1:6">
      <c r="A7" s="96" t="s">
        <v>15</v>
      </c>
      <c r="B7" s="96" t="s">
        <v>16</v>
      </c>
      <c r="C7" s="96">
        <v>8</v>
      </c>
      <c r="F7" s="96" t="s">
        <v>16</v>
      </c>
    </row>
    <row r="8" spans="1:6">
      <c r="B8" s="96" t="s">
        <v>17</v>
      </c>
      <c r="C8" s="96">
        <v>1</v>
      </c>
      <c r="F8" s="96" t="s">
        <v>17</v>
      </c>
    </row>
    <row r="9" spans="1:6">
      <c r="B9" s="96" t="s">
        <v>18</v>
      </c>
      <c r="C9" s="96">
        <v>3</v>
      </c>
      <c r="F9" s="96" t="s">
        <v>18</v>
      </c>
    </row>
    <row r="10" spans="1:6">
      <c r="A10" s="96" t="s">
        <v>19</v>
      </c>
      <c r="B10" s="96" t="s">
        <v>20</v>
      </c>
      <c r="C10" s="96">
        <v>4</v>
      </c>
      <c r="F10" s="96" t="s">
        <v>20</v>
      </c>
    </row>
    <row r="11" spans="1:6">
      <c r="B11" s="96" t="s">
        <v>21</v>
      </c>
      <c r="C11" s="96">
        <v>3</v>
      </c>
      <c r="F11" s="96" t="s">
        <v>21</v>
      </c>
    </row>
    <row r="12" spans="1:6">
      <c r="F12" s="96" t="s">
        <v>23</v>
      </c>
    </row>
    <row r="13" spans="1:6">
      <c r="A13" s="96" t="s">
        <v>22</v>
      </c>
      <c r="B13" s="96" t="s">
        <v>24</v>
      </c>
      <c r="C13" s="96">
        <v>2</v>
      </c>
      <c r="F13" s="96" t="s">
        <v>24</v>
      </c>
    </row>
    <row r="14" spans="1:6">
      <c r="B14" s="96" t="s">
        <v>25</v>
      </c>
      <c r="C14" s="96">
        <v>4</v>
      </c>
      <c r="F14" s="96" t="s">
        <v>25</v>
      </c>
    </row>
    <row r="15" spans="1:6">
      <c r="A15" s="96" t="s">
        <v>26</v>
      </c>
      <c r="B15" s="96" t="s">
        <v>26</v>
      </c>
      <c r="C15" s="96">
        <v>3</v>
      </c>
      <c r="F15" s="96" t="s">
        <v>26</v>
      </c>
    </row>
    <row r="16" spans="1:6">
      <c r="A16" s="96" t="s">
        <v>27</v>
      </c>
      <c r="B16" s="96" t="s">
        <v>28</v>
      </c>
      <c r="C16" s="96">
        <v>6</v>
      </c>
      <c r="F16" s="96" t="s">
        <v>28</v>
      </c>
    </row>
    <row r="17" spans="1:6">
      <c r="B17" s="96" t="s">
        <v>29</v>
      </c>
      <c r="C17" s="96">
        <v>3</v>
      </c>
      <c r="F17" s="96" t="s">
        <v>29</v>
      </c>
    </row>
    <row r="18" spans="1:6">
      <c r="B18" s="96" t="s">
        <v>30</v>
      </c>
      <c r="C18" s="96">
        <v>4</v>
      </c>
      <c r="F18" s="96" t="s">
        <v>30</v>
      </c>
    </row>
    <row r="19" spans="1:6">
      <c r="A19" s="96" t="s">
        <v>31</v>
      </c>
      <c r="B19" s="96" t="s">
        <v>32</v>
      </c>
      <c r="C19" s="96">
        <v>26</v>
      </c>
      <c r="F19" s="96" t="s">
        <v>32</v>
      </c>
    </row>
    <row r="20" spans="1:6">
      <c r="B20" s="96" t="s">
        <v>33</v>
      </c>
      <c r="C20" s="96">
        <v>1</v>
      </c>
      <c r="F20" s="96" t="s">
        <v>33</v>
      </c>
    </row>
    <row r="21" spans="1:6">
      <c r="B21" s="96" t="s">
        <v>34</v>
      </c>
      <c r="C21" s="96">
        <v>1</v>
      </c>
      <c r="F21" s="96" t="s">
        <v>34</v>
      </c>
    </row>
    <row r="22" spans="1:6">
      <c r="A22" s="96" t="s">
        <v>35</v>
      </c>
      <c r="B22" s="96" t="s">
        <v>36</v>
      </c>
      <c r="C22" s="96">
        <v>4</v>
      </c>
      <c r="F22" s="96" t="s">
        <v>36</v>
      </c>
    </row>
    <row r="23" spans="1:6">
      <c r="B23" s="96" t="s">
        <v>37</v>
      </c>
      <c r="C23" s="96">
        <v>4</v>
      </c>
      <c r="F23" s="96" t="s">
        <v>37</v>
      </c>
    </row>
    <row r="24" spans="1:6">
      <c r="B24" s="96" t="s">
        <v>38</v>
      </c>
      <c r="C24" s="96">
        <v>1</v>
      </c>
      <c r="F24" s="96" t="s">
        <v>38</v>
      </c>
    </row>
    <row r="25" spans="1:6">
      <c r="B25" s="96" t="s">
        <v>39</v>
      </c>
      <c r="C25" s="96">
        <v>7</v>
      </c>
      <c r="F25" s="96" t="s">
        <v>39</v>
      </c>
    </row>
    <row r="26" spans="1:6">
      <c r="A26" s="96" t="s">
        <v>40</v>
      </c>
      <c r="B26" s="96" t="s">
        <v>92</v>
      </c>
      <c r="C26" s="96">
        <v>9</v>
      </c>
      <c r="F26" s="96" t="s">
        <v>40</v>
      </c>
    </row>
    <row r="27" spans="1:6">
      <c r="A27" s="96" t="s">
        <v>41</v>
      </c>
      <c r="B27" s="96" t="s">
        <v>42</v>
      </c>
      <c r="C27" s="96">
        <v>1</v>
      </c>
      <c r="F27" s="96" t="s">
        <v>42</v>
      </c>
    </row>
    <row r="28" spans="1:6">
      <c r="F28" s="96" t="s">
        <v>43</v>
      </c>
    </row>
    <row r="29" spans="1:6">
      <c r="B29" s="96" t="s">
        <v>44</v>
      </c>
      <c r="C29" s="96">
        <v>1</v>
      </c>
      <c r="F29" s="96" t="s">
        <v>44</v>
      </c>
    </row>
    <row r="30" spans="1:6">
      <c r="F30" s="96" t="s">
        <v>45</v>
      </c>
    </row>
    <row r="31" spans="1:6">
      <c r="A31" s="96" t="s">
        <v>46</v>
      </c>
      <c r="B31" s="96" t="s">
        <v>46</v>
      </c>
      <c r="C31" s="96">
        <v>7</v>
      </c>
      <c r="F31" s="96" t="s">
        <v>46</v>
      </c>
    </row>
    <row r="32" spans="1:6">
      <c r="A32" s="96" t="s">
        <v>47</v>
      </c>
      <c r="B32" s="96" t="s">
        <v>48</v>
      </c>
      <c r="C32" s="96">
        <v>1</v>
      </c>
      <c r="F32" s="96" t="s">
        <v>48</v>
      </c>
    </row>
    <row r="33" spans="1:6">
      <c r="B33" s="96" t="s">
        <v>50</v>
      </c>
      <c r="C33" s="96">
        <v>6</v>
      </c>
      <c r="F33" s="96" t="s">
        <v>50</v>
      </c>
    </row>
    <row r="34" spans="1:6">
      <c r="A34" s="96" t="s">
        <v>49</v>
      </c>
      <c r="B34" s="96" t="s">
        <v>51</v>
      </c>
      <c r="C34" s="96">
        <v>10</v>
      </c>
      <c r="F34" s="96" t="s">
        <v>51</v>
      </c>
    </row>
    <row r="35" spans="1:6">
      <c r="B35" s="96" t="s">
        <v>52</v>
      </c>
      <c r="C35" s="96">
        <v>12</v>
      </c>
      <c r="F35" s="96" t="s">
        <v>52</v>
      </c>
    </row>
    <row r="37" spans="1:6">
      <c r="A37" s="96" t="s">
        <v>93</v>
      </c>
    </row>
    <row r="42" spans="1:6">
      <c r="A42" s="96" t="s">
        <v>94</v>
      </c>
    </row>
    <row r="44" spans="1:6">
      <c r="C44" s="96" t="s">
        <v>95</v>
      </c>
    </row>
    <row r="45" spans="1:6">
      <c r="A45" s="96" t="s">
        <v>11</v>
      </c>
      <c r="B45" s="96" t="s">
        <v>12</v>
      </c>
      <c r="C45" s="96">
        <v>5.6</v>
      </c>
      <c r="F45" s="96" t="s">
        <v>12</v>
      </c>
    </row>
    <row r="46" spans="1:6">
      <c r="B46" s="96" t="s">
        <v>13</v>
      </c>
      <c r="C46" s="96">
        <v>8</v>
      </c>
      <c r="F46" s="96" t="s">
        <v>13</v>
      </c>
    </row>
    <row r="47" spans="1:6">
      <c r="B47" s="96" t="s">
        <v>14</v>
      </c>
      <c r="C47" s="96">
        <v>3</v>
      </c>
      <c r="F47" s="96" t="s">
        <v>14</v>
      </c>
    </row>
    <row r="48" spans="1:6">
      <c r="A48" s="96" t="s">
        <v>15</v>
      </c>
      <c r="B48" s="96" t="s">
        <v>16</v>
      </c>
      <c r="C48" s="96">
        <v>4.8</v>
      </c>
      <c r="F48" s="96" t="s">
        <v>16</v>
      </c>
    </row>
    <row r="49" spans="1:6">
      <c r="B49" s="96" t="s">
        <v>17</v>
      </c>
      <c r="C49" s="96">
        <v>2.4</v>
      </c>
      <c r="F49" s="96" t="s">
        <v>17</v>
      </c>
    </row>
    <row r="50" spans="1:6">
      <c r="B50" s="96" t="s">
        <v>18</v>
      </c>
      <c r="C50" s="96">
        <v>3</v>
      </c>
      <c r="F50" s="96" t="s">
        <v>18</v>
      </c>
    </row>
    <row r="51" spans="1:6">
      <c r="A51" s="96" t="s">
        <v>19</v>
      </c>
      <c r="B51" s="96" t="s">
        <v>20</v>
      </c>
      <c r="C51" s="96">
        <v>2.8</v>
      </c>
      <c r="F51" s="96" t="s">
        <v>20</v>
      </c>
    </row>
    <row r="52" spans="1:6">
      <c r="B52" s="96" t="s">
        <v>21</v>
      </c>
      <c r="C52" s="96">
        <v>3.8</v>
      </c>
      <c r="F52" s="96" t="s">
        <v>21</v>
      </c>
    </row>
    <row r="53" spans="1:6">
      <c r="A53" s="96" t="s">
        <v>22</v>
      </c>
      <c r="B53" s="96" t="s">
        <v>23</v>
      </c>
      <c r="C53" s="96">
        <v>1</v>
      </c>
      <c r="F53" s="96" t="s">
        <v>23</v>
      </c>
    </row>
    <row r="54" spans="1:6">
      <c r="B54" s="96" t="s">
        <v>24</v>
      </c>
      <c r="C54" s="96">
        <v>3.2</v>
      </c>
      <c r="F54" s="96" t="s">
        <v>24</v>
      </c>
    </row>
    <row r="55" spans="1:6">
      <c r="B55" s="96" t="s">
        <v>25</v>
      </c>
      <c r="C55" s="96">
        <v>6</v>
      </c>
      <c r="F55" s="96" t="s">
        <v>25</v>
      </c>
    </row>
    <row r="56" spans="1:6">
      <c r="A56" s="96" t="s">
        <v>26</v>
      </c>
      <c r="B56" s="96" t="s">
        <v>26</v>
      </c>
      <c r="C56" s="96">
        <v>3.4</v>
      </c>
      <c r="F56" s="96" t="s">
        <v>26</v>
      </c>
    </row>
    <row r="57" spans="1:6">
      <c r="A57" s="96" t="s">
        <v>27</v>
      </c>
      <c r="B57" s="96" t="s">
        <v>28</v>
      </c>
      <c r="C57" s="96">
        <v>2.8</v>
      </c>
      <c r="F57" s="96" t="s">
        <v>28</v>
      </c>
    </row>
    <row r="58" spans="1:6">
      <c r="B58" s="96" t="s">
        <v>29</v>
      </c>
      <c r="C58" s="96">
        <v>4.2</v>
      </c>
      <c r="F58" s="96" t="s">
        <v>29</v>
      </c>
    </row>
    <row r="59" spans="1:6">
      <c r="B59" s="96" t="s">
        <v>30</v>
      </c>
      <c r="C59" s="96">
        <v>3.4</v>
      </c>
      <c r="F59" s="96" t="s">
        <v>30</v>
      </c>
    </row>
    <row r="60" spans="1:6">
      <c r="A60" s="96" t="s">
        <v>31</v>
      </c>
      <c r="B60" s="96" t="s">
        <v>32</v>
      </c>
      <c r="C60" s="96">
        <v>21.8</v>
      </c>
      <c r="F60" s="96" t="s">
        <v>32</v>
      </c>
    </row>
    <row r="61" spans="1:6">
      <c r="B61" s="96" t="s">
        <v>33</v>
      </c>
      <c r="C61" s="96">
        <v>1.8</v>
      </c>
      <c r="F61" s="96" t="s">
        <v>33</v>
      </c>
    </row>
    <row r="62" spans="1:6">
      <c r="B62" s="96" t="s">
        <v>34</v>
      </c>
      <c r="C62" s="96">
        <v>2.4</v>
      </c>
      <c r="F62" s="96" t="s">
        <v>34</v>
      </c>
    </row>
    <row r="63" spans="1:6">
      <c r="A63" s="96" t="s">
        <v>35</v>
      </c>
      <c r="B63" s="96" t="s">
        <v>36</v>
      </c>
      <c r="C63" s="96">
        <v>4.5999999999999996</v>
      </c>
      <c r="F63" s="96" t="s">
        <v>36</v>
      </c>
    </row>
    <row r="64" spans="1:6">
      <c r="B64" s="96" t="s">
        <v>37</v>
      </c>
      <c r="C64" s="96">
        <v>2.4</v>
      </c>
      <c r="F64" s="96" t="s">
        <v>37</v>
      </c>
    </row>
    <row r="65" spans="1:6">
      <c r="B65" s="96" t="s">
        <v>38</v>
      </c>
      <c r="C65" s="96">
        <v>3.6</v>
      </c>
      <c r="F65" s="96" t="s">
        <v>38</v>
      </c>
    </row>
    <row r="66" spans="1:6">
      <c r="B66" s="96" t="s">
        <v>39</v>
      </c>
      <c r="C66" s="96">
        <v>2.8</v>
      </c>
      <c r="F66" s="96" t="s">
        <v>39</v>
      </c>
    </row>
    <row r="67" spans="1:6">
      <c r="A67" s="96" t="s">
        <v>40</v>
      </c>
      <c r="B67" s="96" t="s">
        <v>92</v>
      </c>
      <c r="C67" s="96">
        <v>11</v>
      </c>
      <c r="F67" s="96" t="s">
        <v>40</v>
      </c>
    </row>
    <row r="68" spans="1:6">
      <c r="A68" s="96" t="s">
        <v>41</v>
      </c>
      <c r="B68" s="96" t="s">
        <v>42</v>
      </c>
      <c r="C68" s="96">
        <v>2.2000000000000002</v>
      </c>
      <c r="F68" s="96" t="s">
        <v>42</v>
      </c>
    </row>
    <row r="69" spans="1:6">
      <c r="B69" s="96" t="s">
        <v>43</v>
      </c>
      <c r="C69" s="96">
        <v>0.2</v>
      </c>
      <c r="F69" s="96" t="s">
        <v>43</v>
      </c>
    </row>
    <row r="70" spans="1:6">
      <c r="B70" s="96" t="s">
        <v>44</v>
      </c>
      <c r="C70" s="96">
        <v>0.4</v>
      </c>
      <c r="F70" s="96" t="s">
        <v>44</v>
      </c>
    </row>
    <row r="71" spans="1:6">
      <c r="F71" s="96" t="s">
        <v>45</v>
      </c>
    </row>
    <row r="72" spans="1:6">
      <c r="A72" s="96" t="s">
        <v>46</v>
      </c>
      <c r="B72" s="96" t="s">
        <v>46</v>
      </c>
      <c r="C72" s="96">
        <v>7.6</v>
      </c>
      <c r="F72" s="96" t="s">
        <v>46</v>
      </c>
    </row>
    <row r="73" spans="1:6">
      <c r="A73" s="96" t="s">
        <v>47</v>
      </c>
      <c r="B73" s="96" t="s">
        <v>48</v>
      </c>
      <c r="C73" s="96">
        <v>1.6</v>
      </c>
      <c r="F73" s="96" t="s">
        <v>48</v>
      </c>
    </row>
    <row r="74" spans="1:6">
      <c r="B74" s="96" t="s">
        <v>50</v>
      </c>
      <c r="C74" s="96">
        <v>4.5999999999999996</v>
      </c>
      <c r="F74" s="96" t="s">
        <v>50</v>
      </c>
    </row>
    <row r="75" spans="1:6">
      <c r="A75" s="96" t="s">
        <v>49</v>
      </c>
      <c r="B75" s="96" t="s">
        <v>51</v>
      </c>
      <c r="C75" s="96">
        <v>11.2</v>
      </c>
      <c r="F75" s="96" t="s">
        <v>51</v>
      </c>
    </row>
    <row r="76" spans="1:6">
      <c r="B76" s="96" t="s">
        <v>52</v>
      </c>
      <c r="C76" s="96">
        <v>9.1999999999999993</v>
      </c>
      <c r="F76" s="96" t="s">
        <v>52</v>
      </c>
    </row>
    <row r="78" spans="1:6">
      <c r="A78" s="96" t="s">
        <v>93</v>
      </c>
    </row>
    <row r="83" spans="1:5">
      <c r="A83" s="96" t="s">
        <v>96</v>
      </c>
    </row>
    <row r="85" spans="1:5">
      <c r="C85" s="96" t="s">
        <v>97</v>
      </c>
      <c r="D85" s="96" t="s">
        <v>98</v>
      </c>
      <c r="E85" s="96" t="s">
        <v>61</v>
      </c>
    </row>
    <row r="86" spans="1:5">
      <c r="A86" s="96" t="s">
        <v>11</v>
      </c>
      <c r="B86" s="96" t="s">
        <v>12</v>
      </c>
      <c r="C86" s="96">
        <v>2</v>
      </c>
      <c r="D86" s="96">
        <v>50</v>
      </c>
      <c r="E86" s="96">
        <v>124</v>
      </c>
    </row>
    <row r="87" spans="1:5">
      <c r="B87" s="96" t="s">
        <v>13</v>
      </c>
      <c r="C87" s="96">
        <v>13</v>
      </c>
      <c r="D87" s="96">
        <v>122</v>
      </c>
      <c r="E87" s="96">
        <v>226</v>
      </c>
    </row>
    <row r="88" spans="1:5">
      <c r="B88" s="96" t="s">
        <v>14</v>
      </c>
      <c r="C88" s="96">
        <v>6</v>
      </c>
      <c r="D88" s="96">
        <v>31</v>
      </c>
      <c r="E88" s="96">
        <v>40</v>
      </c>
    </row>
    <row r="89" spans="1:5">
      <c r="A89" s="96" t="s">
        <v>15</v>
      </c>
      <c r="B89" s="96" t="s">
        <v>16</v>
      </c>
      <c r="C89" s="96">
        <v>1</v>
      </c>
      <c r="D89" s="96">
        <v>26</v>
      </c>
      <c r="E89" s="96">
        <v>132</v>
      </c>
    </row>
    <row r="90" spans="1:5">
      <c r="B90" s="96" t="s">
        <v>17</v>
      </c>
      <c r="C90" s="96">
        <v>5</v>
      </c>
      <c r="D90" s="96">
        <v>27</v>
      </c>
      <c r="E90" s="96">
        <v>95</v>
      </c>
    </row>
    <row r="91" spans="1:5">
      <c r="B91" s="96" t="s">
        <v>18</v>
      </c>
      <c r="C91" s="96">
        <v>4</v>
      </c>
      <c r="D91" s="96">
        <v>34</v>
      </c>
      <c r="E91" s="96">
        <v>99</v>
      </c>
    </row>
    <row r="92" spans="1:5">
      <c r="A92" s="96" t="s">
        <v>19</v>
      </c>
      <c r="B92" s="96" t="s">
        <v>20</v>
      </c>
      <c r="C92" s="96">
        <v>5</v>
      </c>
      <c r="D92" s="96">
        <v>33</v>
      </c>
      <c r="E92" s="96">
        <v>94</v>
      </c>
    </row>
    <row r="93" spans="1:5">
      <c r="B93" s="96" t="s">
        <v>21</v>
      </c>
      <c r="C93" s="96">
        <v>2</v>
      </c>
      <c r="D93" s="96">
        <v>21</v>
      </c>
      <c r="E93" s="96">
        <v>97</v>
      </c>
    </row>
    <row r="94" spans="1:5">
      <c r="A94" s="96" t="s">
        <v>22</v>
      </c>
      <c r="B94" s="96" t="s">
        <v>23</v>
      </c>
      <c r="C94" s="96">
        <v>0</v>
      </c>
      <c r="D94" s="96">
        <v>14</v>
      </c>
      <c r="E94" s="96">
        <v>64</v>
      </c>
    </row>
    <row r="95" spans="1:5">
      <c r="B95" s="96" t="s">
        <v>24</v>
      </c>
      <c r="C95" s="96">
        <v>0</v>
      </c>
      <c r="D95" s="96">
        <v>27</v>
      </c>
      <c r="E95" s="96">
        <v>147</v>
      </c>
    </row>
    <row r="96" spans="1:5">
      <c r="B96" s="96" t="s">
        <v>25</v>
      </c>
      <c r="C96" s="96">
        <v>1</v>
      </c>
      <c r="D96" s="96">
        <v>45</v>
      </c>
      <c r="E96" s="96">
        <v>237</v>
      </c>
    </row>
    <row r="97" spans="1:5">
      <c r="A97" s="96" t="s">
        <v>26</v>
      </c>
      <c r="B97" s="96" t="s">
        <v>26</v>
      </c>
      <c r="C97" s="96">
        <v>9</v>
      </c>
      <c r="D97" s="96">
        <v>38</v>
      </c>
      <c r="E97" s="96">
        <v>188</v>
      </c>
    </row>
    <row r="98" spans="1:5">
      <c r="A98" s="96" t="s">
        <v>27</v>
      </c>
      <c r="B98" s="96" t="s">
        <v>28</v>
      </c>
      <c r="C98" s="96">
        <v>2</v>
      </c>
      <c r="D98" s="96">
        <v>25</v>
      </c>
      <c r="E98" s="96">
        <v>163</v>
      </c>
    </row>
    <row r="99" spans="1:5">
      <c r="B99" s="96" t="s">
        <v>29</v>
      </c>
      <c r="C99" s="96">
        <v>2</v>
      </c>
      <c r="D99" s="96">
        <v>22</v>
      </c>
      <c r="E99" s="96">
        <v>161</v>
      </c>
    </row>
    <row r="100" spans="1:5">
      <c r="B100" s="96" t="s">
        <v>30</v>
      </c>
      <c r="C100" s="96">
        <v>6</v>
      </c>
      <c r="D100" s="96">
        <v>41</v>
      </c>
      <c r="E100" s="96">
        <v>152</v>
      </c>
    </row>
    <row r="101" spans="1:5">
      <c r="A101" s="96" t="s">
        <v>31</v>
      </c>
      <c r="B101" s="96" t="s">
        <v>32</v>
      </c>
      <c r="C101" s="96">
        <v>7</v>
      </c>
      <c r="D101" s="96">
        <v>151</v>
      </c>
      <c r="E101" s="96">
        <v>1260</v>
      </c>
    </row>
    <row r="102" spans="1:5">
      <c r="B102" s="96" t="s">
        <v>33</v>
      </c>
      <c r="C102" s="96">
        <v>0</v>
      </c>
      <c r="D102" s="96">
        <v>14</v>
      </c>
      <c r="E102" s="96">
        <v>119</v>
      </c>
    </row>
    <row r="103" spans="1:5">
      <c r="B103" s="96" t="s">
        <v>34</v>
      </c>
      <c r="C103" s="96">
        <v>0</v>
      </c>
      <c r="D103" s="96">
        <v>17</v>
      </c>
      <c r="E103" s="96">
        <v>89</v>
      </c>
    </row>
    <row r="104" spans="1:5">
      <c r="A104" s="96" t="s">
        <v>35</v>
      </c>
      <c r="B104" s="96" t="s">
        <v>36</v>
      </c>
      <c r="C104" s="96">
        <v>2</v>
      </c>
      <c r="D104" s="96">
        <v>37</v>
      </c>
      <c r="E104" s="96">
        <v>364</v>
      </c>
    </row>
    <row r="105" spans="1:5">
      <c r="B105" s="96" t="s">
        <v>37</v>
      </c>
      <c r="C105" s="96">
        <v>3</v>
      </c>
      <c r="D105" s="96">
        <v>30</v>
      </c>
      <c r="E105" s="96">
        <v>143</v>
      </c>
    </row>
    <row r="106" spans="1:5">
      <c r="B106" s="96" t="s">
        <v>38</v>
      </c>
      <c r="C106" s="96">
        <v>1</v>
      </c>
      <c r="D106" s="96">
        <v>26</v>
      </c>
      <c r="E106" s="96">
        <v>135</v>
      </c>
    </row>
    <row r="107" spans="1:5">
      <c r="B107" s="96" t="s">
        <v>39</v>
      </c>
      <c r="C107" s="96">
        <v>8</v>
      </c>
      <c r="D107" s="96">
        <v>49</v>
      </c>
      <c r="E107" s="96">
        <v>166</v>
      </c>
    </row>
    <row r="108" spans="1:5">
      <c r="A108" s="96" t="s">
        <v>40</v>
      </c>
      <c r="B108" s="96" t="s">
        <v>92</v>
      </c>
      <c r="C108" s="96">
        <v>9</v>
      </c>
      <c r="D108" s="96">
        <v>161</v>
      </c>
      <c r="E108" s="96">
        <v>1080</v>
      </c>
    </row>
    <row r="109" spans="1:5">
      <c r="A109" s="96" t="s">
        <v>41</v>
      </c>
      <c r="B109" s="96" t="s">
        <v>42</v>
      </c>
      <c r="C109" s="96">
        <v>7</v>
      </c>
      <c r="D109" s="96">
        <v>33</v>
      </c>
      <c r="E109" s="96">
        <v>203</v>
      </c>
    </row>
    <row r="110" spans="1:5">
      <c r="B110" s="96" t="s">
        <v>43</v>
      </c>
      <c r="C110" s="96">
        <v>1</v>
      </c>
      <c r="D110" s="96">
        <v>6</v>
      </c>
      <c r="E110" s="96">
        <v>21</v>
      </c>
    </row>
    <row r="111" spans="1:5">
      <c r="B111" s="96" t="s">
        <v>44</v>
      </c>
      <c r="C111" s="96">
        <v>0</v>
      </c>
      <c r="D111" s="96">
        <v>5</v>
      </c>
      <c r="E111" s="96">
        <v>32</v>
      </c>
    </row>
    <row r="112" spans="1:5">
      <c r="B112" s="96" t="s">
        <v>45</v>
      </c>
      <c r="C112" s="96">
        <v>0</v>
      </c>
      <c r="D112" s="96">
        <v>5</v>
      </c>
      <c r="E112" s="96">
        <v>23</v>
      </c>
    </row>
    <row r="113" spans="1:5">
      <c r="A113" s="96" t="s">
        <v>46</v>
      </c>
      <c r="B113" s="96" t="s">
        <v>46</v>
      </c>
      <c r="C113" s="96">
        <v>6</v>
      </c>
      <c r="D113" s="96">
        <v>74</v>
      </c>
      <c r="E113" s="96">
        <v>394</v>
      </c>
    </row>
    <row r="114" spans="1:5">
      <c r="A114" s="96" t="s">
        <v>47</v>
      </c>
      <c r="B114" s="96" t="s">
        <v>48</v>
      </c>
      <c r="C114" s="96">
        <v>2</v>
      </c>
      <c r="D114" s="96">
        <v>16</v>
      </c>
      <c r="E114" s="96">
        <v>96</v>
      </c>
    </row>
    <row r="115" spans="1:5">
      <c r="B115" s="96" t="s">
        <v>50</v>
      </c>
      <c r="C115" s="96">
        <v>3</v>
      </c>
      <c r="D115" s="96">
        <v>43</v>
      </c>
      <c r="E115" s="96">
        <v>251</v>
      </c>
    </row>
    <row r="116" spans="1:5">
      <c r="A116" s="96" t="s">
        <v>49</v>
      </c>
      <c r="B116" s="96" t="s">
        <v>51</v>
      </c>
      <c r="C116" s="96">
        <v>3</v>
      </c>
      <c r="D116" s="96">
        <v>69</v>
      </c>
      <c r="E116" s="96">
        <v>455</v>
      </c>
    </row>
    <row r="117" spans="1:5">
      <c r="B117" s="96" t="s">
        <v>52</v>
      </c>
      <c r="C117" s="96">
        <v>11</v>
      </c>
      <c r="D117" s="96">
        <v>70</v>
      </c>
      <c r="E117" s="96">
        <v>425</v>
      </c>
    </row>
    <row r="119" spans="1:5">
      <c r="A119" s="96" t="s">
        <v>93</v>
      </c>
    </row>
    <row r="124" spans="1:5">
      <c r="A124" s="96" t="s">
        <v>99</v>
      </c>
    </row>
    <row r="126" spans="1:5">
      <c r="C126" s="96" t="s">
        <v>97</v>
      </c>
      <c r="D126" s="96" t="s">
        <v>98</v>
      </c>
      <c r="E126" s="96" t="s">
        <v>61</v>
      </c>
    </row>
    <row r="127" spans="1:5">
      <c r="A127" s="96" t="s">
        <v>11</v>
      </c>
      <c r="B127" s="96" t="s">
        <v>12</v>
      </c>
      <c r="C127" s="96">
        <v>2.8</v>
      </c>
      <c r="D127" s="96">
        <v>54</v>
      </c>
      <c r="E127" s="96">
        <v>140.19999999999999</v>
      </c>
    </row>
    <row r="128" spans="1:5">
      <c r="B128" s="96" t="s">
        <v>13</v>
      </c>
      <c r="C128" s="96">
        <v>12.2</v>
      </c>
      <c r="D128" s="96">
        <v>119.4</v>
      </c>
      <c r="E128" s="96">
        <v>221.8</v>
      </c>
    </row>
    <row r="129" spans="1:5">
      <c r="B129" s="96" t="s">
        <v>14</v>
      </c>
      <c r="C129" s="96">
        <v>3.2</v>
      </c>
      <c r="D129" s="96">
        <v>25.6</v>
      </c>
      <c r="E129" s="96">
        <v>39.6</v>
      </c>
    </row>
    <row r="130" spans="1:5">
      <c r="A130" s="96" t="s">
        <v>15</v>
      </c>
      <c r="B130" s="96" t="s">
        <v>16</v>
      </c>
      <c r="C130" s="96">
        <v>1</v>
      </c>
      <c r="D130" s="96">
        <v>25.8</v>
      </c>
      <c r="E130" s="96">
        <v>113.8</v>
      </c>
    </row>
    <row r="131" spans="1:5">
      <c r="B131" s="96" t="s">
        <v>17</v>
      </c>
      <c r="C131" s="96">
        <v>5</v>
      </c>
      <c r="D131" s="96">
        <v>32.6</v>
      </c>
      <c r="E131" s="96">
        <v>112.2</v>
      </c>
    </row>
    <row r="132" spans="1:5">
      <c r="B132" s="96" t="s">
        <v>18</v>
      </c>
      <c r="C132" s="96">
        <v>5.6</v>
      </c>
      <c r="D132" s="96">
        <v>41.8</v>
      </c>
      <c r="E132" s="96">
        <v>119.2</v>
      </c>
    </row>
    <row r="133" spans="1:5">
      <c r="A133" s="96" t="s">
        <v>19</v>
      </c>
      <c r="B133" s="96" t="s">
        <v>20</v>
      </c>
      <c r="C133" s="96">
        <v>2.6</v>
      </c>
      <c r="D133" s="96">
        <v>26.4</v>
      </c>
      <c r="E133" s="96">
        <v>107.4</v>
      </c>
    </row>
    <row r="134" spans="1:5">
      <c r="B134" s="96" t="s">
        <v>21</v>
      </c>
      <c r="C134" s="96">
        <v>1</v>
      </c>
      <c r="D134" s="96">
        <v>16</v>
      </c>
      <c r="E134" s="96">
        <v>98.2</v>
      </c>
    </row>
    <row r="135" spans="1:5">
      <c r="A135" s="96" t="s">
        <v>22</v>
      </c>
      <c r="B135" s="96" t="s">
        <v>23</v>
      </c>
      <c r="C135" s="96">
        <v>0.4</v>
      </c>
      <c r="D135" s="96">
        <v>10</v>
      </c>
      <c r="E135" s="96">
        <v>58.6</v>
      </c>
    </row>
    <row r="136" spans="1:5">
      <c r="B136" s="96" t="s">
        <v>24</v>
      </c>
      <c r="C136" s="96">
        <v>2.6</v>
      </c>
      <c r="D136" s="96">
        <v>29.4</v>
      </c>
      <c r="E136" s="96">
        <v>120.4</v>
      </c>
    </row>
    <row r="137" spans="1:5">
      <c r="B137" s="96" t="s">
        <v>25</v>
      </c>
      <c r="C137" s="96">
        <v>2.4</v>
      </c>
      <c r="D137" s="96">
        <v>39</v>
      </c>
      <c r="E137" s="96">
        <v>204</v>
      </c>
    </row>
    <row r="138" spans="1:5">
      <c r="A138" s="96" t="s">
        <v>26</v>
      </c>
      <c r="B138" s="96" t="s">
        <v>26</v>
      </c>
      <c r="C138" s="96">
        <v>4.8</v>
      </c>
      <c r="D138" s="96">
        <v>39.4</v>
      </c>
      <c r="E138" s="96">
        <v>181.8</v>
      </c>
    </row>
    <row r="139" spans="1:5">
      <c r="A139" s="96" t="s">
        <v>27</v>
      </c>
      <c r="B139" s="96" t="s">
        <v>28</v>
      </c>
      <c r="C139" s="96">
        <v>2.2000000000000002</v>
      </c>
      <c r="D139" s="96">
        <v>29.8</v>
      </c>
      <c r="E139" s="96">
        <v>140</v>
      </c>
    </row>
    <row r="140" spans="1:5">
      <c r="B140" s="96" t="s">
        <v>29</v>
      </c>
      <c r="C140" s="96">
        <v>2</v>
      </c>
      <c r="D140" s="96">
        <v>26.6</v>
      </c>
      <c r="E140" s="96">
        <v>148</v>
      </c>
    </row>
    <row r="141" spans="1:5">
      <c r="B141" s="96" t="s">
        <v>30</v>
      </c>
      <c r="C141" s="96">
        <v>3.2</v>
      </c>
      <c r="D141" s="96">
        <v>33</v>
      </c>
      <c r="E141" s="96">
        <v>134.19999999999999</v>
      </c>
    </row>
    <row r="142" spans="1:5">
      <c r="A142" s="96" t="s">
        <v>31</v>
      </c>
      <c r="B142" s="96" t="s">
        <v>32</v>
      </c>
      <c r="C142" s="96">
        <v>11</v>
      </c>
      <c r="D142" s="96">
        <v>153.19999999999999</v>
      </c>
      <c r="E142" s="96">
        <v>1114</v>
      </c>
    </row>
    <row r="143" spans="1:5">
      <c r="B143" s="96" t="s">
        <v>33</v>
      </c>
      <c r="C143" s="96">
        <v>0.4</v>
      </c>
      <c r="D143" s="96">
        <v>13</v>
      </c>
      <c r="E143" s="96">
        <v>97</v>
      </c>
    </row>
    <row r="144" spans="1:5">
      <c r="B144" s="96" t="s">
        <v>34</v>
      </c>
      <c r="C144" s="96">
        <v>0</v>
      </c>
      <c r="D144" s="96">
        <v>13.8</v>
      </c>
      <c r="E144" s="96">
        <v>87.4</v>
      </c>
    </row>
    <row r="145" spans="1:5">
      <c r="A145" s="96" t="s">
        <v>35</v>
      </c>
      <c r="B145" s="96" t="s">
        <v>36</v>
      </c>
      <c r="C145" s="96">
        <v>3</v>
      </c>
      <c r="D145" s="96">
        <v>41.2</v>
      </c>
      <c r="E145" s="96">
        <v>355.8</v>
      </c>
    </row>
    <row r="146" spans="1:5">
      <c r="B146" s="96" t="s">
        <v>37</v>
      </c>
      <c r="C146" s="96">
        <v>1.2</v>
      </c>
      <c r="D146" s="96">
        <v>29</v>
      </c>
      <c r="E146" s="96">
        <v>139</v>
      </c>
    </row>
    <row r="147" spans="1:5">
      <c r="B147" s="96" t="s">
        <v>38</v>
      </c>
      <c r="C147" s="96">
        <v>1.2</v>
      </c>
      <c r="D147" s="96">
        <v>29</v>
      </c>
      <c r="E147" s="96">
        <v>141.4</v>
      </c>
    </row>
    <row r="148" spans="1:5">
      <c r="B148" s="96" t="s">
        <v>39</v>
      </c>
      <c r="C148" s="96">
        <v>6.6</v>
      </c>
      <c r="D148" s="96">
        <v>48.2</v>
      </c>
      <c r="E148" s="96">
        <v>160.6</v>
      </c>
    </row>
    <row r="149" spans="1:5">
      <c r="A149" s="96" t="s">
        <v>40</v>
      </c>
      <c r="B149" s="96" t="s">
        <v>92</v>
      </c>
      <c r="C149" s="96">
        <v>6.6</v>
      </c>
      <c r="D149" s="96">
        <v>139.19999999999999</v>
      </c>
      <c r="E149" s="96">
        <v>979.6</v>
      </c>
    </row>
    <row r="150" spans="1:5">
      <c r="A150" s="96" t="s">
        <v>41</v>
      </c>
      <c r="B150" s="96" t="s">
        <v>42</v>
      </c>
      <c r="C150" s="96">
        <v>8.4</v>
      </c>
      <c r="D150" s="96">
        <v>32.200000000000003</v>
      </c>
      <c r="E150" s="96">
        <v>221</v>
      </c>
    </row>
    <row r="151" spans="1:5">
      <c r="B151" s="96" t="s">
        <v>43</v>
      </c>
      <c r="C151" s="96">
        <v>0.8</v>
      </c>
      <c r="D151" s="96">
        <v>4</v>
      </c>
      <c r="E151" s="96">
        <v>15.4</v>
      </c>
    </row>
    <row r="152" spans="1:5">
      <c r="B152" s="96" t="s">
        <v>44</v>
      </c>
      <c r="C152" s="96">
        <v>1.2</v>
      </c>
      <c r="D152" s="96">
        <v>4.2</v>
      </c>
      <c r="E152" s="96">
        <v>22.6</v>
      </c>
    </row>
    <row r="153" spans="1:5">
      <c r="B153" s="96" t="s">
        <v>45</v>
      </c>
      <c r="C153" s="96">
        <v>1.2</v>
      </c>
      <c r="D153" s="96">
        <v>4.2</v>
      </c>
      <c r="E153" s="96">
        <v>25.8</v>
      </c>
    </row>
    <row r="154" spans="1:5">
      <c r="A154" s="96" t="s">
        <v>46</v>
      </c>
      <c r="B154" s="96" t="s">
        <v>46</v>
      </c>
      <c r="C154" s="96">
        <v>7.2</v>
      </c>
      <c r="D154" s="96">
        <v>69.400000000000006</v>
      </c>
      <c r="E154" s="96">
        <v>338</v>
      </c>
    </row>
    <row r="155" spans="1:5">
      <c r="A155" s="96" t="s">
        <v>47</v>
      </c>
      <c r="B155" s="96" t="s">
        <v>48</v>
      </c>
      <c r="C155" s="96">
        <v>1</v>
      </c>
      <c r="D155" s="96">
        <v>12.4</v>
      </c>
      <c r="E155" s="96">
        <v>85.2</v>
      </c>
    </row>
    <row r="156" spans="1:5">
      <c r="B156" s="96" t="s">
        <v>50</v>
      </c>
      <c r="C156" s="96">
        <v>3.4</v>
      </c>
      <c r="D156" s="96">
        <v>37.799999999999997</v>
      </c>
      <c r="E156" s="96">
        <v>220.4</v>
      </c>
    </row>
    <row r="157" spans="1:5">
      <c r="A157" s="96" t="s">
        <v>49</v>
      </c>
      <c r="B157" s="96" t="s">
        <v>51</v>
      </c>
      <c r="C157" s="96">
        <v>4.5999999999999996</v>
      </c>
      <c r="D157" s="96">
        <v>65.599999999999994</v>
      </c>
      <c r="E157" s="96">
        <v>433</v>
      </c>
    </row>
    <row r="158" spans="1:5">
      <c r="B158" s="96" t="s">
        <v>52</v>
      </c>
      <c r="C158" s="96">
        <v>7.4</v>
      </c>
      <c r="D158" s="96">
        <v>64</v>
      </c>
      <c r="E158" s="96">
        <v>399</v>
      </c>
    </row>
    <row r="159" spans="1:5">
      <c r="A159" s="96">
        <v>99</v>
      </c>
      <c r="B159" s="96">
        <v>99</v>
      </c>
      <c r="C159" s="96">
        <v>116.2</v>
      </c>
      <c r="D159" s="96">
        <v>1309.2</v>
      </c>
      <c r="E159" s="96">
        <v>6774.6</v>
      </c>
    </row>
    <row r="161" spans="1:4">
      <c r="A161" s="96" t="s">
        <v>93</v>
      </c>
    </row>
    <row r="166" spans="1:4">
      <c r="A166" s="96" t="s">
        <v>100</v>
      </c>
    </row>
    <row r="168" spans="1:4">
      <c r="A168" s="96" t="s">
        <v>101</v>
      </c>
    </row>
    <row r="169" spans="1:4">
      <c r="A169" s="96" t="s">
        <v>102</v>
      </c>
    </row>
    <row r="171" spans="1:4">
      <c r="C171" s="96">
        <v>2016</v>
      </c>
      <c r="D171" s="96" t="s">
        <v>103</v>
      </c>
    </row>
    <row r="172" spans="1:4">
      <c r="A172" s="96" t="s">
        <v>11</v>
      </c>
      <c r="B172" s="96" t="s">
        <v>12</v>
      </c>
      <c r="C172" s="96">
        <v>1092</v>
      </c>
      <c r="D172" s="96">
        <v>1094</v>
      </c>
    </row>
    <row r="173" spans="1:4">
      <c r="B173" s="96" t="s">
        <v>13</v>
      </c>
      <c r="C173" s="96">
        <v>2008</v>
      </c>
      <c r="D173" s="96">
        <v>2022</v>
      </c>
    </row>
    <row r="174" spans="1:4">
      <c r="B174" s="96" t="s">
        <v>14</v>
      </c>
      <c r="C174" s="96">
        <v>483</v>
      </c>
      <c r="D174" s="96">
        <v>488</v>
      </c>
    </row>
    <row r="175" spans="1:4">
      <c r="A175" s="96" t="s">
        <v>15</v>
      </c>
      <c r="B175" s="96" t="s">
        <v>16</v>
      </c>
      <c r="C175" s="96">
        <v>703</v>
      </c>
      <c r="D175" s="96">
        <v>706</v>
      </c>
    </row>
    <row r="176" spans="1:4">
      <c r="B176" s="96" t="s">
        <v>17</v>
      </c>
      <c r="C176" s="96">
        <v>774</v>
      </c>
      <c r="D176" s="96">
        <v>776</v>
      </c>
    </row>
    <row r="177" spans="1:4">
      <c r="B177" s="96" t="s">
        <v>18</v>
      </c>
      <c r="C177" s="96">
        <v>1005</v>
      </c>
      <c r="D177" s="96">
        <v>978</v>
      </c>
    </row>
    <row r="178" spans="1:4">
      <c r="A178" s="96" t="s">
        <v>19</v>
      </c>
      <c r="B178" s="96" t="s">
        <v>20</v>
      </c>
      <c r="C178" s="96">
        <v>561</v>
      </c>
      <c r="D178" s="96">
        <v>547</v>
      </c>
    </row>
    <row r="179" spans="1:4">
      <c r="B179" s="96" t="s">
        <v>21</v>
      </c>
      <c r="C179" s="96">
        <v>451</v>
      </c>
      <c r="D179" s="96">
        <v>450</v>
      </c>
    </row>
    <row r="180" spans="1:4">
      <c r="A180" s="96" t="s">
        <v>22</v>
      </c>
      <c r="B180" s="96" t="s">
        <v>23</v>
      </c>
      <c r="C180" s="96">
        <v>320</v>
      </c>
      <c r="D180" s="96">
        <v>320</v>
      </c>
    </row>
    <row r="181" spans="1:4">
      <c r="B181" s="96" t="s">
        <v>24</v>
      </c>
      <c r="C181" s="96">
        <v>765</v>
      </c>
      <c r="D181" s="96">
        <v>765</v>
      </c>
    </row>
    <row r="182" spans="1:4">
      <c r="B182" s="96" t="s">
        <v>25</v>
      </c>
      <c r="C182" s="96">
        <v>998</v>
      </c>
      <c r="D182" s="96">
        <v>1000</v>
      </c>
    </row>
    <row r="183" spans="1:4">
      <c r="A183" s="96" t="s">
        <v>26</v>
      </c>
      <c r="B183" s="96" t="s">
        <v>26</v>
      </c>
      <c r="C183" s="96">
        <v>737</v>
      </c>
      <c r="D183" s="96">
        <v>743</v>
      </c>
    </row>
    <row r="184" spans="1:4">
      <c r="A184" s="96" t="s">
        <v>27</v>
      </c>
      <c r="B184" s="96" t="s">
        <v>28</v>
      </c>
      <c r="C184" s="96">
        <v>459</v>
      </c>
      <c r="D184" s="96">
        <v>467</v>
      </c>
    </row>
    <row r="185" spans="1:4">
      <c r="B185" s="96" t="s">
        <v>29</v>
      </c>
      <c r="C185" s="96">
        <v>704</v>
      </c>
      <c r="D185" s="96">
        <v>715</v>
      </c>
    </row>
    <row r="186" spans="1:4">
      <c r="B186" s="96" t="s">
        <v>30</v>
      </c>
      <c r="C186" s="96">
        <v>601</v>
      </c>
      <c r="D186" s="96">
        <v>602</v>
      </c>
    </row>
    <row r="187" spans="1:4">
      <c r="A187" s="96" t="s">
        <v>31</v>
      </c>
      <c r="B187" s="96" t="s">
        <v>32</v>
      </c>
      <c r="C187" s="96">
        <v>2069</v>
      </c>
      <c r="D187" s="96">
        <v>2066</v>
      </c>
    </row>
    <row r="188" spans="1:4">
      <c r="B188" s="96" t="s">
        <v>33</v>
      </c>
      <c r="C188" s="96">
        <v>553</v>
      </c>
      <c r="D188" s="96">
        <v>562</v>
      </c>
    </row>
    <row r="189" spans="1:4">
      <c r="B189" s="96" t="s">
        <v>34</v>
      </c>
      <c r="C189" s="96">
        <v>567</v>
      </c>
      <c r="D189" s="96">
        <v>554</v>
      </c>
    </row>
    <row r="190" spans="1:4">
      <c r="A190" s="96" t="s">
        <v>35</v>
      </c>
      <c r="B190" s="96" t="s">
        <v>36</v>
      </c>
      <c r="C190" s="96">
        <v>1105</v>
      </c>
      <c r="D190" s="96">
        <v>1126</v>
      </c>
    </row>
    <row r="191" spans="1:4">
      <c r="B191" s="96" t="s">
        <v>37</v>
      </c>
      <c r="C191" s="96">
        <v>544</v>
      </c>
      <c r="D191" s="96">
        <v>550</v>
      </c>
    </row>
    <row r="192" spans="1:4">
      <c r="B192" s="96" t="s">
        <v>38</v>
      </c>
      <c r="C192" s="96">
        <v>524</v>
      </c>
      <c r="D192" s="96">
        <v>547</v>
      </c>
    </row>
    <row r="193" spans="1:4">
      <c r="B193" s="96" t="s">
        <v>39</v>
      </c>
      <c r="C193" s="96">
        <v>853</v>
      </c>
      <c r="D193" s="96">
        <v>856</v>
      </c>
    </row>
    <row r="194" spans="1:4">
      <c r="A194" s="96" t="s">
        <v>40</v>
      </c>
      <c r="B194" s="96" t="s">
        <v>92</v>
      </c>
      <c r="C194" s="96">
        <v>2287</v>
      </c>
      <c r="D194" s="96">
        <v>2264</v>
      </c>
    </row>
    <row r="195" spans="1:4">
      <c r="A195" s="96" t="s">
        <v>41</v>
      </c>
      <c r="B195" s="96" t="s">
        <v>42</v>
      </c>
      <c r="C195" s="96">
        <v>1123</v>
      </c>
      <c r="D195" s="96">
        <v>1138</v>
      </c>
    </row>
    <row r="196" spans="1:4">
      <c r="B196" s="96" t="s">
        <v>43</v>
      </c>
      <c r="C196" s="96">
        <v>145</v>
      </c>
      <c r="D196" s="96">
        <v>144</v>
      </c>
    </row>
    <row r="197" spans="1:4">
      <c r="B197" s="96" t="s">
        <v>44</v>
      </c>
      <c r="C197" s="96">
        <v>220</v>
      </c>
      <c r="D197" s="96">
        <v>218</v>
      </c>
    </row>
    <row r="198" spans="1:4">
      <c r="B198" s="96" t="s">
        <v>45</v>
      </c>
      <c r="C198" s="96">
        <v>246</v>
      </c>
      <c r="D198" s="96">
        <v>227</v>
      </c>
    </row>
    <row r="199" spans="1:4">
      <c r="A199" s="96" t="s">
        <v>46</v>
      </c>
      <c r="B199" s="96" t="s">
        <v>46</v>
      </c>
      <c r="C199" s="96">
        <v>2105</v>
      </c>
      <c r="D199" s="96">
        <v>2097</v>
      </c>
    </row>
    <row r="200" spans="1:4">
      <c r="A200" s="96" t="s">
        <v>47</v>
      </c>
      <c r="B200" s="96" t="s">
        <v>48</v>
      </c>
      <c r="C200" s="96">
        <v>456</v>
      </c>
      <c r="D200" s="96">
        <v>461</v>
      </c>
    </row>
    <row r="201" spans="1:4">
      <c r="B201" s="96" t="s">
        <v>50</v>
      </c>
      <c r="C201" s="96">
        <v>797</v>
      </c>
      <c r="D201" s="96">
        <v>805</v>
      </c>
    </row>
    <row r="202" spans="1:4">
      <c r="A202" s="96" t="s">
        <v>49</v>
      </c>
      <c r="B202" s="96" t="s">
        <v>51</v>
      </c>
      <c r="C202" s="96">
        <v>1893</v>
      </c>
      <c r="D202" s="96">
        <v>1941</v>
      </c>
    </row>
    <row r="203" spans="1:4">
      <c r="B203" s="96" t="s">
        <v>52</v>
      </c>
      <c r="C203" s="96">
        <v>1335</v>
      </c>
      <c r="D203" s="96">
        <v>1313</v>
      </c>
    </row>
    <row r="204" spans="1:4">
      <c r="A204" s="96">
        <v>99</v>
      </c>
      <c r="B204" s="96">
        <v>99</v>
      </c>
      <c r="C204" s="96">
        <v>28482</v>
      </c>
      <c r="D204" s="96">
        <v>28541</v>
      </c>
    </row>
    <row r="206" spans="1:4">
      <c r="A206" s="96" t="s">
        <v>93</v>
      </c>
    </row>
  </sheetData>
  <pageMargins left="0.70866141732283472" right="0.70866141732283472" top="0.74803149606299213" bottom="0.74803149606299213" header="0.31496062992125984" footer="0.31496062992125984"/>
  <pageSetup paperSize="9" fitToHeight="10" orientation="portrait" r:id="rId1"/>
  <rowBreaks count="1" manualBreakCount="1">
    <brk id="3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Appendix H</vt:lpstr>
      <vt:lpstr>Appendix H Working</vt:lpstr>
      <vt:lpstr>Sheet1</vt:lpstr>
      <vt:lpstr>AppendixH_Child KSI chart </vt:lpstr>
      <vt:lpstr>AppendixH_All Killed chart</vt:lpstr>
      <vt:lpstr>AppendixH_All SI chart</vt:lpstr>
      <vt:lpstr>AppendixH_Slight casualty chart</vt:lpstr>
      <vt:lpstr>'Appendix H Working'!Print_Area</vt:lpstr>
    </vt:vector>
  </TitlesOfParts>
  <Company>Scottish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u016789</dc:creator>
  <cp:lastModifiedBy>u016789</cp:lastModifiedBy>
  <dcterms:created xsi:type="dcterms:W3CDTF">2019-10-28T11:31:05Z</dcterms:created>
  <dcterms:modified xsi:type="dcterms:W3CDTF">2019-10-28T11:31:32Z</dcterms:modified>
</cp:coreProperties>
</file>