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tland.gov.uk\dc2\FS5_Home\U016789\RRCS2018\datasets\"/>
    </mc:Choice>
  </mc:AlternateContent>
  <bookViews>
    <workbookView xWindow="0" yWindow="0" windowWidth="28800" windowHeight="13065"/>
  </bookViews>
  <sheets>
    <sheet name="Table C-D" sheetId="1" r:id="rId1"/>
    <sheet name="Table E-F" sheetId="2" r:id="rId2"/>
    <sheet name="Table G" sheetId="3" r:id="rId3"/>
    <sheet name="Table G2" sheetId="4" r:id="rId4"/>
    <sheet name="Table H" sheetId="5" r:id="rId5"/>
  </sheets>
  <externalReferences>
    <externalReference r:id="rId6"/>
    <externalReference r:id="rId7"/>
    <externalReference r:id="rId8"/>
  </externalReferences>
  <definedNames>
    <definedName name="\D">#REF!</definedName>
    <definedName name="\E">#REF!</definedName>
    <definedName name="\F">#REF!</definedName>
    <definedName name="\G">#REF!</definedName>
    <definedName name="_new2">#REF!</definedName>
    <definedName name="_Order1" hidden="1">255</definedName>
    <definedName name="MACROS">[2]Table!$M$1:$IG$8163</definedName>
    <definedName name="_xlnm.Print_Area" localSheetId="0">'Table C-D'!$A$1:$L$78</definedName>
    <definedName name="_xlnm.Print_Area" localSheetId="1">'Table E-F'!$A$1:$L$56</definedName>
    <definedName name="_xlnm.Print_Area" localSheetId="2">'Table G'!$A$1:$M$56</definedName>
    <definedName name="_xlnm.Print_Area" localSheetId="3">'Table G2'!$A$1:$M$45</definedName>
    <definedName name="_xlnm.Print_Area" localSheetId="4">'Table H'!$A$1:$H$80</definedName>
    <definedName name="TIME">[2]Table!$E$1:$IG$8163</definedName>
    <definedName name="Value_Year">'[3]Uprating series'!$B$4</definedName>
    <definedName name="WHOLE">[2]Table!$BZ$371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4" l="1"/>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G60" i="2"/>
  <c r="H43" i="2" s="1"/>
  <c r="F60" i="2"/>
  <c r="F51" i="2" s="1"/>
  <c r="C60" i="2"/>
  <c r="K60" i="2" s="1"/>
  <c r="B60" i="2"/>
  <c r="J60" i="2" s="1"/>
  <c r="G52" i="2"/>
  <c r="K52" i="2" s="1"/>
  <c r="F52" i="2"/>
  <c r="D52" i="2"/>
  <c r="C52" i="2"/>
  <c r="B52" i="2"/>
  <c r="J52" i="2" s="1"/>
  <c r="H51" i="2"/>
  <c r="L51" i="2" s="1"/>
  <c r="G51" i="2"/>
  <c r="D51" i="2"/>
  <c r="C51" i="2"/>
  <c r="K51" i="2" s="1"/>
  <c r="B51" i="2"/>
  <c r="J51" i="2" s="1"/>
  <c r="H50" i="2"/>
  <c r="D50" i="2"/>
  <c r="L50" i="2" s="1"/>
  <c r="C50" i="2"/>
  <c r="B50" i="2"/>
  <c r="F49" i="2"/>
  <c r="J49" i="2" s="1"/>
  <c r="D49" i="2"/>
  <c r="C49" i="2"/>
  <c r="B49" i="2"/>
  <c r="G48" i="2"/>
  <c r="K48" i="2" s="1"/>
  <c r="F48" i="2"/>
  <c r="D48" i="2"/>
  <c r="C48" i="2"/>
  <c r="B48" i="2"/>
  <c r="J48" i="2" s="1"/>
  <c r="H47" i="2"/>
  <c r="L47" i="2" s="1"/>
  <c r="G47" i="2"/>
  <c r="D47" i="2"/>
  <c r="C47" i="2"/>
  <c r="K47" i="2" s="1"/>
  <c r="B47" i="2"/>
  <c r="D43" i="2"/>
  <c r="L43" i="2" s="1"/>
  <c r="C43" i="2"/>
  <c r="B43" i="2"/>
  <c r="F42" i="2"/>
  <c r="J42" i="2" s="1"/>
  <c r="D42" i="2"/>
  <c r="C42" i="2"/>
  <c r="B42" i="2"/>
  <c r="G41" i="2"/>
  <c r="K41" i="2" s="1"/>
  <c r="F41" i="2"/>
  <c r="D41" i="2"/>
  <c r="C41" i="2"/>
  <c r="B41" i="2"/>
  <c r="J41" i="2" s="1"/>
  <c r="H40" i="2"/>
  <c r="L40" i="2" s="1"/>
  <c r="G40" i="2"/>
  <c r="D40" i="2"/>
  <c r="C40" i="2"/>
  <c r="K40" i="2" s="1"/>
  <c r="B40" i="2"/>
  <c r="H39" i="2"/>
  <c r="D39" i="2"/>
  <c r="L39" i="2" s="1"/>
  <c r="C39" i="2"/>
  <c r="B39" i="2"/>
  <c r="F38" i="2"/>
  <c r="J38" i="2" s="1"/>
  <c r="D38" i="2"/>
  <c r="C38" i="2"/>
  <c r="B38" i="2"/>
  <c r="H111" i="1"/>
  <c r="G111" i="1"/>
  <c r="D111" i="1"/>
  <c r="C111" i="1"/>
  <c r="H110" i="1"/>
  <c r="G110" i="1"/>
  <c r="D110" i="1"/>
  <c r="C110" i="1"/>
  <c r="H107" i="1"/>
  <c r="H112" i="1" s="1"/>
  <c r="G107" i="1"/>
  <c r="G112" i="1" s="1"/>
  <c r="D107" i="1"/>
  <c r="D112" i="1" s="1"/>
  <c r="C107" i="1"/>
  <c r="C112" i="1" s="1"/>
  <c r="H75" i="1"/>
  <c r="G75" i="1"/>
  <c r="C75" i="1"/>
  <c r="B75" i="1"/>
  <c r="D72" i="1"/>
  <c r="L72" i="1" s="1"/>
  <c r="C72" i="1"/>
  <c r="C77" i="1" s="1"/>
  <c r="B72" i="1"/>
  <c r="K71" i="1"/>
  <c r="J71" i="1"/>
  <c r="H71" i="1"/>
  <c r="H76" i="1" s="1"/>
  <c r="G71" i="1"/>
  <c r="G76" i="1" s="1"/>
  <c r="F71" i="1"/>
  <c r="F75" i="1" s="1"/>
  <c r="D71" i="1"/>
  <c r="D76" i="1" s="1"/>
  <c r="C71" i="1"/>
  <c r="C76" i="1" s="1"/>
  <c r="B71" i="1"/>
  <c r="B76" i="1" s="1"/>
  <c r="L70" i="1"/>
  <c r="K70" i="1"/>
  <c r="H70" i="1"/>
  <c r="G70" i="1"/>
  <c r="F70" i="1"/>
  <c r="D70" i="1"/>
  <c r="C70" i="1"/>
  <c r="B70" i="1"/>
  <c r="J70" i="1" s="1"/>
  <c r="L69" i="1"/>
  <c r="H69" i="1"/>
  <c r="G69" i="1"/>
  <c r="F69" i="1"/>
  <c r="D69" i="1"/>
  <c r="C69" i="1"/>
  <c r="K69" i="1" s="1"/>
  <c r="B69" i="1"/>
  <c r="J69" i="1" s="1"/>
  <c r="J68" i="1"/>
  <c r="H68" i="1"/>
  <c r="G68" i="1"/>
  <c r="F68" i="1"/>
  <c r="D68" i="1"/>
  <c r="L68" i="1" s="1"/>
  <c r="C68" i="1"/>
  <c r="K68" i="1" s="1"/>
  <c r="B68" i="1"/>
  <c r="K67" i="1"/>
  <c r="J67" i="1"/>
  <c r="H67" i="1"/>
  <c r="G67" i="1"/>
  <c r="F67" i="1"/>
  <c r="D67" i="1"/>
  <c r="L67" i="1" s="1"/>
  <c r="C67" i="1"/>
  <c r="B67" i="1"/>
  <c r="L66" i="1"/>
  <c r="K66" i="1"/>
  <c r="H66" i="1"/>
  <c r="G66" i="1"/>
  <c r="F66" i="1"/>
  <c r="D66" i="1"/>
  <c r="C66" i="1"/>
  <c r="B66" i="1"/>
  <c r="B77" i="1" s="1"/>
  <c r="C61" i="1"/>
  <c r="H59" i="1"/>
  <c r="D59" i="1"/>
  <c r="C59" i="1"/>
  <c r="J56" i="1"/>
  <c r="F56" i="1"/>
  <c r="F61" i="1" s="1"/>
  <c r="D56" i="1"/>
  <c r="C56" i="1"/>
  <c r="B56" i="1"/>
  <c r="B61" i="1" s="1"/>
  <c r="L55" i="1"/>
  <c r="K55" i="1"/>
  <c r="H55" i="1"/>
  <c r="H60" i="1" s="1"/>
  <c r="G55" i="1"/>
  <c r="G59" i="1" s="1"/>
  <c r="F55" i="1"/>
  <c r="F60" i="1" s="1"/>
  <c r="D55" i="1"/>
  <c r="D60" i="1" s="1"/>
  <c r="C55" i="1"/>
  <c r="C60" i="1" s="1"/>
  <c r="B55" i="1"/>
  <c r="B59" i="1" s="1"/>
  <c r="L54" i="1"/>
  <c r="H54" i="1"/>
  <c r="G54" i="1"/>
  <c r="F54" i="1"/>
  <c r="D54" i="1"/>
  <c r="C54" i="1"/>
  <c r="K54" i="1" s="1"/>
  <c r="B54" i="1"/>
  <c r="J54" i="1" s="1"/>
  <c r="J53" i="1"/>
  <c r="H53" i="1"/>
  <c r="G53" i="1"/>
  <c r="F53" i="1"/>
  <c r="D53" i="1"/>
  <c r="L53" i="1" s="1"/>
  <c r="C53" i="1"/>
  <c r="K53" i="1" s="1"/>
  <c r="B53" i="1"/>
  <c r="K52" i="1"/>
  <c r="J52" i="1"/>
  <c r="H52" i="1"/>
  <c r="G52" i="1"/>
  <c r="F52" i="1"/>
  <c r="D52" i="1"/>
  <c r="L52" i="1" s="1"/>
  <c r="C52" i="1"/>
  <c r="B52" i="1"/>
  <c r="L51" i="1"/>
  <c r="K51" i="1"/>
  <c r="H51" i="1"/>
  <c r="G51" i="1"/>
  <c r="F51" i="1"/>
  <c r="D51" i="1"/>
  <c r="C51" i="1"/>
  <c r="B51" i="1"/>
  <c r="J51" i="1" s="1"/>
  <c r="L50" i="1"/>
  <c r="H50" i="1"/>
  <c r="G50" i="1"/>
  <c r="F50" i="1"/>
  <c r="D50" i="1"/>
  <c r="C50" i="1"/>
  <c r="K50" i="1" s="1"/>
  <c r="B50" i="1"/>
  <c r="J50" i="1" s="1"/>
  <c r="F38" i="1"/>
  <c r="D38" i="1"/>
  <c r="C38" i="1"/>
  <c r="B38" i="1"/>
  <c r="H37" i="1"/>
  <c r="G37" i="1"/>
  <c r="F37" i="1"/>
  <c r="D37" i="1"/>
  <c r="C37" i="1"/>
  <c r="B37" i="1"/>
  <c r="H36" i="1"/>
  <c r="G36" i="1"/>
  <c r="F36" i="1"/>
  <c r="D36" i="1"/>
  <c r="C36" i="1"/>
  <c r="B36" i="1"/>
  <c r="H33" i="1"/>
  <c r="H72" i="1" s="1"/>
  <c r="H77" i="1" s="1"/>
  <c r="G33" i="1"/>
  <c r="G72" i="1" s="1"/>
  <c r="G77" i="1" s="1"/>
  <c r="F33" i="1"/>
  <c r="F72" i="1" s="1"/>
  <c r="G22" i="1"/>
  <c r="F22" i="1"/>
  <c r="D22" i="1"/>
  <c r="C22" i="1"/>
  <c r="B22" i="1"/>
  <c r="H21" i="1"/>
  <c r="G21" i="1"/>
  <c r="F21" i="1"/>
  <c r="D21" i="1"/>
  <c r="C21" i="1"/>
  <c r="B21" i="1"/>
  <c r="H20" i="1"/>
  <c r="G20" i="1"/>
  <c r="F20" i="1"/>
  <c r="D20" i="1"/>
  <c r="C20" i="1"/>
  <c r="B20" i="1"/>
  <c r="H17" i="1"/>
  <c r="H56" i="1" s="1"/>
  <c r="H61" i="1" s="1"/>
  <c r="G17" i="1"/>
  <c r="G56" i="1" s="1"/>
  <c r="F17" i="1"/>
  <c r="F77" i="1" l="1"/>
  <c r="J72" i="1"/>
  <c r="G61" i="1"/>
  <c r="K56" i="1"/>
  <c r="L56" i="1"/>
  <c r="J40" i="2"/>
  <c r="J47" i="2"/>
  <c r="B60" i="1"/>
  <c r="D61" i="1"/>
  <c r="F76" i="1"/>
  <c r="H22" i="1"/>
  <c r="G38" i="1"/>
  <c r="F59" i="1"/>
  <c r="L71" i="1"/>
  <c r="K72" i="1"/>
  <c r="D75" i="1"/>
  <c r="D77" i="1"/>
  <c r="G38" i="2"/>
  <c r="K38" i="2" s="1"/>
  <c r="F39" i="2"/>
  <c r="J39" i="2" s="1"/>
  <c r="H41" i="2"/>
  <c r="L41" i="2" s="1"/>
  <c r="G42" i="2"/>
  <c r="K42" i="2" s="1"/>
  <c r="F43" i="2"/>
  <c r="J43" i="2" s="1"/>
  <c r="H48" i="2"/>
  <c r="L48" i="2" s="1"/>
  <c r="G49" i="2"/>
  <c r="K49" i="2" s="1"/>
  <c r="F50" i="2"/>
  <c r="J50" i="2" s="1"/>
  <c r="H52" i="2"/>
  <c r="L52" i="2" s="1"/>
  <c r="G60" i="1"/>
  <c r="H38" i="1"/>
  <c r="J55" i="1"/>
  <c r="J66" i="1"/>
  <c r="H38" i="2"/>
  <c r="L38" i="2" s="1"/>
  <c r="G39" i="2"/>
  <c r="K39" i="2" s="1"/>
  <c r="F40" i="2"/>
  <c r="H42" i="2"/>
  <c r="L42" i="2" s="1"/>
  <c r="G43" i="2"/>
  <c r="K43" i="2" s="1"/>
  <c r="F47" i="2"/>
  <c r="H49" i="2"/>
  <c r="L49" i="2" s="1"/>
  <c r="G50" i="2"/>
  <c r="K50" i="2" s="1"/>
</calcChain>
</file>

<file path=xl/sharedStrings.xml><?xml version="1.0" encoding="utf-8"?>
<sst xmlns="http://schemas.openxmlformats.org/spreadsheetml/2006/main" count="492" uniqueCount="119">
  <si>
    <r>
      <t xml:space="preserve">Table C: </t>
    </r>
    <r>
      <rPr>
        <sz val="16"/>
        <rFont val="Arial"/>
        <family val="2"/>
      </rPr>
      <t>Reported casualties in Scotland, England &amp; Wales by severity</t>
    </r>
  </si>
  <si>
    <t>Number of casualties  :  All ages and child casualties</t>
  </si>
  <si>
    <t>Scotland</t>
  </si>
  <si>
    <t xml:space="preserve">           England &amp; Wales</t>
  </si>
  <si>
    <t>All</t>
  </si>
  <si>
    <t>Killed</t>
  </si>
  <si>
    <t>Serious</t>
  </si>
  <si>
    <t>severities</t>
  </si>
  <si>
    <t>1.  All Ages</t>
  </si>
  <si>
    <t>(a)  Numbers</t>
  </si>
  <si>
    <t>2004-08 ave</t>
  </si>
  <si>
    <t>2014-2018 ave</t>
  </si>
  <si>
    <t>(b)  Per cent changes:</t>
  </si>
  <si>
    <t>2018 on 2017</t>
  </si>
  <si>
    <t>2018 on 2004-08 ave.</t>
  </si>
  <si>
    <t>2014-18 ave. on 04-08 ave</t>
  </si>
  <si>
    <r>
      <t>2. Reported child casualties</t>
    </r>
    <r>
      <rPr>
        <b/>
        <vertAlign val="superscript"/>
        <sz val="16"/>
        <rFont val="Arial"/>
        <family val="2"/>
      </rPr>
      <t>1</t>
    </r>
  </si>
  <si>
    <r>
      <t xml:space="preserve">Table D: </t>
    </r>
    <r>
      <rPr>
        <sz val="16"/>
        <rFont val="Arial"/>
        <family val="2"/>
      </rPr>
      <t>Reported casualties in Scotland, England &amp; Wales by severity</t>
    </r>
  </si>
  <si>
    <t>Rates per 1,000 population  :  All ages and child casualties</t>
  </si>
  <si>
    <t>England &amp; Wales</t>
  </si>
  <si>
    <t>Scotland % of England &amp; Wales</t>
  </si>
  <si>
    <t>percentages</t>
  </si>
  <si>
    <t>(a)  Rates per 1,000 population</t>
  </si>
  <si>
    <r>
      <t>1</t>
    </r>
    <r>
      <rPr>
        <sz val="10"/>
        <rFont val="Arial"/>
        <family val="2"/>
      </rPr>
      <t xml:space="preserve"> Child 0-15 years</t>
    </r>
  </si>
  <si>
    <t>Mid year population estimates</t>
  </si>
  <si>
    <t xml:space="preserve">              Scotland</t>
  </si>
  <si>
    <t xml:space="preserve">         England &amp; Wales</t>
  </si>
  <si>
    <t>Child</t>
  </si>
  <si>
    <t>Total</t>
  </si>
  <si>
    <t>2004-08 average</t>
  </si>
  <si>
    <t>Per cent changes:</t>
  </si>
  <si>
    <r>
      <t xml:space="preserve">Table E: </t>
    </r>
    <r>
      <rPr>
        <sz val="16"/>
        <rFont val="Arial"/>
        <family val="2"/>
      </rPr>
      <t>Reported casualties in Scotland, England &amp; Wales by mode of transport and severity, 2018</t>
    </r>
  </si>
  <si>
    <t>1. All ages</t>
  </si>
  <si>
    <t>Pedestrian</t>
  </si>
  <si>
    <t>Pedal cycle</t>
  </si>
  <si>
    <t>Car</t>
  </si>
  <si>
    <t>Bus/coach</t>
  </si>
  <si>
    <t>Other</t>
  </si>
  <si>
    <r>
      <t>2. Child casualties</t>
    </r>
    <r>
      <rPr>
        <b/>
        <vertAlign val="superscript"/>
        <sz val="16"/>
        <rFont val="Arial"/>
        <family val="2"/>
      </rPr>
      <t>1</t>
    </r>
  </si>
  <si>
    <r>
      <t xml:space="preserve">Table F: </t>
    </r>
    <r>
      <rPr>
        <sz val="16"/>
        <rFont val="Arial"/>
        <family val="2"/>
      </rPr>
      <t>Reported casualties in Scotland, England &amp; Wales by mode of transport and severity, 2018</t>
    </r>
  </si>
  <si>
    <t>Rate per 1,000 population :  All ages and child casualties</t>
  </si>
  <si>
    <t>population estimates 2018</t>
  </si>
  <si>
    <t>GB</t>
  </si>
  <si>
    <t>NB:change</t>
  </si>
  <si>
    <t>formulae</t>
  </si>
  <si>
    <r>
      <t xml:space="preserve">Table G: </t>
    </r>
    <r>
      <rPr>
        <sz val="16"/>
        <rFont val="Arial"/>
        <family val="2"/>
      </rPr>
      <t>Fatality rates per capita, for (a) All road users 2017 and 2018 provisional;</t>
    </r>
  </si>
  <si>
    <r>
      <t xml:space="preserve">ranked by respective rates: International Comparisons </t>
    </r>
    <r>
      <rPr>
        <vertAlign val="superscript"/>
        <sz val="16"/>
        <rFont val="Arial"/>
        <family val="2"/>
      </rPr>
      <t>1,2</t>
    </r>
  </si>
  <si>
    <r>
      <t xml:space="preserve">(a) All road users 2018 (Provisional </t>
    </r>
    <r>
      <rPr>
        <b/>
        <vertAlign val="superscript"/>
        <sz val="16"/>
        <rFont val="Arial"/>
        <family val="2"/>
      </rPr>
      <t xml:space="preserve">3 </t>
    </r>
    <r>
      <rPr>
        <b/>
        <sz val="16"/>
        <rFont val="Arial"/>
        <family val="2"/>
      </rPr>
      <t>)</t>
    </r>
  </si>
  <si>
    <t>(a) All road users 2017</t>
  </si>
  <si>
    <t>Per million population</t>
  </si>
  <si>
    <r>
      <t>Numbers           killed</t>
    </r>
    <r>
      <rPr>
        <vertAlign val="superscript"/>
        <sz val="12"/>
        <rFont val="Arial"/>
        <family val="2"/>
      </rPr>
      <t xml:space="preserve"> </t>
    </r>
  </si>
  <si>
    <t>Rate</t>
  </si>
  <si>
    <t>Index</t>
  </si>
  <si>
    <t>Norway</t>
  </si>
  <si>
    <t>England</t>
  </si>
  <si>
    <t>Sweden</t>
  </si>
  <si>
    <t>Switzerland</t>
  </si>
  <si>
    <t>Great Britain</t>
  </si>
  <si>
    <t>United Kingdom</t>
  </si>
  <si>
    <t>Northern Ireland</t>
  </si>
  <si>
    <t>Denmark</t>
  </si>
  <si>
    <t>Ireland</t>
  </si>
  <si>
    <t>Wales</t>
  </si>
  <si>
    <t>Irish Republic</t>
  </si>
  <si>
    <t>Japan</t>
  </si>
  <si>
    <t>Israel</t>
  </si>
  <si>
    <t>Netherlands</t>
  </si>
  <si>
    <t>Malta</t>
  </si>
  <si>
    <t>Estonia</t>
  </si>
  <si>
    <t>Spain</t>
  </si>
  <si>
    <t>Germany</t>
  </si>
  <si>
    <t>Finland</t>
  </si>
  <si>
    <t>Slovakia</t>
  </si>
  <si>
    <t>Luxembourg</t>
  </si>
  <si>
    <t>Slovenia</t>
  </si>
  <si>
    <t>Australia</t>
  </si>
  <si>
    <t>Austria</t>
  </si>
  <si>
    <t>Iceland</t>
  </si>
  <si>
    <t>Canada</t>
  </si>
  <si>
    <t>France</t>
  </si>
  <si>
    <t>Belgium</t>
  </si>
  <si>
    <t>Italy</t>
  </si>
  <si>
    <t>Portugal</t>
  </si>
  <si>
    <t>Cyprus</t>
  </si>
  <si>
    <t>Czech Republic</t>
  </si>
  <si>
    <t>Lithuania</t>
  </si>
  <si>
    <t>Hungary</t>
  </si>
  <si>
    <t>Greece</t>
  </si>
  <si>
    <t>Republic of Korea</t>
  </si>
  <si>
    <t>Latvia</t>
  </si>
  <si>
    <t>Poland</t>
  </si>
  <si>
    <t>New Zealand</t>
  </si>
  <si>
    <t>Croatia</t>
  </si>
  <si>
    <t>Serbia</t>
  </si>
  <si>
    <t>Romania</t>
  </si>
  <si>
    <t>Bulgaria</t>
  </si>
  <si>
    <t>USA</t>
  </si>
  <si>
    <t>United States of America</t>
  </si>
  <si>
    <t>1 In accordance with the commonly agreed international definition, most countries define a fatality as one being due to a road accident where death occurs within 30 days of the accident. The official road accident statistics of some countries however, limit the fatalities to those occurring within shorter periods after the accident. Numbers of deaths and death rates in the above table have been adjusted according to the factors used by the Economic Commission for Europe and the International Transport Forum (ITF) (formerly known as ECMT) to represent standardised 30-day deaths:  Italy (7 days) +8%; France (6 days) +5.7%;  Portugal (1 day) +14%; Republic of Korea (3 days) +15%.</t>
  </si>
  <si>
    <t xml:space="preserve">2 Source: International Road Traffic and Accident Database (OECD), ETSC, EUROSTAT and CARE (EU road accidents database).   </t>
  </si>
  <si>
    <t>3. IRTAD Figures for Scotland, Great Britain and United Kingdom have been revised to include final figures for Scotland in 2018.</t>
  </si>
  <si>
    <r>
      <t xml:space="preserve">Table G: </t>
    </r>
    <r>
      <rPr>
        <sz val="16"/>
        <rFont val="Arial"/>
        <family val="2"/>
      </rPr>
      <t>Fatality rates per capita, for (c) Pedestrians and (d) Car users - 2017;</t>
    </r>
  </si>
  <si>
    <t>(c) Pedestrians</t>
  </si>
  <si>
    <t xml:space="preserve">(d) Car users </t>
  </si>
  <si>
    <t>Per million</t>
  </si>
  <si>
    <t xml:space="preserve">     population</t>
  </si>
  <si>
    <t>population</t>
  </si>
  <si>
    <r>
      <t>Numbers killed</t>
    </r>
    <r>
      <rPr>
        <vertAlign val="superscript"/>
        <sz val="12"/>
        <rFont val="Arial"/>
        <family val="2"/>
      </rPr>
      <t xml:space="preserve"> </t>
    </r>
  </si>
  <si>
    <r>
      <t>Table H: Road accident f</t>
    </r>
    <r>
      <rPr>
        <sz val="15"/>
        <rFont val="Arial"/>
        <family val="2"/>
      </rPr>
      <t>atality rates per capita, by age group, ranked by respective rates - 2017;</t>
    </r>
  </si>
  <si>
    <t xml:space="preserve"> </t>
  </si>
  <si>
    <t xml:space="preserve">Per million </t>
  </si>
  <si>
    <t>(a) 0-14 years</t>
  </si>
  <si>
    <t>pop</t>
  </si>
  <si>
    <t>(b) 15-24 years</t>
  </si>
  <si>
    <t>Korea</t>
  </si>
  <si>
    <t>Chile</t>
  </si>
  <si>
    <t>United States</t>
  </si>
  <si>
    <t>(c) 25-64 years</t>
  </si>
  <si>
    <t>(d) 65+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</si>
</sst>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43" formatCode="_-* #,##0.00_-;\-* #,##0.00_-;_-* &quot;-&quot;??_-;_-@_-"/>
    <numFmt numFmtId="164" formatCode="0.0"/>
    <numFmt numFmtId="165" formatCode="_-* #,##0_-;\-* #,##0_-;_-* &quot;-&quot;??_-;_-@_-"/>
    <numFmt numFmtId="166" formatCode="#,###.00"/>
    <numFmt numFmtId="167" formatCode="#,##0_ ;\-#,##0\ "/>
    <numFmt numFmtId="168" formatCode="#,##0_);\(#,##0\)"/>
    <numFmt numFmtId="169" formatCode="General_)"/>
    <numFmt numFmtId="170" formatCode="0.0_)"/>
    <numFmt numFmtId="171" formatCode="0_)"/>
  </numFmts>
  <fonts count="35">
    <font>
      <sz val="10"/>
      <name val="Arial"/>
      <family val="2"/>
    </font>
    <font>
      <sz val="10"/>
      <name val="Arial"/>
      <family val="2"/>
    </font>
    <font>
      <b/>
      <sz val="16"/>
      <name val="Arial"/>
      <family val="2"/>
    </font>
    <font>
      <sz val="16"/>
      <name val="Arial"/>
      <family val="2"/>
    </font>
    <font>
      <b/>
      <i/>
      <sz val="10"/>
      <name val="Arial"/>
      <family val="2"/>
    </font>
    <font>
      <b/>
      <sz val="12"/>
      <name val="Arial"/>
      <family val="2"/>
    </font>
    <font>
      <sz val="12"/>
      <name val="Arial"/>
      <family val="2"/>
    </font>
    <font>
      <b/>
      <sz val="11"/>
      <name val="Arial"/>
      <family val="2"/>
    </font>
    <font>
      <sz val="11"/>
      <name val="Arial"/>
      <family val="2"/>
    </font>
    <font>
      <b/>
      <sz val="10"/>
      <name val="Arial"/>
      <family val="2"/>
    </font>
    <font>
      <b/>
      <sz val="12"/>
      <color indexed="12"/>
      <name val="Arial"/>
      <family val="2"/>
    </font>
    <font>
      <sz val="12"/>
      <color indexed="12"/>
      <name val="Arial"/>
      <family val="2"/>
    </font>
    <font>
      <b/>
      <vertAlign val="superscript"/>
      <sz val="16"/>
      <name val="Arial"/>
      <family val="2"/>
    </font>
    <font>
      <i/>
      <sz val="9"/>
      <name val="Arial"/>
      <family val="2"/>
    </font>
    <font>
      <sz val="12"/>
      <color indexed="10"/>
      <name val="Arial"/>
      <family val="2"/>
    </font>
    <font>
      <vertAlign val="superscript"/>
      <sz val="10"/>
      <name val="Arial"/>
      <family val="2"/>
    </font>
    <font>
      <sz val="8"/>
      <name val="Arial"/>
      <family val="2"/>
    </font>
    <font>
      <sz val="10"/>
      <color indexed="12"/>
      <name val="Arial"/>
      <family val="2"/>
    </font>
    <font>
      <sz val="14"/>
      <name val="Arial"/>
      <family val="2"/>
    </font>
    <font>
      <b/>
      <sz val="14"/>
      <name val="Arial"/>
      <family val="2"/>
    </font>
    <font>
      <sz val="10"/>
      <color rgb="FFFF0000"/>
      <name val="Arial"/>
      <family val="2"/>
    </font>
    <font>
      <sz val="10"/>
      <color indexed="10"/>
      <name val="Arial"/>
      <family val="2"/>
    </font>
    <font>
      <sz val="12"/>
      <name val="Arial MT"/>
    </font>
    <font>
      <vertAlign val="superscript"/>
      <sz val="16"/>
      <name val="Arial"/>
      <family val="2"/>
    </font>
    <font>
      <vertAlign val="superscript"/>
      <sz val="12"/>
      <name val="Arial"/>
      <family val="2"/>
    </font>
    <font>
      <b/>
      <vertAlign val="superscript"/>
      <sz val="14"/>
      <name val="Arial"/>
      <family val="2"/>
    </font>
    <font>
      <vertAlign val="superscript"/>
      <sz val="14"/>
      <name val="Arial"/>
      <family val="2"/>
    </font>
    <font>
      <b/>
      <vertAlign val="superscript"/>
      <sz val="12"/>
      <name val="Arial"/>
      <family val="2"/>
    </font>
    <font>
      <sz val="10"/>
      <color indexed="8"/>
      <name val="Arial"/>
      <family val="2"/>
    </font>
    <font>
      <b/>
      <sz val="10"/>
      <color indexed="8"/>
      <name val="Arial"/>
      <family val="2"/>
    </font>
    <font>
      <sz val="7"/>
      <name val="Arial"/>
      <family val="2"/>
    </font>
    <font>
      <i/>
      <sz val="12"/>
      <name val="Arial"/>
      <family val="2"/>
    </font>
    <font>
      <b/>
      <sz val="15"/>
      <name val="Arial"/>
      <family val="2"/>
    </font>
    <font>
      <sz val="15"/>
      <name val="Arial"/>
      <family val="2"/>
    </font>
    <font>
      <sz val="9"/>
      <name val="Arial"/>
      <family val="2"/>
    </font>
  </fonts>
  <fills count="2">
    <fill>
      <patternFill patternType="none"/>
    </fill>
    <fill>
      <patternFill patternType="gray125"/>
    </fill>
  </fills>
  <borders count="8">
    <border>
      <left/>
      <right/>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medium">
        <color indexed="8"/>
      </top>
      <bottom/>
      <diagonal/>
    </border>
    <border>
      <left/>
      <right/>
      <top style="medium">
        <color indexed="64"/>
      </top>
      <bottom/>
      <diagonal/>
    </border>
    <border>
      <left/>
      <right/>
      <top/>
      <bottom style="medium">
        <color indexed="8"/>
      </bottom>
      <diagonal/>
    </border>
    <border>
      <left/>
      <right/>
      <top/>
      <bottom style="thick">
        <color indexed="64"/>
      </bottom>
      <diagonal/>
    </border>
  </borders>
  <cellStyleXfs count="6">
    <xf numFmtId="0" fontId="0" fillId="0" borderId="0">
      <alignment vertical="top"/>
    </xf>
    <xf numFmtId="43" fontId="1" fillId="0" borderId="0" applyFont="0" applyFill="0" applyBorder="0" applyAlignment="0" applyProtection="0"/>
    <xf numFmtId="0" fontId="1" fillId="0" borderId="0"/>
    <xf numFmtId="0" fontId="16" fillId="0" borderId="0"/>
    <xf numFmtId="169" fontId="22" fillId="0" borderId="0"/>
    <xf numFmtId="3" fontId="16" fillId="0" borderId="0"/>
  </cellStyleXfs>
  <cellXfs count="308">
    <xf numFmtId="0" fontId="0" fillId="0" borderId="0" xfId="0">
      <alignment vertical="top"/>
    </xf>
    <xf numFmtId="0" fontId="2" fillId="0" borderId="0" xfId="0" applyFont="1" applyAlignment="1"/>
    <xf numFmtId="0" fontId="3" fillId="0" borderId="0" xfId="0" applyFont="1" applyAlignment="1"/>
    <xf numFmtId="0" fontId="1" fillId="0" borderId="0" xfId="0" applyFont="1" applyAlignment="1"/>
    <xf numFmtId="0" fontId="4" fillId="0" borderId="0" xfId="0" applyFont="1" applyBorder="1" applyAlignment="1"/>
    <xf numFmtId="0" fontId="1" fillId="0" borderId="0" xfId="0" applyFont="1" applyBorder="1" applyAlignment="1"/>
    <xf numFmtId="0" fontId="5" fillId="0" borderId="0" xfId="0" applyFont="1" applyBorder="1" applyAlignment="1">
      <alignment horizontal="right"/>
    </xf>
    <xf numFmtId="0" fontId="5" fillId="0" borderId="1" xfId="0" applyFont="1" applyBorder="1" applyAlignment="1"/>
    <xf numFmtId="0" fontId="1" fillId="0" borderId="1" xfId="0" applyFont="1" applyBorder="1" applyAlignment="1"/>
    <xf numFmtId="0" fontId="6" fillId="0" borderId="0" xfId="0" applyFont="1" applyBorder="1" applyAlignment="1"/>
    <xf numFmtId="0" fontId="5" fillId="0" borderId="2" xfId="0" applyFont="1" applyBorder="1" applyAlignment="1">
      <alignment horizontal="center"/>
    </xf>
    <xf numFmtId="0" fontId="5" fillId="0" borderId="2" xfId="0" applyFont="1" applyBorder="1" applyAlignment="1"/>
    <xf numFmtId="0" fontId="5" fillId="0" borderId="0" xfId="0" applyFont="1" applyBorder="1" applyAlignment="1">
      <alignment horizontal="center"/>
    </xf>
    <xf numFmtId="0" fontId="7" fillId="0" borderId="0" xfId="0" applyFont="1" applyBorder="1" applyAlignment="1">
      <alignment horizontal="right"/>
    </xf>
    <xf numFmtId="0" fontId="7" fillId="0" borderId="0" xfId="0" applyFont="1" applyBorder="1" applyAlignment="1">
      <alignment horizontal="center"/>
    </xf>
    <xf numFmtId="0" fontId="8" fillId="0" borderId="0" xfId="0" applyFont="1" applyBorder="1" applyAlignment="1">
      <alignment horizontal="right"/>
    </xf>
    <xf numFmtId="0" fontId="8" fillId="0" borderId="0" xfId="0" applyFont="1" applyBorder="1" applyAlignment="1"/>
    <xf numFmtId="164" fontId="4" fillId="0" borderId="0" xfId="0" applyNumberFormat="1" applyFont="1" applyBorder="1" applyAlignment="1"/>
    <xf numFmtId="164" fontId="6" fillId="0" borderId="0" xfId="0" applyNumberFormat="1" applyFont="1" applyBorder="1" applyAlignment="1"/>
    <xf numFmtId="0" fontId="6" fillId="0" borderId="1" xfId="0" applyFont="1" applyBorder="1" applyAlignment="1"/>
    <xf numFmtId="0" fontId="7" fillId="0" borderId="1" xfId="0" applyFont="1" applyBorder="1" applyAlignment="1">
      <alignment horizontal="right"/>
    </xf>
    <xf numFmtId="0" fontId="2" fillId="0" borderId="0" xfId="0" applyFont="1" applyBorder="1" applyAlignment="1"/>
    <xf numFmtId="0" fontId="6" fillId="0" borderId="0" xfId="0" applyFont="1" applyBorder="1" applyAlignment="1">
      <alignment horizontal="right"/>
    </xf>
    <xf numFmtId="0" fontId="9" fillId="0" borderId="0" xfId="0" applyFont="1" applyBorder="1" applyAlignment="1"/>
    <xf numFmtId="0" fontId="9" fillId="0" borderId="0" xfId="0" applyFont="1" applyBorder="1" applyAlignment="1">
      <alignment horizontal="center"/>
    </xf>
    <xf numFmtId="0" fontId="5" fillId="0" borderId="0" xfId="0" applyFont="1" applyAlignment="1"/>
    <xf numFmtId="0" fontId="6" fillId="0" borderId="0" xfId="0" applyFont="1" applyAlignment="1"/>
    <xf numFmtId="0" fontId="5" fillId="0" borderId="0" xfId="0" applyFont="1" applyAlignment="1">
      <alignment horizontal="right"/>
    </xf>
    <xf numFmtId="3" fontId="5" fillId="0" borderId="0" xfId="0" applyNumberFormat="1" applyFont="1" applyAlignment="1"/>
    <xf numFmtId="0" fontId="9" fillId="0" borderId="0" xfId="0" applyFont="1" applyAlignment="1"/>
    <xf numFmtId="3" fontId="5" fillId="0" borderId="0" xfId="1" applyNumberFormat="1" applyFont="1"/>
    <xf numFmtId="0" fontId="5" fillId="0" borderId="0" xfId="0" applyFont="1" applyBorder="1" applyAlignment="1"/>
    <xf numFmtId="3" fontId="9" fillId="0" borderId="0" xfId="0" applyNumberFormat="1" applyFont="1" applyBorder="1" applyAlignment="1"/>
    <xf numFmtId="0" fontId="6" fillId="0" borderId="0" xfId="0" applyFont="1" applyAlignment="1">
      <alignment horizontal="right"/>
    </xf>
    <xf numFmtId="3" fontId="6" fillId="0" borderId="0" xfId="1" applyNumberFormat="1" applyFont="1"/>
    <xf numFmtId="3" fontId="6" fillId="0" borderId="0" xfId="1" applyNumberFormat="1" applyFont="1" applyFill="1"/>
    <xf numFmtId="3" fontId="6" fillId="0" borderId="0" xfId="0" applyNumberFormat="1" applyFont="1" applyFill="1" applyAlignment="1"/>
    <xf numFmtId="0" fontId="1" fillId="0" borderId="0" xfId="0" applyFont="1" applyFill="1" applyAlignment="1"/>
    <xf numFmtId="3" fontId="10" fillId="0" borderId="0" xfId="1" applyNumberFormat="1" applyFont="1" applyFill="1"/>
    <xf numFmtId="164" fontId="5" fillId="0" borderId="0" xfId="0" applyNumberFormat="1" applyFont="1" applyBorder="1" applyAlignment="1"/>
    <xf numFmtId="0" fontId="5" fillId="0" borderId="0" xfId="0" applyFont="1" applyAlignment="1">
      <alignment horizontal="left"/>
    </xf>
    <xf numFmtId="0" fontId="6" fillId="0" borderId="0" xfId="0" applyFont="1" applyFill="1" applyAlignment="1"/>
    <xf numFmtId="164" fontId="11" fillId="0" borderId="0" xfId="0" applyNumberFormat="1" applyFont="1" applyAlignment="1"/>
    <xf numFmtId="164" fontId="11" fillId="0" borderId="0" xfId="0" applyNumberFormat="1" applyFont="1" applyFill="1" applyAlignment="1"/>
    <xf numFmtId="1" fontId="6" fillId="0" borderId="0" xfId="0" applyNumberFormat="1" applyFont="1" applyBorder="1" applyAlignment="1"/>
    <xf numFmtId="1" fontId="6" fillId="0" borderId="0" xfId="0" applyNumberFormat="1" applyFont="1" applyAlignment="1">
      <alignment horizontal="right"/>
    </xf>
    <xf numFmtId="1" fontId="6" fillId="0" borderId="1" xfId="0" applyNumberFormat="1" applyFont="1" applyBorder="1" applyAlignment="1">
      <alignment horizontal="right"/>
    </xf>
    <xf numFmtId="164" fontId="11" fillId="0" borderId="1" xfId="0" applyNumberFormat="1" applyFont="1" applyBorder="1" applyAlignment="1"/>
    <xf numFmtId="164" fontId="11" fillId="0" borderId="1" xfId="0" applyNumberFormat="1" applyFont="1" applyFill="1" applyBorder="1" applyAlignment="1"/>
    <xf numFmtId="1" fontId="6" fillId="0" borderId="0" xfId="0" applyNumberFormat="1" applyFont="1" applyAlignment="1"/>
    <xf numFmtId="1" fontId="6" fillId="0" borderId="0" xfId="0" applyNumberFormat="1" applyFont="1" applyFill="1" applyAlignment="1"/>
    <xf numFmtId="3" fontId="5" fillId="0" borderId="0" xfId="1" applyNumberFormat="1" applyFont="1" applyFill="1"/>
    <xf numFmtId="3" fontId="6" fillId="0" borderId="0" xfId="0" applyNumberFormat="1" applyFont="1" applyFill="1" applyAlignment="1" applyProtection="1"/>
    <xf numFmtId="165" fontId="9" fillId="0" borderId="0" xfId="0" applyNumberFormat="1" applyFont="1" applyBorder="1" applyAlignment="1"/>
    <xf numFmtId="3" fontId="10" fillId="0" borderId="0" xfId="1" applyNumberFormat="1" applyFont="1"/>
    <xf numFmtId="0" fontId="2" fillId="0" borderId="1" xfId="0" applyFont="1" applyBorder="1" applyAlignment="1"/>
    <xf numFmtId="0" fontId="3" fillId="0" borderId="1" xfId="0" applyFont="1" applyBorder="1" applyAlignment="1"/>
    <xf numFmtId="0" fontId="3" fillId="0" borderId="0" xfId="0" applyFont="1" applyBorder="1" applyAlignment="1"/>
    <xf numFmtId="0" fontId="5" fillId="0" borderId="3" xfId="0" applyFont="1" applyBorder="1" applyAlignment="1">
      <alignment horizontal="centerContinuous"/>
    </xf>
    <xf numFmtId="0" fontId="5" fillId="0" borderId="2" xfId="0" applyFont="1" applyBorder="1" applyAlignment="1">
      <alignment horizontal="centerContinuous"/>
    </xf>
    <xf numFmtId="0" fontId="1" fillId="0" borderId="3" xfId="0" applyFont="1" applyBorder="1" applyAlignment="1"/>
    <xf numFmtId="0" fontId="5" fillId="0" borderId="3" xfId="0" applyFont="1" applyBorder="1" applyAlignment="1"/>
    <xf numFmtId="0" fontId="5" fillId="0" borderId="3" xfId="0" applyFont="1" applyBorder="1" applyAlignment="1">
      <alignment horizontal="right"/>
    </xf>
    <xf numFmtId="0" fontId="5" fillId="0" borderId="1" xfId="0" applyFont="1" applyBorder="1" applyAlignment="1">
      <alignment horizontal="right"/>
    </xf>
    <xf numFmtId="0" fontId="6" fillId="0" borderId="1" xfId="0" applyFont="1" applyBorder="1" applyAlignment="1">
      <alignment horizontal="right"/>
    </xf>
    <xf numFmtId="0" fontId="13" fillId="0" borderId="0" xfId="0" applyFont="1" applyAlignment="1">
      <alignment horizontal="right"/>
    </xf>
    <xf numFmtId="166" fontId="10" fillId="0" borderId="0" xfId="0" applyNumberFormat="1" applyFont="1" applyFill="1" applyAlignment="1"/>
    <xf numFmtId="2" fontId="10" fillId="0" borderId="0" xfId="0" applyNumberFormat="1" applyFont="1" applyFill="1" applyAlignment="1"/>
    <xf numFmtId="1" fontId="10" fillId="0" borderId="0" xfId="1" applyNumberFormat="1" applyFont="1"/>
    <xf numFmtId="166" fontId="11" fillId="0" borderId="0" xfId="0" applyNumberFormat="1" applyFont="1" applyFill="1" applyAlignment="1"/>
    <xf numFmtId="1" fontId="11" fillId="0" borderId="0" xfId="1" applyNumberFormat="1" applyFont="1"/>
    <xf numFmtId="1" fontId="1" fillId="0" borderId="0" xfId="0" applyNumberFormat="1" applyFont="1" applyAlignment="1"/>
    <xf numFmtId="1" fontId="6" fillId="0" borderId="1" xfId="0" applyNumberFormat="1" applyFont="1" applyBorder="1" applyAlignment="1"/>
    <xf numFmtId="1" fontId="2" fillId="0" borderId="0" xfId="0" applyNumberFormat="1" applyFont="1" applyAlignment="1">
      <alignment horizontal="left"/>
    </xf>
    <xf numFmtId="1" fontId="13" fillId="0" borderId="0" xfId="0" applyNumberFormat="1" applyFont="1" applyAlignment="1">
      <alignment horizontal="right"/>
    </xf>
    <xf numFmtId="0" fontId="14" fillId="0" borderId="0" xfId="0" applyFont="1" applyAlignment="1"/>
    <xf numFmtId="0" fontId="10" fillId="0" borderId="0" xfId="0" applyFont="1" applyAlignment="1"/>
    <xf numFmtId="3" fontId="6" fillId="0" borderId="0" xfId="0" applyNumberFormat="1" applyFont="1" applyAlignment="1"/>
    <xf numFmtId="3" fontId="6" fillId="0" borderId="1" xfId="0" applyNumberFormat="1" applyFont="1" applyBorder="1" applyAlignment="1"/>
    <xf numFmtId="0" fontId="15" fillId="0" borderId="0" xfId="0" applyFont="1" applyAlignment="1"/>
    <xf numFmtId="0" fontId="6" fillId="0" borderId="0" xfId="0" applyFont="1" applyAlignment="1">
      <alignment horizontal="center"/>
    </xf>
    <xf numFmtId="3" fontId="1" fillId="0" borderId="0" xfId="1" applyNumberFormat="1" applyFont="1"/>
    <xf numFmtId="167" fontId="1" fillId="0" borderId="0" xfId="1" applyNumberFormat="1" applyFont="1" applyBorder="1" applyProtection="1"/>
    <xf numFmtId="168" fontId="1" fillId="0" borderId="0" xfId="0" applyNumberFormat="1" applyFont="1" applyAlignment="1" applyProtection="1"/>
    <xf numFmtId="3" fontId="1" fillId="0" borderId="0" xfId="2" applyNumberFormat="1" applyFont="1"/>
    <xf numFmtId="41" fontId="1" fillId="0" borderId="0" xfId="1" applyNumberFormat="1" applyFont="1"/>
    <xf numFmtId="168" fontId="1" fillId="0" borderId="0" xfId="0" applyNumberFormat="1" applyFont="1" applyBorder="1" applyAlignment="1" applyProtection="1"/>
    <xf numFmtId="3" fontId="1" fillId="0" borderId="0" xfId="2" applyNumberFormat="1" applyFont="1" applyBorder="1"/>
    <xf numFmtId="3" fontId="1" fillId="0" borderId="0" xfId="3" applyNumberFormat="1" applyFont="1" applyFill="1"/>
    <xf numFmtId="168" fontId="1" fillId="0" borderId="0" xfId="0" applyNumberFormat="1" applyFont="1" applyProtection="1">
      <alignment vertical="top"/>
    </xf>
    <xf numFmtId="3" fontId="1" fillId="0" borderId="0" xfId="0" applyNumberFormat="1" applyFont="1" applyAlignment="1"/>
    <xf numFmtId="3" fontId="17" fillId="0" borderId="0" xfId="1" applyNumberFormat="1" applyFont="1"/>
    <xf numFmtId="0" fontId="18" fillId="0" borderId="0" xfId="0" applyFont="1" applyAlignment="1"/>
    <xf numFmtId="0" fontId="19" fillId="0" borderId="0" xfId="0" applyFont="1" applyBorder="1" applyAlignment="1"/>
    <xf numFmtId="0" fontId="18" fillId="0" borderId="0" xfId="0" applyFont="1" applyBorder="1" applyAlignment="1"/>
    <xf numFmtId="0" fontId="7" fillId="0" borderId="0" xfId="0" applyFont="1" applyAlignment="1">
      <alignment horizontal="center"/>
    </xf>
    <xf numFmtId="0" fontId="8" fillId="0" borderId="0" xfId="0" applyFont="1" applyAlignment="1">
      <alignment horizontal="center"/>
    </xf>
    <xf numFmtId="0" fontId="7" fillId="0" borderId="1" xfId="0" applyFont="1" applyBorder="1" applyAlignment="1">
      <alignment horizontal="center"/>
    </xf>
    <xf numFmtId="0" fontId="8" fillId="0" borderId="1" xfId="0" applyFont="1" applyBorder="1" applyAlignment="1">
      <alignment horizontal="center"/>
    </xf>
    <xf numFmtId="165" fontId="6" fillId="0" borderId="0" xfId="1" applyNumberFormat="1" applyFont="1" applyFill="1" applyBorder="1"/>
    <xf numFmtId="165" fontId="6" fillId="0" borderId="0" xfId="1" applyNumberFormat="1" applyFont="1" applyBorder="1"/>
    <xf numFmtId="3" fontId="5" fillId="0" borderId="0" xfId="1" applyNumberFormat="1" applyFont="1" applyFill="1" applyBorder="1"/>
    <xf numFmtId="3" fontId="5" fillId="0" borderId="0" xfId="0" applyNumberFormat="1" applyFont="1" applyFill="1" applyAlignment="1" applyProtection="1"/>
    <xf numFmtId="3" fontId="6" fillId="0" borderId="0" xfId="1" applyNumberFormat="1" applyFont="1" applyBorder="1"/>
    <xf numFmtId="3" fontId="6" fillId="0" borderId="0" xfId="0" applyNumberFormat="1" applyFont="1" applyBorder="1" applyAlignment="1"/>
    <xf numFmtId="165" fontId="1" fillId="0" borderId="0" xfId="1" applyNumberFormat="1" applyFont="1" applyFill="1"/>
    <xf numFmtId="165" fontId="1" fillId="0" borderId="0" xfId="1" applyNumberFormat="1" applyFont="1" applyBorder="1"/>
    <xf numFmtId="165" fontId="1" fillId="0" borderId="0" xfId="0" applyNumberFormat="1" applyFont="1" applyFill="1" applyAlignment="1"/>
    <xf numFmtId="1" fontId="6" fillId="0" borderId="0" xfId="0" applyNumberFormat="1" applyFont="1" applyFill="1" applyBorder="1" applyAlignment="1"/>
    <xf numFmtId="1" fontId="6" fillId="0" borderId="0" xfId="0" applyNumberFormat="1" applyFont="1" applyFill="1" applyAlignment="1" applyProtection="1"/>
    <xf numFmtId="1" fontId="5" fillId="0" borderId="0" xfId="0" applyNumberFormat="1" applyFont="1" applyFill="1" applyBorder="1" applyAlignment="1"/>
    <xf numFmtId="1" fontId="5" fillId="0" borderId="0" xfId="1" applyNumberFormat="1" applyFont="1" applyFill="1"/>
    <xf numFmtId="3" fontId="5" fillId="0" borderId="0" xfId="0" applyNumberFormat="1" applyFont="1" applyBorder="1" applyAlignment="1"/>
    <xf numFmtId="0" fontId="1" fillId="0" borderId="1" xfId="0" applyFont="1" applyBorder="1" applyAlignment="1">
      <alignment horizontal="right"/>
    </xf>
    <xf numFmtId="165" fontId="1" fillId="0" borderId="1" xfId="0" applyNumberFormat="1" applyFont="1" applyBorder="1" applyAlignment="1"/>
    <xf numFmtId="3" fontId="1" fillId="0" borderId="1" xfId="0" applyNumberFormat="1" applyFont="1" applyBorder="1" applyAlignment="1"/>
    <xf numFmtId="0" fontId="1" fillId="0" borderId="0" xfId="0" applyFont="1" applyBorder="1" applyAlignment="1">
      <alignment horizontal="right"/>
    </xf>
    <xf numFmtId="165" fontId="18" fillId="0" borderId="0" xfId="1" applyNumberFormat="1" applyFont="1"/>
    <xf numFmtId="0" fontId="6" fillId="0" borderId="2" xfId="0" applyFont="1" applyBorder="1" applyAlignment="1"/>
    <xf numFmtId="0" fontId="7" fillId="0" borderId="0" xfId="0" applyFont="1" applyAlignment="1">
      <alignment horizontal="right"/>
    </xf>
    <xf numFmtId="0" fontId="7" fillId="0" borderId="0" xfId="0" applyFont="1" applyAlignment="1">
      <alignment horizontal="right" vertical="top"/>
    </xf>
    <xf numFmtId="0" fontId="7" fillId="0" borderId="0" xfId="0" applyFont="1" applyAlignment="1">
      <alignment horizontal="center" vertical="top"/>
    </xf>
    <xf numFmtId="0" fontId="7" fillId="0" borderId="0" xfId="0" applyFont="1" applyBorder="1" applyAlignment="1">
      <alignment horizontal="right" vertical="top"/>
    </xf>
    <xf numFmtId="0" fontId="7" fillId="0" borderId="0" xfId="0" applyFont="1" applyBorder="1" applyAlignment="1">
      <alignment horizontal="center" vertical="top"/>
    </xf>
    <xf numFmtId="0" fontId="7" fillId="0" borderId="1" xfId="0" applyFont="1" applyBorder="1" applyAlignment="1">
      <alignment horizontal="right" vertical="top"/>
    </xf>
    <xf numFmtId="0" fontId="9" fillId="0" borderId="0" xfId="0" applyFont="1" applyBorder="1" applyAlignment="1">
      <alignment horizontal="right" vertical="top"/>
    </xf>
    <xf numFmtId="0" fontId="9" fillId="0" borderId="0" xfId="0" applyFont="1" applyBorder="1" applyAlignment="1">
      <alignment horizontal="right"/>
    </xf>
    <xf numFmtId="165" fontId="1" fillId="0" borderId="0" xfId="1" applyNumberFormat="1" applyFont="1"/>
    <xf numFmtId="0" fontId="11" fillId="0" borderId="0" xfId="0" applyFont="1" applyAlignment="1"/>
    <xf numFmtId="1" fontId="11" fillId="0" borderId="0" xfId="0" applyNumberFormat="1" applyFont="1" applyFill="1" applyAlignment="1"/>
    <xf numFmtId="166" fontId="11" fillId="0" borderId="0" xfId="0" applyNumberFormat="1" applyFont="1" applyAlignment="1"/>
    <xf numFmtId="166" fontId="11" fillId="0" borderId="0" xfId="0" applyNumberFormat="1" applyFont="1" applyFill="1" applyAlignment="1">
      <alignment horizontal="right"/>
    </xf>
    <xf numFmtId="1" fontId="11" fillId="0" borderId="0" xfId="0" applyNumberFormat="1" applyFont="1" applyFill="1" applyAlignment="1">
      <alignment horizontal="right"/>
    </xf>
    <xf numFmtId="166" fontId="10" fillId="0" borderId="0" xfId="0" applyNumberFormat="1" applyFont="1" applyAlignment="1"/>
    <xf numFmtId="1" fontId="10" fillId="0" borderId="0" xfId="0" applyNumberFormat="1" applyFont="1" applyFill="1" applyAlignment="1"/>
    <xf numFmtId="0" fontId="1" fillId="0" borderId="0" xfId="0" applyFont="1" applyAlignment="1">
      <alignment horizontal="center"/>
    </xf>
    <xf numFmtId="166" fontId="6" fillId="0" borderId="0" xfId="0" applyNumberFormat="1" applyFont="1" applyAlignment="1"/>
    <xf numFmtId="0" fontId="10" fillId="0" borderId="0" xfId="0" applyFont="1" applyBorder="1" applyAlignment="1"/>
    <xf numFmtId="0" fontId="1" fillId="0" borderId="0" xfId="0" applyFont="1" applyAlignment="1">
      <alignment horizontal="right"/>
    </xf>
    <xf numFmtId="0" fontId="20" fillId="0" borderId="0" xfId="0" applyFont="1" applyAlignment="1"/>
    <xf numFmtId="167" fontId="17" fillId="0" borderId="0" xfId="1" applyNumberFormat="1" applyFont="1" applyFill="1" applyBorder="1" applyProtection="1"/>
    <xf numFmtId="168" fontId="17" fillId="0" borderId="0" xfId="0" applyNumberFormat="1" applyFont="1" applyFill="1" applyAlignment="1" applyProtection="1"/>
    <xf numFmtId="3" fontId="17" fillId="0" borderId="0" xfId="0" applyNumberFormat="1" applyFont="1" applyFill="1" applyAlignment="1"/>
    <xf numFmtId="3" fontId="1" fillId="0" borderId="0" xfId="0" applyNumberFormat="1" applyFont="1" applyFill="1" applyBorder="1" applyAlignment="1">
      <alignment horizontal="right"/>
    </xf>
    <xf numFmtId="0" fontId="21" fillId="0" borderId="0" xfId="0" applyFont="1" applyAlignment="1"/>
    <xf numFmtId="169" fontId="2" fillId="0" borderId="0" xfId="4" applyFont="1" applyAlignment="1">
      <alignment horizontal="left"/>
    </xf>
    <xf numFmtId="169" fontId="23" fillId="0" borderId="0" xfId="4" applyFont="1" applyAlignment="1">
      <alignment horizontal="left"/>
    </xf>
    <xf numFmtId="169" fontId="3" fillId="0" borderId="0" xfId="4" applyFont="1"/>
    <xf numFmtId="169" fontId="2" fillId="0" borderId="0" xfId="4" applyFont="1"/>
    <xf numFmtId="169" fontId="23" fillId="0" borderId="0" xfId="4" applyFont="1"/>
    <xf numFmtId="169" fontId="18" fillId="0" borderId="0" xfId="4" applyFont="1"/>
    <xf numFmtId="169" fontId="3" fillId="0" borderId="0" xfId="4" applyFont="1" applyAlignment="1">
      <alignment horizontal="left"/>
    </xf>
    <xf numFmtId="169" fontId="19" fillId="0" borderId="0" xfId="4" applyFont="1" applyAlignment="1">
      <alignment horizontal="left"/>
    </xf>
    <xf numFmtId="169" fontId="24" fillId="0" borderId="0" xfId="4" applyFont="1" applyAlignment="1">
      <alignment horizontal="left"/>
    </xf>
    <xf numFmtId="169" fontId="6" fillId="0" borderId="0" xfId="4" applyFont="1"/>
    <xf numFmtId="169" fontId="19" fillId="0" borderId="0" xfId="4" applyFont="1"/>
    <xf numFmtId="169" fontId="5" fillId="0" borderId="0" xfId="4" applyFont="1" applyAlignment="1">
      <alignment horizontal="left"/>
    </xf>
    <xf numFmtId="169" fontId="24" fillId="0" borderId="0" xfId="4" applyFont="1"/>
    <xf numFmtId="169" fontId="25" fillId="0" borderId="0" xfId="4" applyFont="1" applyAlignment="1">
      <alignment horizontal="left"/>
    </xf>
    <xf numFmtId="169" fontId="19" fillId="0" borderId="1" xfId="4" applyFont="1" applyBorder="1"/>
    <xf numFmtId="169" fontId="18" fillId="0" borderId="1" xfId="4" applyFont="1" applyBorder="1"/>
    <xf numFmtId="169" fontId="26" fillId="0" borderId="0" xfId="4" applyFont="1" applyAlignment="1">
      <alignment horizontal="left"/>
    </xf>
    <xf numFmtId="169" fontId="26" fillId="0" borderId="0" xfId="4" applyFont="1"/>
    <xf numFmtId="169" fontId="5" fillId="0" borderId="4" xfId="4" applyFont="1" applyBorder="1"/>
    <xf numFmtId="169" fontId="27" fillId="0" borderId="4" xfId="4" applyFont="1" applyBorder="1" applyAlignment="1">
      <alignment horizontal="left"/>
    </xf>
    <xf numFmtId="169" fontId="6" fillId="0" borderId="4" xfId="4" applyFont="1" applyBorder="1"/>
    <xf numFmtId="169" fontId="6" fillId="0" borderId="5" xfId="4" applyFont="1" applyBorder="1" applyAlignment="1">
      <alignment horizontal="center"/>
    </xf>
    <xf numFmtId="169" fontId="6" fillId="0" borderId="0" xfId="4" applyFont="1" applyAlignment="1"/>
    <xf numFmtId="169" fontId="5" fillId="0" borderId="6" xfId="4" applyFont="1" applyBorder="1"/>
    <xf numFmtId="169" fontId="27" fillId="0" borderId="6" xfId="4" applyFont="1" applyBorder="1" applyAlignment="1">
      <alignment horizontal="left"/>
    </xf>
    <xf numFmtId="169" fontId="6" fillId="0" borderId="6" xfId="4" applyFont="1" applyBorder="1" applyAlignment="1">
      <alignment horizontal="center" wrapText="1"/>
    </xf>
    <xf numFmtId="169" fontId="6" fillId="0" borderId="6" xfId="4" applyFont="1" applyBorder="1" applyAlignment="1">
      <alignment horizontal="center"/>
    </xf>
    <xf numFmtId="169" fontId="6" fillId="0" borderId="6" xfId="4" applyFont="1" applyBorder="1"/>
    <xf numFmtId="0" fontId="6" fillId="0" borderId="0" xfId="4" applyNumberFormat="1" applyFont="1" applyBorder="1" applyAlignment="1"/>
    <xf numFmtId="169" fontId="6" fillId="0" borderId="0" xfId="4" applyFont="1" applyBorder="1"/>
    <xf numFmtId="169" fontId="6" fillId="0" borderId="0" xfId="4" applyFont="1" applyBorder="1" applyAlignment="1">
      <alignment horizontal="center" wrapText="1"/>
    </xf>
    <xf numFmtId="169" fontId="6" fillId="0" borderId="0" xfId="4" applyFont="1" applyBorder="1" applyAlignment="1">
      <alignment horizontal="center"/>
    </xf>
    <xf numFmtId="169" fontId="5" fillId="0" borderId="0" xfId="4" applyFont="1" applyBorder="1"/>
    <xf numFmtId="169" fontId="27" fillId="0" borderId="0" xfId="4" applyFont="1" applyBorder="1" applyAlignment="1">
      <alignment horizontal="left"/>
    </xf>
    <xf numFmtId="169" fontId="1" fillId="0" borderId="0" xfId="4" applyFont="1"/>
    <xf numFmtId="169" fontId="15" fillId="0" borderId="0" xfId="4" applyFont="1" applyAlignment="1">
      <alignment horizontal="left"/>
    </xf>
    <xf numFmtId="169" fontId="15" fillId="0" borderId="0" xfId="4" applyFont="1"/>
    <xf numFmtId="169" fontId="1" fillId="0" borderId="0" xfId="4" applyFont="1" applyBorder="1"/>
    <xf numFmtId="0" fontId="28" fillId="0" borderId="0" xfId="0" applyFont="1" applyFill="1" applyAlignment="1"/>
    <xf numFmtId="165" fontId="28" fillId="0" borderId="0" xfId="1" applyNumberFormat="1" applyFont="1" applyFill="1" applyAlignment="1"/>
    <xf numFmtId="165" fontId="6" fillId="0" borderId="0" xfId="1" applyNumberFormat="1" applyFont="1" applyFill="1" applyAlignment="1"/>
    <xf numFmtId="0" fontId="6" fillId="0" borderId="0" xfId="0" applyFont="1" applyFill="1">
      <alignment vertical="top"/>
    </xf>
    <xf numFmtId="1" fontId="24" fillId="0" borderId="0" xfId="4" applyNumberFormat="1" applyFont="1" applyBorder="1" applyAlignment="1">
      <alignment horizontal="left"/>
    </xf>
    <xf numFmtId="3" fontId="16" fillId="0" borderId="0" xfId="0" applyNumberFormat="1" applyFont="1" applyAlignment="1"/>
    <xf numFmtId="169" fontId="6" fillId="0" borderId="0" xfId="0" applyNumberFormat="1" applyFont="1" applyFill="1" applyAlignment="1" applyProtection="1">
      <alignment horizontal="left"/>
    </xf>
    <xf numFmtId="1" fontId="1" fillId="0" borderId="0" xfId="4" applyNumberFormat="1" applyFont="1"/>
    <xf numFmtId="0" fontId="6" fillId="0" borderId="0" xfId="0" applyFont="1" applyFill="1" applyBorder="1" applyAlignment="1"/>
    <xf numFmtId="0" fontId="28" fillId="0" borderId="0" xfId="0" applyFont="1" applyFill="1" applyBorder="1" applyAlignment="1"/>
    <xf numFmtId="165" fontId="28" fillId="0" borderId="0" xfId="1" applyNumberFormat="1" applyFont="1" applyFill="1" applyBorder="1" applyAlignment="1"/>
    <xf numFmtId="165" fontId="1" fillId="0" borderId="0" xfId="1" applyNumberFormat="1" applyFont="1" applyFill="1" applyBorder="1"/>
    <xf numFmtId="0" fontId="5" fillId="0" borderId="3" xfId="0" applyFont="1" applyFill="1" applyBorder="1" applyAlignment="1"/>
    <xf numFmtId="0" fontId="29" fillId="0" borderId="3" xfId="0" applyFont="1" applyFill="1" applyBorder="1" applyAlignment="1"/>
    <xf numFmtId="165" fontId="29" fillId="0" borderId="3" xfId="1" applyNumberFormat="1" applyFont="1" applyFill="1" applyBorder="1" applyAlignment="1"/>
    <xf numFmtId="165" fontId="9" fillId="0" borderId="3" xfId="1" applyNumberFormat="1" applyFont="1" applyBorder="1"/>
    <xf numFmtId="165" fontId="5" fillId="0" borderId="3" xfId="1" applyNumberFormat="1" applyFont="1" applyFill="1" applyBorder="1" applyAlignment="1"/>
    <xf numFmtId="165" fontId="9" fillId="0" borderId="3" xfId="1" applyNumberFormat="1" applyFont="1" applyFill="1" applyBorder="1"/>
    <xf numFmtId="169" fontId="6" fillId="0" borderId="0" xfId="0" applyNumberFormat="1" applyFont="1" applyFill="1" applyBorder="1" applyAlignment="1" applyProtection="1">
      <alignment horizontal="left"/>
    </xf>
    <xf numFmtId="165" fontId="28" fillId="0" borderId="0" xfId="1" applyNumberFormat="1" applyFont="1" applyFill="1" applyAlignment="1">
      <alignment horizontal="right"/>
    </xf>
    <xf numFmtId="169" fontId="6" fillId="0" borderId="0" xfId="0" quotePrefix="1" applyNumberFormat="1" applyFont="1" applyFill="1" applyAlignment="1" applyProtection="1">
      <alignment horizontal="left"/>
    </xf>
    <xf numFmtId="169" fontId="24" fillId="0" borderId="0" xfId="4" applyFont="1" applyBorder="1" applyAlignment="1">
      <alignment horizontal="left"/>
    </xf>
    <xf numFmtId="0" fontId="0" fillId="0" borderId="0" xfId="0" applyFill="1" applyBorder="1" applyAlignment="1"/>
    <xf numFmtId="165" fontId="0" fillId="0" borderId="0" xfId="1" applyNumberFormat="1" applyFont="1" applyFill="1" applyBorder="1" applyAlignment="1"/>
    <xf numFmtId="165" fontId="1" fillId="0" borderId="0" xfId="1" applyNumberFormat="1" applyFont="1" applyFill="1" applyBorder="1" applyAlignment="1">
      <alignment horizontal="right"/>
    </xf>
    <xf numFmtId="0" fontId="1" fillId="0" borderId="0" xfId="0" applyFont="1" applyFill="1" applyBorder="1" applyAlignment="1"/>
    <xf numFmtId="165" fontId="1" fillId="0" borderId="0" xfId="1" applyNumberFormat="1" applyFont="1" applyFill="1" applyBorder="1" applyAlignment="1"/>
    <xf numFmtId="169" fontId="30" fillId="0" borderId="0" xfId="0" applyNumberFormat="1" applyFont="1" applyAlignment="1" applyProtection="1">
      <alignment vertical="distributed" wrapText="1"/>
    </xf>
    <xf numFmtId="165" fontId="6" fillId="0" borderId="0" xfId="1" applyNumberFormat="1" applyFont="1" applyFill="1" applyAlignment="1">
      <alignment horizontal="right"/>
    </xf>
    <xf numFmtId="169" fontId="6" fillId="0" borderId="3" xfId="0" applyNumberFormat="1" applyFont="1" applyBorder="1" applyAlignment="1" applyProtection="1">
      <alignment horizontal="left"/>
    </xf>
    <xf numFmtId="0" fontId="0" fillId="0" borderId="3" xfId="0" applyBorder="1" applyAlignment="1"/>
    <xf numFmtId="3" fontId="6" fillId="0" borderId="3" xfId="1" applyNumberFormat="1" applyFont="1" applyBorder="1"/>
    <xf numFmtId="1" fontId="31" fillId="0" borderId="3" xfId="0" applyNumberFormat="1" applyFont="1" applyFill="1" applyBorder="1" applyAlignment="1"/>
    <xf numFmtId="1" fontId="6" fillId="0" borderId="3" xfId="0" applyNumberFormat="1" applyFont="1" applyBorder="1" applyAlignment="1"/>
    <xf numFmtId="0" fontId="6" fillId="0" borderId="3" xfId="0" applyFont="1" applyBorder="1" applyAlignment="1"/>
    <xf numFmtId="169" fontId="6" fillId="0" borderId="3" xfId="4" applyFont="1" applyBorder="1"/>
    <xf numFmtId="169" fontId="6" fillId="0" borderId="0" xfId="4" applyFont="1" applyAlignment="1">
      <alignment horizontal="left" wrapText="1"/>
    </xf>
    <xf numFmtId="169" fontId="2" fillId="0" borderId="1" xfId="4" applyFont="1" applyBorder="1" applyAlignment="1">
      <alignment horizontal="left"/>
    </xf>
    <xf numFmtId="169" fontId="27" fillId="0" borderId="1" xfId="4" applyFont="1" applyBorder="1" applyAlignment="1">
      <alignment horizontal="left"/>
    </xf>
    <xf numFmtId="169" fontId="5" fillId="0" borderId="0" xfId="4" applyFont="1"/>
    <xf numFmtId="169" fontId="6" fillId="0" borderId="1" xfId="4" applyFont="1" applyBorder="1"/>
    <xf numFmtId="169" fontId="6" fillId="0" borderId="1" xfId="4" applyFont="1" applyFill="1" applyBorder="1"/>
    <xf numFmtId="169" fontId="5" fillId="0" borderId="1" xfId="4" applyFont="1" applyBorder="1"/>
    <xf numFmtId="168" fontId="6" fillId="0" borderId="0" xfId="4" applyNumberFormat="1" applyFont="1" applyBorder="1" applyProtection="1"/>
    <xf numFmtId="170" fontId="6" fillId="0" borderId="0" xfId="4" applyNumberFormat="1" applyFont="1" applyBorder="1" applyProtection="1"/>
    <xf numFmtId="171" fontId="6" fillId="0" borderId="0" xfId="4" applyNumberFormat="1" applyFont="1" applyBorder="1" applyProtection="1"/>
    <xf numFmtId="169" fontId="24" fillId="0" borderId="4" xfId="4" applyFont="1" applyBorder="1" applyAlignment="1">
      <alignment horizontal="left"/>
    </xf>
    <xf numFmtId="169" fontId="6" fillId="0" borderId="5" xfId="4" applyFont="1" applyBorder="1" applyAlignment="1"/>
    <xf numFmtId="169" fontId="6" fillId="0" borderId="5" xfId="4" applyFont="1" applyBorder="1" applyAlignment="1"/>
    <xf numFmtId="169" fontId="6" fillId="0" borderId="0" xfId="4" applyFont="1" applyBorder="1" applyAlignment="1"/>
    <xf numFmtId="169" fontId="6" fillId="0" borderId="5" xfId="4" applyFont="1" applyBorder="1" applyAlignment="1">
      <alignment horizontal="center"/>
    </xf>
    <xf numFmtId="169" fontId="6" fillId="0" borderId="0" xfId="4" applyFont="1" applyFill="1" applyBorder="1" applyAlignment="1"/>
    <xf numFmtId="169" fontId="6" fillId="0" borderId="0" xfId="4" applyFont="1" applyAlignment="1">
      <alignment horizontal="center"/>
    </xf>
    <xf numFmtId="169" fontId="5" fillId="0" borderId="1" xfId="4" applyFont="1" applyBorder="1" applyAlignment="1">
      <alignment horizontal="left"/>
    </xf>
    <xf numFmtId="169" fontId="24" fillId="0" borderId="6" xfId="4" applyFont="1" applyBorder="1" applyAlignment="1">
      <alignment horizontal="left"/>
    </xf>
    <xf numFmtId="169" fontId="6" fillId="0" borderId="6" xfId="4" applyFont="1" applyFill="1" applyBorder="1" applyAlignment="1">
      <alignment horizontal="center"/>
    </xf>
    <xf numFmtId="169" fontId="1" fillId="0" borderId="0" xfId="4" applyFont="1" applyBorder="1" applyAlignment="1">
      <alignment horizontal="right"/>
    </xf>
    <xf numFmtId="169" fontId="1" fillId="0" borderId="0" xfId="4" applyFont="1" applyFill="1" applyBorder="1"/>
    <xf numFmtId="169" fontId="1" fillId="0" borderId="0" xfId="4" applyFont="1" applyFill="1"/>
    <xf numFmtId="3" fontId="6" fillId="0" borderId="0" xfId="1" applyNumberFormat="1" applyFont="1" applyFill="1" applyAlignment="1">
      <alignment horizontal="right"/>
    </xf>
    <xf numFmtId="1" fontId="6" fillId="0" borderId="0" xfId="1" applyNumberFormat="1" applyFont="1" applyFill="1" applyAlignment="1"/>
    <xf numFmtId="3" fontId="6" fillId="0" borderId="0" xfId="1" applyNumberFormat="1" applyFont="1" applyFill="1" applyAlignment="1"/>
    <xf numFmtId="169" fontId="6" fillId="0" borderId="0" xfId="4" applyFont="1" applyFill="1" applyBorder="1"/>
    <xf numFmtId="169" fontId="24" fillId="0" borderId="0" xfId="4" applyFont="1" applyFill="1" applyBorder="1" applyAlignment="1">
      <alignment horizontal="left"/>
    </xf>
    <xf numFmtId="1" fontId="6" fillId="0" borderId="0" xfId="4" applyNumberFormat="1" applyFont="1" applyFill="1" applyBorder="1"/>
    <xf numFmtId="3" fontId="6" fillId="0" borderId="0" xfId="1" applyNumberFormat="1" applyFont="1" applyFill="1" applyBorder="1" applyAlignment="1">
      <alignment horizontal="right"/>
    </xf>
    <xf numFmtId="1" fontId="6" fillId="0" borderId="0" xfId="1" applyNumberFormat="1" applyFont="1" applyFill="1" applyBorder="1" applyAlignment="1"/>
    <xf numFmtId="3" fontId="6" fillId="0" borderId="0" xfId="1" applyNumberFormat="1" applyFont="1" applyFill="1" applyBorder="1" applyAlignment="1"/>
    <xf numFmtId="1" fontId="6" fillId="0" borderId="0" xfId="4" applyNumberFormat="1" applyFont="1" applyFill="1" applyBorder="1" applyAlignment="1"/>
    <xf numFmtId="169" fontId="6" fillId="0" borderId="0" xfId="4" applyFont="1" applyFill="1"/>
    <xf numFmtId="169" fontId="24" fillId="0" borderId="0" xfId="4" applyFont="1" applyFill="1" applyAlignment="1">
      <alignment horizontal="left"/>
    </xf>
    <xf numFmtId="1" fontId="6" fillId="0" borderId="0" xfId="4" applyNumberFormat="1" applyFont="1" applyFill="1"/>
    <xf numFmtId="169" fontId="5" fillId="0" borderId="3" xfId="4" applyFont="1" applyFill="1" applyBorder="1"/>
    <xf numFmtId="169" fontId="27" fillId="0" borderId="3" xfId="4" applyFont="1" applyFill="1" applyBorder="1" applyAlignment="1">
      <alignment horizontal="left"/>
    </xf>
    <xf numFmtId="1" fontId="5" fillId="0" borderId="3" xfId="1" applyNumberFormat="1" applyFont="1" applyFill="1" applyBorder="1" applyAlignment="1"/>
    <xf numFmtId="1" fontId="5" fillId="0" borderId="3" xfId="4" applyNumberFormat="1" applyFont="1" applyFill="1" applyBorder="1" applyAlignment="1"/>
    <xf numFmtId="1" fontId="5" fillId="0" borderId="3" xfId="0" applyNumberFormat="1" applyFont="1" applyFill="1" applyBorder="1" applyAlignment="1"/>
    <xf numFmtId="0" fontId="6" fillId="0" borderId="0" xfId="0" applyFont="1" applyFill="1" applyBorder="1">
      <alignment vertical="top"/>
    </xf>
    <xf numFmtId="3" fontId="5" fillId="0" borderId="3" xfId="1" applyNumberFormat="1" applyFont="1" applyFill="1" applyBorder="1" applyAlignment="1">
      <alignment horizontal="right"/>
    </xf>
    <xf numFmtId="169" fontId="6" fillId="0" borderId="0" xfId="4" applyFont="1" applyFill="1" applyAlignment="1">
      <alignment horizontal="right"/>
    </xf>
    <xf numFmtId="1" fontId="6" fillId="0" borderId="0" xfId="4" applyNumberFormat="1" applyFont="1" applyFill="1" applyAlignment="1">
      <alignment horizontal="right"/>
    </xf>
    <xf numFmtId="1" fontId="6" fillId="0" borderId="0" xfId="4" applyNumberFormat="1" applyFont="1" applyFill="1" applyBorder="1" applyAlignment="1">
      <alignment horizontal="right"/>
    </xf>
    <xf numFmtId="165" fontId="6" fillId="0" borderId="0" xfId="1" applyNumberFormat="1" applyFont="1" applyFill="1" applyBorder="1" applyAlignment="1">
      <alignment horizontal="right"/>
    </xf>
    <xf numFmtId="169" fontId="6" fillId="0" borderId="0" xfId="4" applyFont="1" applyFill="1" applyAlignment="1">
      <alignment horizontal="left"/>
    </xf>
    <xf numFmtId="1" fontId="6" fillId="0" borderId="0" xfId="4" applyNumberFormat="1" applyFont="1" applyFill="1" applyAlignment="1"/>
    <xf numFmtId="169" fontId="6" fillId="0" borderId="0" xfId="4" applyFont="1" applyFill="1" applyBorder="1" applyAlignment="1">
      <alignment horizontal="left"/>
    </xf>
    <xf numFmtId="169" fontId="6" fillId="0" borderId="0" xfId="4" applyFont="1" applyFill="1" applyBorder="1" applyAlignment="1">
      <alignment horizontal="right"/>
    </xf>
    <xf numFmtId="169" fontId="15" fillId="0" borderId="0" xfId="4" applyFont="1" applyFill="1" applyBorder="1" applyAlignment="1">
      <alignment horizontal="left"/>
    </xf>
    <xf numFmtId="1" fontId="6" fillId="0" borderId="0" xfId="0" applyNumberFormat="1" applyFont="1" applyFill="1" applyBorder="1" applyAlignment="1">
      <alignment horizontal="right"/>
    </xf>
    <xf numFmtId="169" fontId="6" fillId="0" borderId="3" xfId="4" applyFont="1" applyFill="1" applyBorder="1"/>
    <xf numFmtId="169" fontId="24" fillId="0" borderId="3" xfId="4" applyFont="1" applyFill="1" applyBorder="1" applyAlignment="1">
      <alignment horizontal="left"/>
    </xf>
    <xf numFmtId="1" fontId="6" fillId="0" borderId="3" xfId="4" applyNumberFormat="1" applyFont="1" applyFill="1" applyBorder="1"/>
    <xf numFmtId="1" fontId="6" fillId="0" borderId="3" xfId="0" applyNumberFormat="1" applyFont="1" applyFill="1" applyBorder="1" applyAlignment="1"/>
    <xf numFmtId="169" fontId="6" fillId="0" borderId="3" xfId="4" applyFont="1" applyFill="1" applyBorder="1" applyAlignment="1">
      <alignment horizontal="left"/>
    </xf>
    <xf numFmtId="169" fontId="15" fillId="0" borderId="3" xfId="4" applyFont="1" applyFill="1" applyBorder="1" applyAlignment="1">
      <alignment horizontal="left"/>
    </xf>
    <xf numFmtId="3" fontId="6" fillId="0" borderId="3" xfId="1" applyNumberFormat="1" applyFont="1" applyFill="1" applyBorder="1" applyAlignment="1">
      <alignment horizontal="right"/>
    </xf>
    <xf numFmtId="1" fontId="6" fillId="0" borderId="3" xfId="1" applyNumberFormat="1" applyFont="1" applyFill="1" applyBorder="1" applyAlignment="1"/>
    <xf numFmtId="3" fontId="6" fillId="0" borderId="3" xfId="1" applyNumberFormat="1" applyFont="1" applyFill="1" applyBorder="1" applyAlignment="1"/>
    <xf numFmtId="1" fontId="6" fillId="0" borderId="0" xfId="4" applyNumberFormat="1" applyFont="1" applyBorder="1"/>
    <xf numFmtId="1" fontId="6" fillId="0" borderId="0" xfId="4" applyNumberFormat="1" applyFont="1"/>
    <xf numFmtId="0" fontId="32" fillId="0" borderId="0" xfId="0" applyFont="1" applyAlignment="1"/>
    <xf numFmtId="0" fontId="5" fillId="0" borderId="0" xfId="0" applyFont="1" applyBorder="1" applyAlignment="1">
      <alignment horizontal="centerContinuous"/>
    </xf>
    <xf numFmtId="0" fontId="5" fillId="0" borderId="7" xfId="0" applyFont="1" applyBorder="1" applyAlignment="1"/>
    <xf numFmtId="0" fontId="5" fillId="0" borderId="7" xfId="0" applyFont="1" applyBorder="1" applyAlignment="1">
      <alignment horizontal="center"/>
    </xf>
    <xf numFmtId="0" fontId="5" fillId="0" borderId="7" xfId="0" applyFont="1" applyBorder="1" applyAlignment="1">
      <alignment horizontal="right"/>
    </xf>
    <xf numFmtId="1" fontId="6" fillId="0" borderId="0" xfId="0" applyNumberFormat="1" applyFont="1" applyFill="1" applyBorder="1">
      <alignment vertical="top"/>
    </xf>
    <xf numFmtId="168" fontId="1" fillId="0" borderId="0" xfId="0" applyNumberFormat="1" applyFont="1" applyAlignment="1" applyProtection="1">
      <alignment horizontal="left"/>
    </xf>
    <xf numFmtId="164" fontId="6" fillId="0" borderId="0" xfId="0" applyNumberFormat="1" applyFont="1" applyAlignment="1"/>
    <xf numFmtId="1" fontId="5" fillId="0" borderId="3" xfId="0" applyNumberFormat="1" applyFont="1" applyFill="1" applyBorder="1" applyAlignment="1">
      <alignment horizontal="right"/>
    </xf>
    <xf numFmtId="0" fontId="6" fillId="0" borderId="0" xfId="0" applyFont="1" applyAlignment="1">
      <alignment horizontal="left"/>
    </xf>
    <xf numFmtId="1" fontId="6" fillId="0" borderId="0" xfId="0" applyNumberFormat="1" applyFont="1" applyFill="1" applyAlignment="1">
      <alignment horizontal="right"/>
    </xf>
    <xf numFmtId="0" fontId="11" fillId="0" borderId="0" xfId="0" applyFont="1" applyAlignment="1">
      <alignment horizontal="left"/>
    </xf>
    <xf numFmtId="0" fontId="6" fillId="0" borderId="3" xfId="0" applyFont="1" applyFill="1" applyBorder="1">
      <alignment vertical="top"/>
    </xf>
    <xf numFmtId="1" fontId="6" fillId="0" borderId="3" xfId="0" applyNumberFormat="1" applyFont="1" applyFill="1" applyBorder="1">
      <alignment vertical="top"/>
    </xf>
    <xf numFmtId="1" fontId="6" fillId="0" borderId="3" xfId="0" applyNumberFormat="1" applyFont="1" applyFill="1" applyBorder="1" applyAlignment="1">
      <alignment horizontal="right"/>
    </xf>
    <xf numFmtId="0" fontId="6" fillId="0" borderId="3" xfId="0" applyFont="1" applyFill="1" applyBorder="1" applyAlignment="1"/>
    <xf numFmtId="0" fontId="5" fillId="0" borderId="7" xfId="0" applyFont="1" applyFill="1" applyBorder="1" applyAlignment="1"/>
    <xf numFmtId="164" fontId="6" fillId="0" borderId="7" xfId="0" applyNumberFormat="1" applyFont="1" applyFill="1" applyBorder="1" applyAlignment="1">
      <alignment horizontal="right"/>
    </xf>
    <xf numFmtId="1" fontId="6" fillId="0" borderId="7" xfId="0" applyNumberFormat="1" applyFont="1" applyFill="1" applyBorder="1" applyAlignment="1">
      <alignment horizontal="center"/>
    </xf>
    <xf numFmtId="0" fontId="34" fillId="0" borderId="0" xfId="0" applyFont="1" applyAlignment="1"/>
    <xf numFmtId="0" fontId="1" fillId="0" borderId="0" xfId="0" applyNumberFormat="1" applyFont="1" applyAlignment="1"/>
    <xf numFmtId="0" fontId="1" fillId="0" borderId="0" xfId="0" applyNumberFormat="1" applyFont="1" applyAlignment="1">
      <alignment horizontal="right"/>
    </xf>
    <xf numFmtId="16" fontId="1" fillId="0" borderId="0" xfId="0" quotePrefix="1" applyNumberFormat="1" applyFont="1" applyAlignment="1">
      <alignment horizontal="right"/>
    </xf>
    <xf numFmtId="17" fontId="1" fillId="0" borderId="0" xfId="0" quotePrefix="1" applyNumberFormat="1" applyFont="1" applyAlignment="1">
      <alignment horizontal="right"/>
    </xf>
    <xf numFmtId="0" fontId="1" fillId="0" borderId="0" xfId="5" applyNumberFormat="1" applyFont="1"/>
  </cellXfs>
  <cellStyles count="6">
    <cellStyle name="Comma" xfId="1" builtinId="3"/>
    <cellStyle name="Normal" xfId="0" builtinId="0"/>
    <cellStyle name="Normal_E&amp;W 98" xfId="2"/>
    <cellStyle name="Normal_NEWAREAS" xfId="5"/>
    <cellStyle name="Normal_rastE" xfId="4"/>
    <cellStyle name="Normal_TABLE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Objects\Reported%20Road%20Casualties%20Scotland%202018%20-%20publication%20-%20%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016789\AppData\Local\Microsoft\Windows\Temporary%20Internet%20Files\Content.Outlook\ACXYWSJN\190917%20RRCGB%202016%20costs%20INS%20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igure1Data"/>
      <sheetName val="Figure1"/>
      <sheetName val="figs2&amp;3data"/>
      <sheetName val="Figures 2&amp;3"/>
      <sheetName val="Fig4data"/>
      <sheetName val="Fig5data"/>
      <sheetName val="Figures 4&amp;5"/>
      <sheetName val="Fig6data"/>
      <sheetName val="Figure6"/>
      <sheetName val="Fig7data"/>
      <sheetName val="Figure7"/>
      <sheetName val="Figure8"/>
      <sheetName val="Figure 9"/>
      <sheetName val="Figure10"/>
      <sheetName val="Tables for Article 2"/>
      <sheetName val="Table A"/>
      <sheetName val="Table B"/>
      <sheetName val="Table B(2)"/>
      <sheetName val="Table C-D"/>
      <sheetName val="Table E-F"/>
      <sheetName val="Table G"/>
      <sheetName val="Table G working"/>
      <sheetName val="Table G2"/>
      <sheetName val="Table H"/>
      <sheetName val="Table g2_h working"/>
      <sheetName val="Table Ib"/>
      <sheetName val="Table J"/>
      <sheetName val="Table K"/>
      <sheetName val="Table L"/>
      <sheetName val="Table M - Accs"/>
      <sheetName val="Figure 11"/>
      <sheetName val="Table N - Accidents"/>
      <sheetName val="Table O - vehicles"/>
      <sheetName val="Table P - ped"/>
      <sheetName val="Table Q - pairs - veh"/>
      <sheetName val="Table R - cas"/>
      <sheetName val="Table S - cas"/>
      <sheetName val="Table T - Freq of factors"/>
      <sheetName val="Table1"/>
      <sheetName val="Table2"/>
      <sheetName val="Table2Chart"/>
      <sheetName val="Table2Chart ORIG"/>
      <sheetName val="Table3"/>
      <sheetName val="Table4"/>
      <sheetName val="Table5a"/>
      <sheetName val="Table5b"/>
      <sheetName val="Table5c0408"/>
      <sheetName val="Table5c1418"/>
      <sheetName val="Table6"/>
      <sheetName val="Table7"/>
      <sheetName val="Table8"/>
      <sheetName val="Table9-11"/>
      <sheetName val="Table12"/>
      <sheetName val="13a-c"/>
      <sheetName val="13d-e"/>
      <sheetName val="Table14a"/>
      <sheetName val="Table14b"/>
      <sheetName val="Table15"/>
      <sheetName val="Table16"/>
      <sheetName val="Table16 cont'd"/>
      <sheetName val="Table16chart"/>
      <sheetName val="Table17"/>
      <sheetName val="Table18a"/>
      <sheetName val="Table18b"/>
      <sheetName val="Table18Chart"/>
      <sheetName val="Table19"/>
      <sheetName val="Table20"/>
      <sheetName val="Table21"/>
      <sheetName val="Table21Chart"/>
      <sheetName val="Table22Chart"/>
      <sheetName val="Table23a"/>
      <sheetName val="table23b"/>
      <sheetName val="table23c"/>
      <sheetName val="Table23b &amp; c"/>
      <sheetName val="Table23Chart"/>
      <sheetName val="Table23a (new)"/>
      <sheetName val="table23b (new)"/>
      <sheetName val="table23c (new)"/>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
      <sheetName val="Table37 cont"/>
      <sheetName val="Table38"/>
      <sheetName val="Table38 cont"/>
      <sheetName val="Table39a"/>
      <sheetName val="Table39a cont"/>
      <sheetName val="Table39b"/>
      <sheetName val="Table40"/>
      <sheetName val="Table41"/>
      <sheetName val="Table 42"/>
      <sheetName val="Table43a"/>
      <sheetName val="Table43b"/>
      <sheetName val="Tables44_45"/>
      <sheetName val="AppendixF_Accident"/>
      <sheetName val="AppendixF_Vehicle1"/>
      <sheetName val="AppendixF_Vehicle2"/>
      <sheetName val="AppendixF_Casualty1"/>
      <sheetName val="AppendixF_Casualty2"/>
      <sheetName val="Appendix H"/>
      <sheetName val="Appendix H Working"/>
      <sheetName val="Sheet1"/>
      <sheetName val="AppendixH_Child KSI chart "/>
      <sheetName val="AppendixH_All Killed chart"/>
      <sheetName val="AppendixH_All SI chart"/>
      <sheetName val="AppendixH_Slight casualty chart"/>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7"/>
      <sheetData sheetId="128"/>
      <sheetData sheetId="129"/>
      <sheetData sheetId="130"/>
      <sheetData sheetId="1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Uprating series"/>
      <sheetName val="Casualty data"/>
      <sheetName val="Accident data"/>
      <sheetName val="Accident costs"/>
      <sheetName val="Casualty costs"/>
      <sheetName val="Input_RAS41001"/>
      <sheetName val="Calculations"/>
      <sheetName val="non reported"/>
      <sheetName val="RAS 60001"/>
      <sheetName val="RAS 60002"/>
      <sheetName val="RAS 60003"/>
      <sheetName val="RAS 60004"/>
      <sheetName val="RAS41001"/>
    </sheetNames>
    <sheetDataSet>
      <sheetData sheetId="0"/>
      <sheetData sheetId="1">
        <row r="4">
          <cell r="B4">
            <v>2016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U117"/>
  <sheetViews>
    <sheetView tabSelected="1" zoomScale="75" zoomScaleNormal="75" workbookViewId="0">
      <selection activeCell="O45" sqref="O45"/>
    </sheetView>
  </sheetViews>
  <sheetFormatPr defaultRowHeight="12.75"/>
  <cols>
    <col min="1" max="1" width="27.85546875" style="3" customWidth="1"/>
    <col min="2" max="2" width="7.7109375" style="3" customWidth="1"/>
    <col min="3" max="3" width="9.28515625" style="3" customWidth="1"/>
    <col min="4" max="4" width="11" style="3" customWidth="1"/>
    <col min="5" max="5" width="3.5703125" style="3" customWidth="1"/>
    <col min="6" max="6" width="7.7109375" style="3" customWidth="1"/>
    <col min="7" max="7" width="14.140625" style="3" customWidth="1"/>
    <col min="8" max="8" width="11.5703125" style="3" customWidth="1"/>
    <col min="9" max="9" width="2.7109375" style="3" customWidth="1"/>
    <col min="10" max="10" width="9" style="3" customWidth="1"/>
    <col min="11" max="11" width="9.7109375" style="3" customWidth="1"/>
    <col min="12" max="12" width="11" style="3" customWidth="1"/>
    <col min="13" max="13" width="6.7109375" style="3" customWidth="1"/>
    <col min="14" max="14" width="17.5703125" style="3" customWidth="1"/>
    <col min="15" max="15" width="12.28515625" style="3" customWidth="1"/>
    <col min="16" max="16" width="9.7109375" style="3" customWidth="1"/>
    <col min="17" max="17" width="11.42578125" style="3" customWidth="1"/>
    <col min="18" max="18" width="12.85546875" style="3" customWidth="1"/>
    <col min="19" max="19" width="12.42578125" style="3" customWidth="1"/>
    <col min="20" max="16384" width="9.140625" style="3"/>
  </cols>
  <sheetData>
    <row r="1" spans="1:21" ht="18" customHeight="1">
      <c r="A1" s="1" t="s">
        <v>0</v>
      </c>
      <c r="B1" s="2"/>
      <c r="C1" s="2"/>
      <c r="D1" s="2"/>
      <c r="E1" s="2"/>
      <c r="F1" s="2"/>
      <c r="G1" s="2"/>
      <c r="H1" s="2"/>
      <c r="I1" s="2"/>
      <c r="J1" s="2"/>
      <c r="K1" s="2"/>
      <c r="L1" s="1"/>
      <c r="N1" s="4"/>
      <c r="O1" s="5"/>
      <c r="P1" s="5"/>
      <c r="Q1" s="5"/>
    </row>
    <row r="2" spans="1:21" ht="7.5" customHeight="1">
      <c r="A2" s="1"/>
      <c r="B2" s="2"/>
      <c r="C2" s="2"/>
      <c r="D2" s="2"/>
      <c r="E2" s="2"/>
      <c r="F2" s="2"/>
      <c r="G2" s="2"/>
      <c r="H2" s="2"/>
      <c r="I2" s="2"/>
      <c r="J2" s="2"/>
      <c r="K2" s="2"/>
      <c r="L2" s="1"/>
      <c r="N2" s="4"/>
      <c r="O2" s="5"/>
      <c r="P2" s="5"/>
      <c r="Q2" s="5"/>
    </row>
    <row r="3" spans="1:21" ht="18" customHeight="1">
      <c r="A3" s="1" t="s">
        <v>1</v>
      </c>
      <c r="B3" s="2"/>
      <c r="C3" s="2"/>
      <c r="D3" s="2"/>
      <c r="E3" s="2"/>
      <c r="F3" s="2"/>
      <c r="N3" s="6"/>
      <c r="O3" s="6"/>
      <c r="P3" s="5"/>
      <c r="Q3" s="5"/>
    </row>
    <row r="4" spans="1:21" ht="7.5" customHeight="1" thickBot="1">
      <c r="A4" s="7"/>
      <c r="B4" s="8"/>
      <c r="C4" s="8"/>
      <c r="D4" s="8"/>
      <c r="E4" s="5"/>
      <c r="F4" s="5"/>
      <c r="G4" s="8"/>
      <c r="H4" s="8"/>
      <c r="I4" s="5"/>
      <c r="J4" s="5"/>
      <c r="K4" s="5"/>
      <c r="L4" s="5"/>
      <c r="N4" s="4"/>
      <c r="O4" s="9"/>
      <c r="P4" s="5"/>
      <c r="Q4" s="5"/>
    </row>
    <row r="5" spans="1:21" ht="14.1" customHeight="1">
      <c r="A5" s="9"/>
      <c r="B5" s="10" t="s">
        <v>2</v>
      </c>
      <c r="C5" s="10"/>
      <c r="D5" s="10"/>
      <c r="F5" s="11" t="s">
        <v>3</v>
      </c>
      <c r="G5" s="11"/>
      <c r="H5" s="11"/>
      <c r="I5" s="12"/>
      <c r="K5" s="12"/>
      <c r="N5" s="4"/>
      <c r="O5" s="9"/>
      <c r="P5" s="5"/>
      <c r="Q5" s="5"/>
    </row>
    <row r="6" spans="1:21" ht="14.1" customHeight="1">
      <c r="A6" s="9"/>
      <c r="B6" s="13"/>
      <c r="C6" s="13"/>
      <c r="D6" s="14" t="s">
        <v>4</v>
      </c>
      <c r="F6" s="13"/>
      <c r="G6" s="13"/>
      <c r="H6" s="14" t="s">
        <v>4</v>
      </c>
      <c r="I6" s="15"/>
      <c r="J6" s="5"/>
      <c r="K6" s="16"/>
      <c r="L6" s="5"/>
      <c r="M6" s="5"/>
      <c r="N6" s="17"/>
      <c r="O6" s="18"/>
      <c r="P6" s="5"/>
      <c r="Q6" s="5"/>
    </row>
    <row r="7" spans="1:21" ht="14.1" customHeight="1" thickBot="1">
      <c r="A7" s="19"/>
      <c r="B7" s="20" t="s">
        <v>5</v>
      </c>
      <c r="C7" s="20" t="s">
        <v>6</v>
      </c>
      <c r="D7" s="20" t="s">
        <v>7</v>
      </c>
      <c r="E7" s="8"/>
      <c r="F7" s="20" t="s">
        <v>5</v>
      </c>
      <c r="G7" s="20" t="s">
        <v>6</v>
      </c>
      <c r="H7" s="20" t="s">
        <v>7</v>
      </c>
      <c r="I7" s="15"/>
      <c r="J7" s="5"/>
      <c r="K7" s="16"/>
      <c r="L7" s="5"/>
      <c r="M7" s="5"/>
      <c r="N7" s="5"/>
      <c r="O7" s="5"/>
      <c r="P7" s="5"/>
      <c r="Q7" s="5"/>
    </row>
    <row r="8" spans="1:21" ht="18" customHeight="1">
      <c r="A8" s="21" t="s">
        <v>8</v>
      </c>
      <c r="B8" s="6"/>
      <c r="C8" s="6"/>
      <c r="D8" s="6"/>
      <c r="F8" s="6"/>
      <c r="G8" s="6"/>
      <c r="H8" s="6"/>
      <c r="I8" s="22"/>
      <c r="J8" s="5"/>
      <c r="K8" s="5"/>
      <c r="L8" s="5"/>
      <c r="M8" s="9"/>
      <c r="N8" s="5"/>
      <c r="O8" s="23"/>
      <c r="P8" s="23"/>
      <c r="Q8" s="24"/>
    </row>
    <row r="9" spans="1:21" ht="3.75" customHeight="1">
      <c r="A9" s="25"/>
      <c r="B9" s="26"/>
      <c r="C9" s="26"/>
      <c r="D9" s="26"/>
      <c r="F9" s="26"/>
      <c r="G9" s="26"/>
      <c r="H9" s="26"/>
      <c r="I9" s="9"/>
      <c r="J9" s="5"/>
      <c r="K9" s="5"/>
      <c r="L9" s="5"/>
      <c r="M9" s="5"/>
      <c r="N9" s="5"/>
      <c r="O9" s="23"/>
      <c r="P9" s="23"/>
      <c r="Q9" s="23"/>
    </row>
    <row r="10" spans="1:21" ht="14.1" customHeight="1">
      <c r="A10" s="25" t="s">
        <v>9</v>
      </c>
      <c r="B10" s="26"/>
      <c r="C10" s="26"/>
      <c r="D10" s="26"/>
      <c r="F10" s="26"/>
      <c r="G10" s="26"/>
      <c r="H10" s="26"/>
      <c r="I10" s="9"/>
      <c r="J10" s="5"/>
      <c r="K10" s="5"/>
      <c r="L10" s="5"/>
      <c r="M10" s="5"/>
      <c r="N10" s="5"/>
      <c r="O10" s="5"/>
      <c r="P10" s="5"/>
      <c r="Q10" s="5"/>
    </row>
    <row r="11" spans="1:21" s="29" customFormat="1" ht="14.1" customHeight="1">
      <c r="A11" s="27" t="s">
        <v>10</v>
      </c>
      <c r="B11" s="28">
        <v>291.8</v>
      </c>
      <c r="C11" s="28">
        <v>2605.4</v>
      </c>
      <c r="D11" s="28">
        <v>17097</v>
      </c>
      <c r="F11" s="30">
        <v>3015.6</v>
      </c>
      <c r="G11" s="30">
        <v>28513</v>
      </c>
      <c r="H11" s="30">
        <v>257789.2</v>
      </c>
      <c r="I11" s="31"/>
      <c r="J11" s="32"/>
      <c r="K11" s="31"/>
      <c r="L11" s="32"/>
      <c r="M11" s="23"/>
      <c r="N11" s="6"/>
    </row>
    <row r="12" spans="1:21" ht="14.1" customHeight="1">
      <c r="A12" s="33">
        <v>2014</v>
      </c>
      <c r="B12" s="34">
        <v>203</v>
      </c>
      <c r="C12" s="34">
        <v>1701</v>
      </c>
      <c r="D12" s="34">
        <v>11302</v>
      </c>
      <c r="F12" s="35">
        <v>1575</v>
      </c>
      <c r="G12" s="36">
        <v>21113</v>
      </c>
      <c r="H12" s="35">
        <v>183237</v>
      </c>
      <c r="I12" s="9"/>
      <c r="J12" s="5"/>
      <c r="K12" s="18"/>
      <c r="L12" s="5"/>
      <c r="M12" s="9"/>
      <c r="N12" s="22"/>
      <c r="O12" s="32"/>
      <c r="P12" s="32"/>
      <c r="Q12" s="32"/>
      <c r="R12" s="29"/>
      <c r="S12" s="29"/>
      <c r="T12" s="29"/>
      <c r="U12" s="29"/>
    </row>
    <row r="13" spans="1:21" ht="14.1" customHeight="1">
      <c r="A13" s="33">
        <v>2015</v>
      </c>
      <c r="B13" s="34">
        <v>168</v>
      </c>
      <c r="C13" s="34">
        <v>1602</v>
      </c>
      <c r="D13" s="34">
        <v>10977</v>
      </c>
      <c r="F13" s="35">
        <v>1568</v>
      </c>
      <c r="G13" s="36">
        <v>20547</v>
      </c>
      <c r="H13" s="35">
        <v>175239</v>
      </c>
      <c r="I13" s="9"/>
      <c r="J13" s="5"/>
      <c r="K13" s="18"/>
      <c r="L13" s="5"/>
      <c r="M13" s="9"/>
      <c r="N13" s="22"/>
      <c r="O13" s="5"/>
      <c r="P13" s="5"/>
      <c r="Q13" s="5"/>
    </row>
    <row r="14" spans="1:21" ht="14.1" customHeight="1">
      <c r="A14" s="33">
        <v>2016</v>
      </c>
      <c r="B14" s="34">
        <v>191</v>
      </c>
      <c r="C14" s="34">
        <v>1697</v>
      </c>
      <c r="D14" s="34">
        <v>10897</v>
      </c>
      <c r="F14" s="35">
        <v>1601</v>
      </c>
      <c r="G14" s="36">
        <v>22407</v>
      </c>
      <c r="H14" s="35">
        <v>170501</v>
      </c>
      <c r="I14" s="9"/>
      <c r="J14" s="5"/>
      <c r="K14" s="18"/>
      <c r="L14" s="5"/>
      <c r="M14" s="9"/>
      <c r="N14" s="22"/>
      <c r="O14" s="5"/>
      <c r="P14" s="5"/>
      <c r="Q14" s="5"/>
    </row>
    <row r="15" spans="1:21" ht="14.1" customHeight="1">
      <c r="A15" s="33">
        <v>2017</v>
      </c>
      <c r="B15" s="34">
        <v>145</v>
      </c>
      <c r="C15" s="34">
        <v>1594</v>
      </c>
      <c r="D15" s="34">
        <v>9433</v>
      </c>
      <c r="F15" s="35">
        <v>1647</v>
      </c>
      <c r="G15" s="36">
        <v>23242</v>
      </c>
      <c r="H15" s="35">
        <v>161566</v>
      </c>
      <c r="I15" s="9"/>
      <c r="J15" s="5"/>
      <c r="K15" s="18"/>
      <c r="L15" s="5"/>
      <c r="M15" s="9"/>
      <c r="N15" s="22"/>
      <c r="O15" s="5"/>
      <c r="P15" s="5"/>
      <c r="Q15" s="5"/>
    </row>
    <row r="16" spans="1:21" ht="14.1" customHeight="1">
      <c r="A16" s="33">
        <v>2018</v>
      </c>
      <c r="B16" s="35">
        <v>161</v>
      </c>
      <c r="C16" s="35">
        <v>1582</v>
      </c>
      <c r="D16" s="35">
        <v>8411</v>
      </c>
      <c r="E16" s="37"/>
      <c r="F16" s="35">
        <v>1624</v>
      </c>
      <c r="G16" s="36">
        <v>23931</v>
      </c>
      <c r="H16" s="35">
        <v>152203</v>
      </c>
      <c r="I16" s="9"/>
      <c r="J16" s="5"/>
      <c r="K16" s="18"/>
      <c r="L16" s="5"/>
      <c r="M16" s="9"/>
      <c r="N16" s="22"/>
      <c r="O16" s="5"/>
      <c r="P16" s="5"/>
      <c r="Q16" s="5"/>
    </row>
    <row r="17" spans="1:21" s="29" customFormat="1" ht="14.1" customHeight="1">
      <c r="A17" s="27" t="s">
        <v>11</v>
      </c>
      <c r="B17" s="30">
        <v>173.6</v>
      </c>
      <c r="C17" s="30">
        <v>1635.2</v>
      </c>
      <c r="D17" s="30">
        <v>10204</v>
      </c>
      <c r="E17" s="38"/>
      <c r="F17" s="38">
        <f>AVERAGE(F12:F16)</f>
        <v>1603</v>
      </c>
      <c r="G17" s="38">
        <f>AVERAGE(G12:G16)</f>
        <v>22248</v>
      </c>
      <c r="H17" s="38">
        <f>AVERAGE(H12:H16)</f>
        <v>168549.2</v>
      </c>
      <c r="I17" s="31"/>
      <c r="J17" s="23"/>
      <c r="K17" s="39"/>
      <c r="L17" s="39"/>
      <c r="N17" s="39"/>
      <c r="O17" s="23"/>
      <c r="P17" s="23"/>
      <c r="Q17" s="23"/>
    </row>
    <row r="18" spans="1:21" ht="2.25" customHeight="1">
      <c r="A18" s="26"/>
      <c r="E18" s="37"/>
      <c r="F18" s="37"/>
      <c r="G18" s="37"/>
      <c r="H18" s="37"/>
      <c r="I18" s="9"/>
      <c r="J18" s="5"/>
      <c r="K18" s="18"/>
      <c r="L18" s="5"/>
      <c r="M18" s="9"/>
      <c r="N18" s="5"/>
      <c r="O18" s="5"/>
      <c r="P18" s="5"/>
      <c r="Q18" s="5"/>
    </row>
    <row r="19" spans="1:21" ht="14.1" customHeight="1">
      <c r="A19" s="40" t="s">
        <v>12</v>
      </c>
      <c r="B19" s="26"/>
      <c r="C19" s="26"/>
      <c r="D19" s="26"/>
      <c r="E19" s="37"/>
      <c r="F19" s="41"/>
      <c r="G19" s="41"/>
      <c r="H19" s="41"/>
      <c r="I19" s="9"/>
      <c r="J19" s="5"/>
      <c r="K19" s="9"/>
      <c r="L19" s="5"/>
      <c r="M19" s="9"/>
      <c r="N19" s="5"/>
      <c r="O19" s="5"/>
      <c r="P19" s="5"/>
      <c r="Q19" s="5"/>
    </row>
    <row r="20" spans="1:21" ht="14.1" customHeight="1">
      <c r="A20" s="33" t="s">
        <v>13</v>
      </c>
      <c r="B20" s="42">
        <f>(B16-B15)/B15*100</f>
        <v>11.03448275862069</v>
      </c>
      <c r="C20" s="42">
        <f>(C16-C15)/C15*100</f>
        <v>-0.75282308657465491</v>
      </c>
      <c r="D20" s="42">
        <f>(D16-D15)/D15*100</f>
        <v>-10.83430509912011</v>
      </c>
      <c r="E20" s="43"/>
      <c r="F20" s="42">
        <f>(F16-F15)/F15*100</f>
        <v>-1.3964784456587735</v>
      </c>
      <c r="G20" s="42">
        <f>(G16-G15)/G15*100</f>
        <v>2.9644608897685223</v>
      </c>
      <c r="H20" s="42">
        <f>(H16-H15)/H15*100</f>
        <v>-5.7951549212086704</v>
      </c>
      <c r="I20" s="44"/>
      <c r="J20" s="5"/>
      <c r="K20" s="44"/>
      <c r="L20" s="5"/>
      <c r="M20" s="9"/>
      <c r="N20" s="5"/>
      <c r="O20" s="5"/>
      <c r="P20" s="5"/>
      <c r="Q20" s="5"/>
    </row>
    <row r="21" spans="1:21" ht="14.1" customHeight="1">
      <c r="A21" s="45" t="s">
        <v>14</v>
      </c>
      <c r="B21" s="42">
        <f>(B16-B11)/B11*100</f>
        <v>-44.825222755311863</v>
      </c>
      <c r="C21" s="42">
        <f>(C16-C11)/C11*100</f>
        <v>-39.279957012358949</v>
      </c>
      <c r="D21" s="42">
        <f>(D16-D11)/D11*100</f>
        <v>-50.804234661051652</v>
      </c>
      <c r="E21" s="43"/>
      <c r="F21" s="42">
        <f>(F16-F11)/F11*100</f>
        <v>-46.146703806870939</v>
      </c>
      <c r="G21" s="42">
        <f>(G16-G11)/G11*100</f>
        <v>-16.069862869568265</v>
      </c>
      <c r="H21" s="42">
        <f>(H16-H11)/H11*100</f>
        <v>-40.958348914539478</v>
      </c>
      <c r="I21" s="44"/>
      <c r="J21" s="5"/>
      <c r="K21" s="44"/>
      <c r="L21" s="5"/>
      <c r="M21" s="9"/>
      <c r="N21" s="5"/>
      <c r="O21" s="5"/>
      <c r="P21" s="5"/>
      <c r="Q21" s="5"/>
    </row>
    <row r="22" spans="1:21" ht="14.1" customHeight="1" thickBot="1">
      <c r="A22" s="46" t="s">
        <v>15</v>
      </c>
      <c r="B22" s="47">
        <f>(B17-B11)/B11*100</f>
        <v>-40.507196710075398</v>
      </c>
      <c r="C22" s="47">
        <f>(C17-C11)/C11*100</f>
        <v>-37.238044062332079</v>
      </c>
      <c r="D22" s="47">
        <f>(D17-D11)/D11*100</f>
        <v>-40.317014680938172</v>
      </c>
      <c r="E22" s="48"/>
      <c r="F22" s="47">
        <f>(F17-F11)/F11*100</f>
        <v>-46.843082636954506</v>
      </c>
      <c r="G22" s="47">
        <f>(G17-G11)/G11*100</f>
        <v>-21.972433626766737</v>
      </c>
      <c r="H22" s="47">
        <f>(H17-H11)/H11*100</f>
        <v>-34.617431606909832</v>
      </c>
      <c r="I22" s="19"/>
      <c r="J22" s="8"/>
      <c r="K22" s="19"/>
      <c r="L22" s="8"/>
      <c r="M22" s="9"/>
      <c r="N22" s="5"/>
      <c r="O22" s="5"/>
      <c r="P22" s="5"/>
      <c r="Q22" s="5"/>
    </row>
    <row r="23" spans="1:21" ht="7.5" customHeight="1">
      <c r="A23" s="45"/>
      <c r="B23" s="49"/>
      <c r="C23" s="49"/>
      <c r="D23" s="49"/>
      <c r="E23" s="37"/>
      <c r="F23" s="50"/>
      <c r="G23" s="50"/>
      <c r="H23" s="50"/>
      <c r="I23" s="9"/>
      <c r="J23" s="5"/>
      <c r="K23" s="9"/>
      <c r="L23" s="5"/>
      <c r="M23" s="9"/>
      <c r="N23" s="5"/>
      <c r="O23" s="23"/>
      <c r="P23" s="24"/>
      <c r="Q23" s="23"/>
    </row>
    <row r="24" spans="1:21" ht="21.75" customHeight="1">
      <c r="A24" s="1" t="s">
        <v>16</v>
      </c>
      <c r="B24" s="49"/>
      <c r="C24" s="49"/>
      <c r="D24" s="49"/>
      <c r="E24" s="37"/>
      <c r="F24" s="50"/>
      <c r="G24" s="50"/>
      <c r="H24" s="50"/>
      <c r="I24" s="9"/>
      <c r="J24" s="5"/>
      <c r="K24" s="9"/>
      <c r="L24" s="5"/>
      <c r="M24" s="9"/>
      <c r="N24" s="5"/>
      <c r="O24" s="23"/>
      <c r="P24" s="23"/>
      <c r="Q24" s="24"/>
    </row>
    <row r="25" spans="1:21" ht="6.75" customHeight="1">
      <c r="A25" s="45"/>
      <c r="B25" s="49"/>
      <c r="C25" s="49"/>
      <c r="D25" s="49"/>
      <c r="E25" s="37"/>
      <c r="F25" s="50"/>
      <c r="G25" s="50"/>
      <c r="H25" s="50"/>
      <c r="I25" s="9"/>
      <c r="J25" s="5"/>
      <c r="K25" s="9"/>
      <c r="L25" s="5"/>
      <c r="M25" s="9"/>
      <c r="N25" s="5"/>
      <c r="O25" s="23"/>
      <c r="P25" s="23"/>
      <c r="Q25" s="23"/>
    </row>
    <row r="26" spans="1:21" ht="14.1" customHeight="1">
      <c r="A26" s="25" t="s">
        <v>9</v>
      </c>
      <c r="B26" s="26"/>
      <c r="C26" s="26"/>
      <c r="D26" s="26"/>
      <c r="E26" s="37"/>
      <c r="F26" s="41"/>
      <c r="G26" s="41"/>
      <c r="H26" s="41"/>
      <c r="I26" s="9"/>
      <c r="J26" s="5"/>
      <c r="K26" s="9"/>
      <c r="L26" s="5"/>
      <c r="M26" s="9"/>
      <c r="N26" s="5"/>
      <c r="O26" s="5"/>
      <c r="P26" s="5"/>
      <c r="Q26" s="5"/>
    </row>
    <row r="27" spans="1:21" s="29" customFormat="1" ht="14.1" customHeight="1">
      <c r="A27" s="27" t="s">
        <v>10</v>
      </c>
      <c r="B27" s="28">
        <v>15.4</v>
      </c>
      <c r="C27" s="28">
        <v>325.39999999999998</v>
      </c>
      <c r="D27" s="28">
        <v>2019</v>
      </c>
      <c r="E27" s="51"/>
      <c r="F27" s="51">
        <v>144.19999999999999</v>
      </c>
      <c r="G27" s="51">
        <v>3169.4</v>
      </c>
      <c r="H27" s="51">
        <v>26090.400000000001</v>
      </c>
      <c r="I27" s="31"/>
      <c r="J27" s="23"/>
      <c r="K27" s="31"/>
      <c r="L27" s="23"/>
      <c r="M27" s="31"/>
      <c r="N27" s="6"/>
      <c r="O27" s="23"/>
      <c r="P27" s="23"/>
      <c r="Q27" s="23"/>
    </row>
    <row r="28" spans="1:21" ht="14.1" customHeight="1">
      <c r="A28" s="33">
        <v>2014</v>
      </c>
      <c r="B28" s="34">
        <v>7</v>
      </c>
      <c r="C28" s="34">
        <v>171</v>
      </c>
      <c r="D28" s="34">
        <v>1029</v>
      </c>
      <c r="E28" s="37"/>
      <c r="F28" s="52">
        <v>46</v>
      </c>
      <c r="G28" s="36">
        <v>1858</v>
      </c>
      <c r="H28" s="52">
        <v>15703</v>
      </c>
      <c r="I28" s="9"/>
      <c r="K28" s="9"/>
      <c r="L28" s="5"/>
      <c r="M28" s="9"/>
      <c r="N28" s="22"/>
      <c r="O28" s="5"/>
      <c r="P28" s="5"/>
    </row>
    <row r="29" spans="1:21" ht="14.1" customHeight="1">
      <c r="A29" s="33">
        <v>2015</v>
      </c>
      <c r="B29" s="34">
        <v>4</v>
      </c>
      <c r="C29" s="34">
        <v>140</v>
      </c>
      <c r="D29" s="34">
        <v>971</v>
      </c>
      <c r="E29" s="37"/>
      <c r="F29" s="52">
        <v>49</v>
      </c>
      <c r="G29" s="36">
        <v>1771</v>
      </c>
      <c r="H29" s="52">
        <v>15133</v>
      </c>
      <c r="I29" s="9"/>
      <c r="K29" s="9"/>
      <c r="L29" s="5"/>
      <c r="M29" s="9"/>
      <c r="N29" s="22"/>
      <c r="O29" s="5"/>
      <c r="P29" s="5"/>
    </row>
    <row r="30" spans="1:21" ht="14.1" customHeight="1">
      <c r="A30" s="33">
        <v>2016</v>
      </c>
      <c r="B30" s="34">
        <v>12</v>
      </c>
      <c r="C30" s="34">
        <v>167</v>
      </c>
      <c r="D30" s="34">
        <v>999</v>
      </c>
      <c r="E30" s="37"/>
      <c r="F30" s="52">
        <v>57</v>
      </c>
      <c r="G30" s="36">
        <v>1864</v>
      </c>
      <c r="H30" s="52">
        <v>14963</v>
      </c>
      <c r="I30" s="9"/>
      <c r="K30" s="9"/>
      <c r="L30" s="5"/>
      <c r="M30" s="9"/>
      <c r="N30" s="22"/>
      <c r="O30" s="5"/>
      <c r="P30" s="5"/>
    </row>
    <row r="31" spans="1:21" ht="14.1" customHeight="1">
      <c r="A31" s="33">
        <v>2017</v>
      </c>
      <c r="B31" s="34">
        <v>2</v>
      </c>
      <c r="C31" s="34">
        <v>153</v>
      </c>
      <c r="D31" s="34">
        <v>900</v>
      </c>
      <c r="E31" s="37"/>
      <c r="F31" s="52">
        <v>46</v>
      </c>
      <c r="G31" s="36">
        <v>1945</v>
      </c>
      <c r="H31" s="52">
        <v>14808</v>
      </c>
      <c r="I31" s="9"/>
      <c r="K31" s="9"/>
      <c r="L31" s="5"/>
      <c r="M31" s="9"/>
      <c r="N31" s="22"/>
      <c r="O31" s="5"/>
      <c r="P31" s="5"/>
    </row>
    <row r="32" spans="1:21" ht="14.1" customHeight="1">
      <c r="A32" s="33">
        <v>2018</v>
      </c>
      <c r="B32" s="35">
        <v>3</v>
      </c>
      <c r="C32" s="35">
        <v>142</v>
      </c>
      <c r="D32" s="35">
        <v>753</v>
      </c>
      <c r="E32" s="37"/>
      <c r="F32" s="52">
        <v>45</v>
      </c>
      <c r="G32" s="36">
        <v>1948</v>
      </c>
      <c r="H32" s="52">
        <v>13502</v>
      </c>
      <c r="I32" s="9"/>
      <c r="K32" s="9"/>
      <c r="L32" s="5"/>
      <c r="M32" s="9"/>
      <c r="N32" s="22"/>
      <c r="O32" s="53"/>
      <c r="P32" s="53"/>
      <c r="Q32" s="53"/>
      <c r="R32" s="29"/>
      <c r="S32" s="29"/>
      <c r="T32" s="29"/>
      <c r="U32" s="29"/>
    </row>
    <row r="33" spans="1:16" s="29" customFormat="1" ht="14.1" customHeight="1">
      <c r="A33" s="27" t="s">
        <v>11</v>
      </c>
      <c r="B33" s="30">
        <v>5.6</v>
      </c>
      <c r="C33" s="30">
        <v>154.6</v>
      </c>
      <c r="D33" s="30">
        <v>930.4</v>
      </c>
      <c r="E33" s="54"/>
      <c r="F33" s="38">
        <f>AVERAGE(F28:F32)</f>
        <v>48.6</v>
      </c>
      <c r="G33" s="38">
        <f>AVERAGE(G28:G32)</f>
        <v>1877.2</v>
      </c>
      <c r="H33" s="38">
        <f>AVERAGE(H28:H32)</f>
        <v>14821.8</v>
      </c>
      <c r="I33" s="31"/>
      <c r="J33" s="23"/>
      <c r="K33" s="31"/>
      <c r="L33" s="23"/>
      <c r="M33" s="31"/>
      <c r="N33" s="6"/>
    </row>
    <row r="34" spans="1:16" ht="2.25" customHeight="1">
      <c r="A34" s="26"/>
      <c r="I34" s="9"/>
      <c r="J34" s="5"/>
      <c r="K34" s="9"/>
      <c r="L34" s="5"/>
      <c r="M34" s="9"/>
      <c r="N34" s="5"/>
      <c r="O34" s="5"/>
      <c r="P34" s="5"/>
    </row>
    <row r="35" spans="1:16" ht="14.1" customHeight="1">
      <c r="A35" s="40" t="s">
        <v>12</v>
      </c>
      <c r="B35" s="26"/>
      <c r="C35" s="26"/>
      <c r="D35" s="26"/>
      <c r="F35" s="26"/>
      <c r="G35" s="26"/>
      <c r="H35" s="26"/>
      <c r="I35" s="9"/>
      <c r="J35" s="5"/>
      <c r="K35" s="9"/>
      <c r="L35" s="5"/>
      <c r="M35" s="9"/>
      <c r="N35" s="5"/>
      <c r="O35" s="5"/>
      <c r="P35" s="5"/>
    </row>
    <row r="36" spans="1:16" ht="14.1" customHeight="1">
      <c r="A36" s="33" t="s">
        <v>13</v>
      </c>
      <c r="B36" s="42">
        <f>(B32-B31)/B31*100</f>
        <v>50</v>
      </c>
      <c r="C36" s="42">
        <f t="shared" ref="C36:H36" si="0">(C32-C31)/C31*100</f>
        <v>-7.18954248366013</v>
      </c>
      <c r="D36" s="42">
        <f t="shared" si="0"/>
        <v>-16.333333333333332</v>
      </c>
      <c r="E36" s="42"/>
      <c r="F36" s="42">
        <f t="shared" si="0"/>
        <v>-2.1739130434782608</v>
      </c>
      <c r="G36" s="42">
        <f t="shared" si="0"/>
        <v>0.15424164524421594</v>
      </c>
      <c r="H36" s="42">
        <f t="shared" si="0"/>
        <v>-8.8195569962182603</v>
      </c>
      <c r="I36" s="9"/>
      <c r="J36" s="5"/>
      <c r="K36" s="9"/>
      <c r="L36" s="5"/>
      <c r="M36" s="9"/>
      <c r="N36" s="5"/>
      <c r="O36" s="5"/>
      <c r="P36" s="5"/>
    </row>
    <row r="37" spans="1:16" ht="14.1" customHeight="1">
      <c r="A37" s="45" t="s">
        <v>14</v>
      </c>
      <c r="B37" s="42">
        <f>(B32-B27)/B27*100</f>
        <v>-80.519480519480524</v>
      </c>
      <c r="C37" s="42">
        <f>(C32-C27)/C27*100</f>
        <v>-56.361401352181929</v>
      </c>
      <c r="D37" s="42">
        <f>(D32-D27)/D27*100</f>
        <v>-62.704309063893014</v>
      </c>
      <c r="E37" s="42"/>
      <c r="F37" s="42">
        <f>(F32-F27)/F27*100</f>
        <v>-68.793342579750345</v>
      </c>
      <c r="G37" s="42">
        <f>(G32-G27)/G27*100</f>
        <v>-38.537262573357737</v>
      </c>
      <c r="H37" s="42">
        <f>(H32-H27)/H27*100</f>
        <v>-48.249164443626782</v>
      </c>
      <c r="I37" s="9"/>
      <c r="J37" s="5"/>
      <c r="K37" s="9"/>
      <c r="L37" s="5"/>
      <c r="M37" s="9"/>
      <c r="N37" s="5"/>
      <c r="O37" s="5"/>
      <c r="P37" s="5"/>
    </row>
    <row r="38" spans="1:16" ht="14.1" customHeight="1" thickBot="1">
      <c r="A38" s="46" t="s">
        <v>15</v>
      </c>
      <c r="B38" s="47">
        <f>(B33-B27)/B27*100</f>
        <v>-63.636363636363633</v>
      </c>
      <c r="C38" s="47">
        <f>(C33-C27)/C27*100</f>
        <v>-52.489244007375532</v>
      </c>
      <c r="D38" s="47">
        <f>(D33-D27)/D27*100</f>
        <v>-53.917781079742447</v>
      </c>
      <c r="E38" s="47"/>
      <c r="F38" s="47">
        <f>(F33-F27)/F27*100</f>
        <v>-66.296809986130384</v>
      </c>
      <c r="G38" s="47">
        <f>(G33-G27)/G27*100</f>
        <v>-40.771123872026251</v>
      </c>
      <c r="H38" s="47">
        <f>(H33-H27)/H27*100</f>
        <v>-43.190598840953001</v>
      </c>
      <c r="I38" s="47"/>
      <c r="J38" s="8"/>
      <c r="K38" s="19"/>
      <c r="L38" s="8"/>
      <c r="M38" s="9"/>
      <c r="N38" s="5"/>
      <c r="O38" s="5"/>
      <c r="P38" s="5"/>
    </row>
    <row r="39" spans="1:16" ht="15">
      <c r="A39" s="9"/>
      <c r="B39" s="9"/>
      <c r="D39" s="9"/>
      <c r="E39" s="9"/>
      <c r="F39" s="9"/>
      <c r="H39" s="9"/>
      <c r="I39" s="9"/>
      <c r="K39" s="5"/>
      <c r="L39" s="5"/>
      <c r="M39" s="5"/>
    </row>
    <row r="40" spans="1:16">
      <c r="A40" s="5"/>
      <c r="B40" s="5"/>
      <c r="C40" s="5"/>
      <c r="D40" s="5"/>
      <c r="E40" s="5"/>
      <c r="F40" s="5"/>
      <c r="G40" s="5"/>
      <c r="H40" s="5"/>
      <c r="I40" s="5"/>
      <c r="J40" s="5"/>
      <c r="K40" s="5"/>
      <c r="L40" s="5"/>
      <c r="M40" s="5"/>
    </row>
    <row r="41" spans="1:16" ht="18" customHeight="1">
      <c r="A41" s="1" t="s">
        <v>17</v>
      </c>
      <c r="B41" s="5"/>
      <c r="C41" s="5"/>
      <c r="D41" s="5"/>
      <c r="E41" s="5"/>
      <c r="F41" s="5"/>
      <c r="G41" s="5"/>
      <c r="H41" s="5"/>
      <c r="I41" s="5"/>
      <c r="J41" s="5"/>
      <c r="K41" s="5"/>
      <c r="L41" s="1"/>
      <c r="M41" s="5"/>
    </row>
    <row r="42" spans="1:16" ht="3.75" customHeight="1">
      <c r="A42" s="1"/>
      <c r="B42" s="5"/>
      <c r="C42" s="5"/>
      <c r="D42" s="5"/>
      <c r="E42" s="5"/>
      <c r="F42" s="5"/>
      <c r="G42" s="5"/>
      <c r="H42" s="5"/>
      <c r="I42" s="5"/>
      <c r="J42" s="5"/>
      <c r="K42" s="5"/>
      <c r="L42" s="1"/>
      <c r="M42" s="5"/>
    </row>
    <row r="43" spans="1:16" ht="18" customHeight="1" thickBot="1">
      <c r="A43" s="55" t="s">
        <v>18</v>
      </c>
      <c r="B43" s="56"/>
      <c r="C43" s="56"/>
      <c r="D43" s="56"/>
      <c r="E43" s="56"/>
      <c r="F43" s="56"/>
      <c r="G43" s="56"/>
      <c r="H43" s="56"/>
      <c r="I43" s="56"/>
      <c r="J43" s="56"/>
      <c r="K43" s="56"/>
      <c r="L43" s="8"/>
      <c r="M43" s="57"/>
    </row>
    <row r="44" spans="1:16" ht="14.1" customHeight="1">
      <c r="A44" s="9"/>
      <c r="B44" s="58" t="s">
        <v>2</v>
      </c>
      <c r="C44" s="58"/>
      <c r="D44" s="58"/>
      <c r="E44" s="31"/>
      <c r="F44" s="59" t="s">
        <v>19</v>
      </c>
      <c r="G44" s="58"/>
      <c r="H44" s="58"/>
      <c r="I44" s="9"/>
      <c r="J44" s="60"/>
      <c r="K44" s="61"/>
      <c r="L44" s="62" t="s">
        <v>20</v>
      </c>
      <c r="M44" s="9"/>
    </row>
    <row r="45" spans="1:16" ht="14.1" customHeight="1">
      <c r="A45" s="9"/>
      <c r="B45" s="13"/>
      <c r="C45" s="13"/>
      <c r="D45" s="14" t="s">
        <v>4</v>
      </c>
      <c r="E45" s="6"/>
      <c r="F45" s="13"/>
      <c r="G45" s="13"/>
      <c r="H45" s="14" t="s">
        <v>4</v>
      </c>
      <c r="I45" s="22"/>
      <c r="J45" s="13"/>
      <c r="K45" s="13"/>
      <c r="L45" s="14" t="s">
        <v>4</v>
      </c>
      <c r="M45" s="9"/>
    </row>
    <row r="46" spans="1:16" ht="14.1" customHeight="1" thickBot="1">
      <c r="A46" s="19"/>
      <c r="B46" s="20" t="s">
        <v>5</v>
      </c>
      <c r="C46" s="20" t="s">
        <v>6</v>
      </c>
      <c r="D46" s="20" t="s">
        <v>7</v>
      </c>
      <c r="E46" s="63"/>
      <c r="F46" s="20" t="s">
        <v>5</v>
      </c>
      <c r="G46" s="20" t="s">
        <v>6</v>
      </c>
      <c r="H46" s="20" t="s">
        <v>7</v>
      </c>
      <c r="I46" s="64"/>
      <c r="J46" s="20" t="s">
        <v>5</v>
      </c>
      <c r="K46" s="20" t="s">
        <v>6</v>
      </c>
      <c r="L46" s="20" t="s">
        <v>7</v>
      </c>
      <c r="M46" s="9"/>
    </row>
    <row r="47" spans="1:16" ht="18" customHeight="1">
      <c r="A47" s="21" t="s">
        <v>8</v>
      </c>
      <c r="B47" s="26"/>
      <c r="C47" s="26"/>
      <c r="D47" s="26"/>
      <c r="E47" s="26"/>
      <c r="F47" s="26"/>
      <c r="G47" s="26"/>
      <c r="H47" s="26"/>
      <c r="I47" s="26"/>
      <c r="J47" s="26"/>
      <c r="K47" s="26"/>
      <c r="L47" s="26"/>
      <c r="M47" s="26"/>
    </row>
    <row r="48" spans="1:16" ht="3.75" customHeight="1">
      <c r="A48" s="21"/>
      <c r="B48" s="26"/>
      <c r="C48" s="26"/>
      <c r="D48" s="26"/>
      <c r="E48" s="26"/>
      <c r="F48" s="26"/>
      <c r="G48" s="26"/>
      <c r="H48" s="26"/>
      <c r="I48" s="26"/>
      <c r="J48" s="26"/>
      <c r="K48" s="26"/>
      <c r="L48" s="65" t="s">
        <v>21</v>
      </c>
      <c r="M48" s="26"/>
    </row>
    <row r="49" spans="1:13" ht="14.1" customHeight="1">
      <c r="A49" s="31" t="s">
        <v>22</v>
      </c>
      <c r="B49" s="26"/>
      <c r="C49" s="26"/>
      <c r="D49" s="26"/>
      <c r="E49" s="26"/>
      <c r="F49" s="26"/>
      <c r="G49" s="26"/>
      <c r="H49" s="26"/>
      <c r="I49" s="26"/>
      <c r="J49" s="26"/>
      <c r="K49" s="26"/>
      <c r="L49" s="26"/>
      <c r="M49" s="26"/>
    </row>
    <row r="50" spans="1:13" s="29" customFormat="1" ht="14.1" customHeight="1">
      <c r="A50" s="27" t="s">
        <v>10</v>
      </c>
      <c r="B50" s="66">
        <f>(B11/$D85)*1000</f>
        <v>5.6769323554016461E-2</v>
      </c>
      <c r="C50" s="66">
        <f>(C11/$D85)*1000</f>
        <v>0.50687729810704074</v>
      </c>
      <c r="D50" s="66">
        <f>(D11/$D85)*1000</f>
        <v>3.3261998793797787</v>
      </c>
      <c r="E50" s="66"/>
      <c r="F50" s="66">
        <f>(F11/$H85)*1000</f>
        <v>5.5863624288783588E-2</v>
      </c>
      <c r="G50" s="66">
        <f>(G11/$H85)*1000</f>
        <v>0.52819986713956979</v>
      </c>
      <c r="H50" s="67">
        <f>(H11/$H85)*1000</f>
        <v>4.7755136670997782</v>
      </c>
      <c r="I50" s="66"/>
      <c r="J50" s="68">
        <f>B50/F50*100</f>
        <v>101.6212683598023</v>
      </c>
      <c r="K50" s="68">
        <f>C50/G50*100</f>
        <v>95.963162742164258</v>
      </c>
      <c r="L50" s="68">
        <f>D50/H50*100</f>
        <v>69.651143547031594</v>
      </c>
      <c r="M50" s="25"/>
    </row>
    <row r="51" spans="1:13" ht="14.1" customHeight="1">
      <c r="A51" s="33">
        <v>2014</v>
      </c>
      <c r="B51" s="69">
        <f t="shared" ref="B51:D52" si="1">(B12/$D102)*1000</f>
        <v>3.7960954446854663E-2</v>
      </c>
      <c r="C51" s="69">
        <f t="shared" si="1"/>
        <v>0.31808661829605805</v>
      </c>
      <c r="D51" s="69">
        <f t="shared" si="1"/>
        <v>2.1134714638342436</v>
      </c>
      <c r="E51" s="69"/>
      <c r="F51" s="69">
        <f t="shared" ref="F51:H52" si="2">(F12/$H102)*1000</f>
        <v>2.7434888126797053E-2</v>
      </c>
      <c r="G51" s="69">
        <f t="shared" si="2"/>
        <v>0.36776685271178799</v>
      </c>
      <c r="H51" s="69">
        <f t="shared" si="2"/>
        <v>3.1918010131364514</v>
      </c>
      <c r="I51" s="69"/>
      <c r="J51" s="70">
        <f t="shared" ref="J51:L56" si="3">B51/F51*100</f>
        <v>138.36744757772956</v>
      </c>
      <c r="K51" s="70">
        <f t="shared" si="3"/>
        <v>86.491377879924542</v>
      </c>
      <c r="L51" s="70">
        <f t="shared" si="3"/>
        <v>66.215639857743582</v>
      </c>
      <c r="M51" s="26"/>
    </row>
    <row r="52" spans="1:13" ht="14.1" customHeight="1">
      <c r="A52" s="33">
        <v>2015</v>
      </c>
      <c r="B52" s="69">
        <f t="shared" si="1"/>
        <v>3.1267448352875489E-2</v>
      </c>
      <c r="C52" s="69">
        <f t="shared" si="1"/>
        <v>0.2981574539363484</v>
      </c>
      <c r="D52" s="69">
        <f t="shared" si="1"/>
        <v>2.0429927414852038</v>
      </c>
      <c r="E52" s="69"/>
      <c r="F52" s="69">
        <f t="shared" si="2"/>
        <v>2.7087998836598091E-2</v>
      </c>
      <c r="G52" s="69">
        <f t="shared" si="2"/>
        <v>0.3549598929181001</v>
      </c>
      <c r="H52" s="69">
        <f t="shared" si="2"/>
        <v>3.0273430026317687</v>
      </c>
      <c r="I52" s="69"/>
      <c r="J52" s="70">
        <f t="shared" si="3"/>
        <v>115.42915569913058</v>
      </c>
      <c r="K52" s="70">
        <f t="shared" si="3"/>
        <v>83.997505037883897</v>
      </c>
      <c r="L52" s="70">
        <f t="shared" si="3"/>
        <v>67.484680120791168</v>
      </c>
      <c r="M52" s="26"/>
    </row>
    <row r="53" spans="1:13" ht="14.1" customHeight="1">
      <c r="A53" s="33">
        <v>2016</v>
      </c>
      <c r="B53" s="69">
        <f>(B14/$D105)*1000</f>
        <v>3.5208671287420737E-2</v>
      </c>
      <c r="C53" s="69">
        <f>(C14/$D105)*1000</f>
        <v>0.31282259253797373</v>
      </c>
      <c r="D53" s="69">
        <f>(D14/$D105)*1000</f>
        <v>2.0087376493142606</v>
      </c>
      <c r="E53" s="69"/>
      <c r="F53" s="69">
        <f>(F14/$H105)*1000</f>
        <v>2.7253571158333802E-2</v>
      </c>
      <c r="G53" s="69">
        <f>(G14/$H105)*1000</f>
        <v>0.38143083631779229</v>
      </c>
      <c r="H53" s="69">
        <f>(H14/$H105)*1000</f>
        <v>2.9024117027277145</v>
      </c>
      <c r="I53" s="69"/>
      <c r="J53" s="70">
        <f t="shared" si="3"/>
        <v>129.18920270253963</v>
      </c>
      <c r="K53" s="70">
        <f t="shared" si="3"/>
        <v>82.012926788473649</v>
      </c>
      <c r="L53" s="70">
        <f t="shared" si="3"/>
        <v>69.209259576318189</v>
      </c>
      <c r="M53" s="26"/>
    </row>
    <row r="54" spans="1:13" ht="14.1" customHeight="1">
      <c r="A54" s="33">
        <v>2017</v>
      </c>
      <c r="B54" s="69">
        <f t="shared" ref="B54:D56" si="4">(B15/$D105)*1000</f>
        <v>2.6729096003539302E-2</v>
      </c>
      <c r="C54" s="69">
        <f t="shared" si="4"/>
        <v>0.2938357174458045</v>
      </c>
      <c r="D54" s="69">
        <f t="shared" si="4"/>
        <v>1.7388659489750773</v>
      </c>
      <c r="E54" s="69"/>
      <c r="F54" s="69">
        <f t="shared" ref="F54:H56" si="5">(F15/$H105)*1000</f>
        <v>2.8036621922408352E-2</v>
      </c>
      <c r="G54" s="69">
        <f t="shared" si="5"/>
        <v>0.39564490997001511</v>
      </c>
      <c r="H54" s="69">
        <f t="shared" si="5"/>
        <v>2.7503126032275822</v>
      </c>
      <c r="I54" s="69"/>
      <c r="J54" s="70">
        <f t="shared" si="3"/>
        <v>95.336364264968722</v>
      </c>
      <c r="K54" s="70">
        <f t="shared" si="3"/>
        <v>74.267533852027441</v>
      </c>
      <c r="L54" s="70">
        <f t="shared" si="3"/>
        <v>63.224302100585263</v>
      </c>
      <c r="M54" s="26"/>
    </row>
    <row r="55" spans="1:13" ht="14.1" customHeight="1">
      <c r="A55" s="33">
        <v>2018</v>
      </c>
      <c r="B55" s="69">
        <f t="shared" si="4"/>
        <v>2.9605928541218442E-2</v>
      </c>
      <c r="C55" s="69">
        <f t="shared" si="4"/>
        <v>0.29091042827458119</v>
      </c>
      <c r="D55" s="69">
        <f t="shared" si="4"/>
        <v>1.5466799065850203</v>
      </c>
      <c r="E55" s="69"/>
      <c r="F55" s="69">
        <f t="shared" si="5"/>
        <v>2.7471500897501042E-2</v>
      </c>
      <c r="G55" s="69">
        <f t="shared" si="5"/>
        <v>0.40481557141508456</v>
      </c>
      <c r="H55" s="69">
        <f t="shared" si="5"/>
        <v>2.5746581595457823</v>
      </c>
      <c r="I55" s="69"/>
      <c r="J55" s="70">
        <f t="shared" si="3"/>
        <v>107.76960695260578</v>
      </c>
      <c r="K55" s="70">
        <f t="shared" si="3"/>
        <v>71.862460047588243</v>
      </c>
      <c r="L55" s="70">
        <f t="shared" si="3"/>
        <v>60.073214024571072</v>
      </c>
      <c r="M55" s="26"/>
    </row>
    <row r="56" spans="1:13" s="29" customFormat="1" ht="14.1" customHeight="1">
      <c r="A56" s="27" t="s">
        <v>11</v>
      </c>
      <c r="B56" s="69">
        <f t="shared" si="4"/>
        <v>3.2162204222586165E-2</v>
      </c>
      <c r="C56" s="69">
        <f t="shared" si="4"/>
        <v>0.30294721396758584</v>
      </c>
      <c r="D56" s="69">
        <f t="shared" si="4"/>
        <v>1.8904558288437168</v>
      </c>
      <c r="E56" s="69"/>
      <c r="F56" s="69">
        <f t="shared" si="5"/>
        <v>2.7492345979954261E-2</v>
      </c>
      <c r="G56" s="69">
        <f t="shared" si="5"/>
        <v>0.3815656352851044</v>
      </c>
      <c r="H56" s="69">
        <f t="shared" si="5"/>
        <v>2.890712988798819</v>
      </c>
      <c r="I56" s="69"/>
      <c r="J56" s="70">
        <f t="shared" si="3"/>
        <v>116.98603038837383</v>
      </c>
      <c r="K56" s="70">
        <f t="shared" si="3"/>
        <v>79.395832840456094</v>
      </c>
      <c r="L56" s="70">
        <f t="shared" si="3"/>
        <v>65.397562337354699</v>
      </c>
      <c r="M56" s="25"/>
    </row>
    <row r="57" spans="1:13" ht="4.5" customHeight="1">
      <c r="A57" s="26"/>
      <c r="J57" s="71"/>
      <c r="K57" s="71"/>
      <c r="L57" s="71"/>
      <c r="M57" s="26"/>
    </row>
    <row r="58" spans="1:13" ht="14.1" customHeight="1">
      <c r="A58" s="40" t="s">
        <v>12</v>
      </c>
      <c r="B58" s="26"/>
      <c r="C58" s="26"/>
      <c r="D58" s="26"/>
      <c r="E58" s="26"/>
      <c r="F58" s="26"/>
      <c r="G58" s="26"/>
      <c r="H58" s="26"/>
      <c r="I58" s="26"/>
      <c r="J58" s="49"/>
      <c r="K58" s="49"/>
      <c r="L58" s="49"/>
      <c r="M58" s="26"/>
    </row>
    <row r="59" spans="1:13" ht="14.1" customHeight="1">
      <c r="A59" s="33" t="s">
        <v>13</v>
      </c>
      <c r="B59" s="42">
        <f>(B55-B54)/B54*100</f>
        <v>10.762924931311584</v>
      </c>
      <c r="C59" s="42">
        <f t="shared" ref="C59:H59" si="6">(C55-C54)/C54*100</f>
        <v>-0.9955526158125606</v>
      </c>
      <c r="D59" s="42">
        <f t="shared" si="6"/>
        <v>-11.052378275814494</v>
      </c>
      <c r="E59" s="42"/>
      <c r="F59" s="42">
        <f t="shared" si="6"/>
        <v>-2.0156530500403687</v>
      </c>
      <c r="G59" s="42">
        <f t="shared" si="6"/>
        <v>2.3179020414453126</v>
      </c>
      <c r="H59" s="42">
        <f t="shared" si="6"/>
        <v>-6.386708313653644</v>
      </c>
      <c r="I59" s="49"/>
      <c r="J59" s="49"/>
      <c r="K59" s="49"/>
      <c r="L59" s="49"/>
      <c r="M59" s="26"/>
    </row>
    <row r="60" spans="1:13" ht="14.1" customHeight="1">
      <c r="A60" s="45" t="s">
        <v>14</v>
      </c>
      <c r="B60" s="42">
        <f>(B55-B50)/B50*100</f>
        <v>-47.848720598109352</v>
      </c>
      <c r="C60" s="42">
        <f>(C55-C50)/C50*100</f>
        <v>-42.6073273825833</v>
      </c>
      <c r="D60" s="42">
        <f>(D55-D50)/D50*100</f>
        <v>-53.500091315215172</v>
      </c>
      <c r="E60" s="42"/>
      <c r="F60" s="42">
        <f>(F55-F50)/F50*100</f>
        <v>-50.823991018755244</v>
      </c>
      <c r="G60" s="42">
        <f>(G55-G50)/G50*100</f>
        <v>-23.359395448670679</v>
      </c>
      <c r="H60" s="42">
        <f>(H55-H50)/H50*100</f>
        <v>-46.086257122798678</v>
      </c>
      <c r="I60" s="49"/>
      <c r="J60" s="49"/>
      <c r="K60" s="49"/>
      <c r="L60" s="49"/>
      <c r="M60" s="26"/>
    </row>
    <row r="61" spans="1:13" ht="14.1" customHeight="1" thickBot="1">
      <c r="A61" s="46" t="s">
        <v>15</v>
      </c>
      <c r="B61" s="47">
        <f>(B56-B50)/B50*100</f>
        <v>-43.345803315793304</v>
      </c>
      <c r="C61" s="47">
        <f>(C56-C50)/C50*100</f>
        <v>-40.232633203546946</v>
      </c>
      <c r="D61" s="47">
        <f>(D56-D50)/D50*100</f>
        <v>-43.164695526469039</v>
      </c>
      <c r="E61" s="47"/>
      <c r="F61" s="47">
        <f>(F56-F50)/F50*100</f>
        <v>-50.786676786607579</v>
      </c>
      <c r="G61" s="47">
        <f>(G56-G50)/G50*100</f>
        <v>-27.76112622832585</v>
      </c>
      <c r="H61" s="47">
        <f>(H56-H50)/H50*100</f>
        <v>-39.468019771067254</v>
      </c>
      <c r="I61" s="19"/>
      <c r="J61" s="72"/>
      <c r="K61" s="72"/>
      <c r="L61" s="72"/>
      <c r="M61" s="26"/>
    </row>
    <row r="62" spans="1:13" ht="7.5" customHeight="1">
      <c r="A62" s="33"/>
      <c r="J62" s="49"/>
      <c r="K62" s="49"/>
      <c r="L62" s="49"/>
      <c r="M62" s="26"/>
    </row>
    <row r="63" spans="1:13" ht="22.5" customHeight="1">
      <c r="A63" s="1" t="s">
        <v>16</v>
      </c>
      <c r="B63" s="26"/>
      <c r="C63" s="26"/>
      <c r="D63" s="26"/>
      <c r="E63" s="26"/>
      <c r="F63" s="26"/>
      <c r="G63" s="26"/>
      <c r="H63" s="26"/>
      <c r="I63" s="26"/>
      <c r="J63" s="49"/>
      <c r="K63" s="49"/>
      <c r="L63" s="49"/>
      <c r="M63" s="26"/>
    </row>
    <row r="64" spans="1:13" ht="3" customHeight="1">
      <c r="A64" s="73"/>
      <c r="B64" s="26"/>
      <c r="C64" s="26"/>
      <c r="D64" s="26"/>
      <c r="E64" s="26"/>
      <c r="F64" s="26"/>
      <c r="G64" s="26"/>
      <c r="H64" s="26"/>
      <c r="I64" s="26"/>
      <c r="J64" s="49"/>
      <c r="K64" s="49"/>
      <c r="L64" s="74" t="s">
        <v>21</v>
      </c>
      <c r="M64" s="26"/>
    </row>
    <row r="65" spans="1:13" ht="17.25" customHeight="1">
      <c r="A65" s="31" t="s">
        <v>22</v>
      </c>
      <c r="B65" s="26"/>
      <c r="C65" s="26"/>
      <c r="D65" s="26"/>
      <c r="E65" s="26"/>
      <c r="F65" s="26"/>
      <c r="G65" s="26"/>
      <c r="H65" s="26"/>
      <c r="I65" s="75"/>
      <c r="J65" s="49"/>
      <c r="K65" s="49"/>
      <c r="L65" s="49"/>
      <c r="M65" s="26"/>
    </row>
    <row r="66" spans="1:13" s="29" customFormat="1" ht="14.1" customHeight="1">
      <c r="A66" s="27" t="s">
        <v>10</v>
      </c>
      <c r="B66" s="66">
        <f>(B27/$C85)*1000</f>
        <v>1.6590161603255979E-2</v>
      </c>
      <c r="C66" s="66">
        <f>(C27/$C85)*1000</f>
        <v>0.35054796011035688</v>
      </c>
      <c r="D66" s="66">
        <f>(D27/$C85)*1000</f>
        <v>2.1750348231801184</v>
      </c>
      <c r="E66" s="66"/>
      <c r="F66" s="66">
        <f>(F27/$G85)*1000</f>
        <v>1.3885518617379815E-2</v>
      </c>
      <c r="G66" s="66">
        <f>(G27/$G85)*1000</f>
        <v>0.30519252916729256</v>
      </c>
      <c r="H66" s="66">
        <f>(H27/$G85)*1000</f>
        <v>2.5123351937232066</v>
      </c>
      <c r="I66" s="76"/>
      <c r="J66" s="68">
        <f t="shared" ref="J66:L72" si="7">B66/F66*100</f>
        <v>119.47815605886622</v>
      </c>
      <c r="K66" s="68">
        <f t="shared" si="7"/>
        <v>114.86125203222211</v>
      </c>
      <c r="L66" s="68">
        <f t="shared" si="7"/>
        <v>86.574228972877663</v>
      </c>
      <c r="M66" s="25"/>
    </row>
    <row r="67" spans="1:13" ht="14.1" customHeight="1">
      <c r="A67" s="33">
        <v>2014</v>
      </c>
      <c r="B67" s="69">
        <f t="shared" ref="B67:D68" si="8">(B28/$C102)*1000</f>
        <v>7.6835180853551044E-3</v>
      </c>
      <c r="C67" s="69">
        <f t="shared" si="8"/>
        <v>0.18769737037081755</v>
      </c>
      <c r="D67" s="69">
        <f t="shared" si="8"/>
        <v>1.1294771585472003</v>
      </c>
      <c r="E67" s="69"/>
      <c r="F67" s="69">
        <f t="shared" ref="F67:H68" si="9">(F28/$G102)*1000</f>
        <v>4.2363527507789595E-3</v>
      </c>
      <c r="G67" s="69">
        <f t="shared" si="9"/>
        <v>0.17111181328146319</v>
      </c>
      <c r="H67" s="69">
        <f t="shared" si="9"/>
        <v>1.4461618966409131</v>
      </c>
      <c r="I67" s="69"/>
      <c r="J67" s="70">
        <f t="shared" si="7"/>
        <v>181.37106462492522</v>
      </c>
      <c r="K67" s="70">
        <f t="shared" si="7"/>
        <v>109.69281826385222</v>
      </c>
      <c r="L67" s="70">
        <f t="shared" si="7"/>
        <v>78.101709163455666</v>
      </c>
      <c r="M67" s="26"/>
    </row>
    <row r="68" spans="1:13" ht="14.1" customHeight="1">
      <c r="A68" s="33">
        <v>2015</v>
      </c>
      <c r="B68" s="69">
        <f t="shared" si="8"/>
        <v>4.3847052710734415E-3</v>
      </c>
      <c r="C68" s="69">
        <f t="shared" si="8"/>
        <v>0.15346468448757045</v>
      </c>
      <c r="D68" s="69">
        <f t="shared" si="8"/>
        <v>1.064387204553078</v>
      </c>
      <c r="E68" s="69"/>
      <c r="F68" s="69">
        <f t="shared" si="9"/>
        <v>4.4706385340028097E-3</v>
      </c>
      <c r="G68" s="69">
        <f t="shared" si="9"/>
        <v>0.16158164987181584</v>
      </c>
      <c r="H68" s="69">
        <f t="shared" si="9"/>
        <v>1.3806974068380515</v>
      </c>
      <c r="I68" s="69"/>
      <c r="J68" s="70">
        <f t="shared" si="7"/>
        <v>98.077830218753391</v>
      </c>
      <c r="K68" s="70">
        <f t="shared" si="7"/>
        <v>94.976554954919294</v>
      </c>
      <c r="L68" s="70">
        <f t="shared" si="7"/>
        <v>77.09054853594904</v>
      </c>
      <c r="M68" s="26"/>
    </row>
    <row r="69" spans="1:13" ht="14.1" customHeight="1">
      <c r="A69" s="33">
        <v>2016</v>
      </c>
      <c r="B69" s="69">
        <f>(B30/$C103)*1000</f>
        <v>1.3154115813220325E-2</v>
      </c>
      <c r="C69" s="69">
        <f>(C30/$C103)*1000</f>
        <v>0.1830614450673162</v>
      </c>
      <c r="D69" s="69">
        <f>(D30/$C103)*1000</f>
        <v>1.0950801414505922</v>
      </c>
      <c r="E69" s="69"/>
      <c r="F69" s="69">
        <f>(F30/$G103)*1000</f>
        <v>5.2005387028195953E-3</v>
      </c>
      <c r="G69" s="69">
        <f>(G30/$G103)*1000</f>
        <v>0.17006673933431096</v>
      </c>
      <c r="H69" s="69">
        <f>(H30/$G103)*1000</f>
        <v>1.3651870282506948</v>
      </c>
      <c r="I69" s="69"/>
      <c r="J69" s="70">
        <f t="shared" si="7"/>
        <v>252.93756214310088</v>
      </c>
      <c r="K69" s="70">
        <f t="shared" si="7"/>
        <v>107.64094483369892</v>
      </c>
      <c r="L69" s="70">
        <f t="shared" si="7"/>
        <v>80.214660613483218</v>
      </c>
      <c r="M69" s="26"/>
    </row>
    <row r="70" spans="1:13" ht="14.1" customHeight="1">
      <c r="A70" s="33">
        <v>2017</v>
      </c>
      <c r="B70" s="69">
        <f t="shared" ref="B70:D72" si="10">(B31/$C105)*1000</f>
        <v>2.1799743199025115E-3</v>
      </c>
      <c r="C70" s="69">
        <f t="shared" si="10"/>
        <v>0.16676803547254215</v>
      </c>
      <c r="D70" s="69">
        <f t="shared" si="10"/>
        <v>0.98098844395613027</v>
      </c>
      <c r="E70" s="69"/>
      <c r="F70" s="69">
        <f t="shared" ref="F70:H72" si="11">(F31/$G105)*1000</f>
        <v>4.1081585259784316E-3</v>
      </c>
      <c r="G70" s="69">
        <f t="shared" si="11"/>
        <v>0.17370365941365326</v>
      </c>
      <c r="H70" s="69">
        <f t="shared" si="11"/>
        <v>1.3224698141888829</v>
      </c>
      <c r="I70" s="69"/>
      <c r="J70" s="70">
        <f t="shared" si="7"/>
        <v>53.064513117426785</v>
      </c>
      <c r="K70" s="70">
        <f t="shared" si="7"/>
        <v>96.007209079807126</v>
      </c>
      <c r="L70" s="70">
        <f t="shared" si="7"/>
        <v>74.178513069336475</v>
      </c>
      <c r="M70" s="26"/>
    </row>
    <row r="71" spans="1:13" ht="14.1" customHeight="1">
      <c r="A71" s="33">
        <v>2018</v>
      </c>
      <c r="B71" s="69">
        <f t="shared" si="10"/>
        <v>3.2626356440769028E-3</v>
      </c>
      <c r="C71" s="69">
        <f t="shared" si="10"/>
        <v>0.15443142048630673</v>
      </c>
      <c r="D71" s="69">
        <f t="shared" si="10"/>
        <v>0.81892154666330252</v>
      </c>
      <c r="E71" s="69"/>
      <c r="F71" s="69">
        <f t="shared" si="11"/>
        <v>3.9783693406701542E-3</v>
      </c>
      <c r="G71" s="69">
        <f t="shared" si="11"/>
        <v>0.17221918834723243</v>
      </c>
      <c r="H71" s="69">
        <f t="shared" si="11"/>
        <v>1.1936876186161871</v>
      </c>
      <c r="I71" s="69"/>
      <c r="J71" s="70">
        <f t="shared" si="7"/>
        <v>82.009370289569787</v>
      </c>
      <c r="K71" s="70">
        <f t="shared" si="7"/>
        <v>89.671436712927957</v>
      </c>
      <c r="L71" s="70">
        <f t="shared" si="7"/>
        <v>68.604342869255717</v>
      </c>
      <c r="M71" s="26"/>
    </row>
    <row r="72" spans="1:13" s="29" customFormat="1" ht="14.1" customHeight="1">
      <c r="A72" s="27" t="s">
        <v>11</v>
      </c>
      <c r="B72" s="66">
        <f t="shared" si="10"/>
        <v>6.1186618311756301E-3</v>
      </c>
      <c r="C72" s="66">
        <f t="shared" si="10"/>
        <v>0.16891877126781293</v>
      </c>
      <c r="D72" s="66">
        <f t="shared" si="10"/>
        <v>1.0165719585224653</v>
      </c>
      <c r="E72" s="66"/>
      <c r="F72" s="66">
        <f t="shared" si="11"/>
        <v>4.3852227233868099E-3</v>
      </c>
      <c r="G72" s="66">
        <f t="shared" si="11"/>
        <v>0.16938148346382137</v>
      </c>
      <c r="H72" s="66">
        <f t="shared" si="11"/>
        <v>1.3373846535286957</v>
      </c>
      <c r="I72" s="76"/>
      <c r="J72" s="70">
        <f t="shared" si="7"/>
        <v>139.52910073516276</v>
      </c>
      <c r="K72" s="70">
        <f t="shared" si="7"/>
        <v>99.726822444492726</v>
      </c>
      <c r="L72" s="70">
        <f t="shared" si="7"/>
        <v>76.01193537253738</v>
      </c>
      <c r="M72" s="25"/>
    </row>
    <row r="73" spans="1:13" ht="4.5" customHeight="1">
      <c r="A73" s="26"/>
      <c r="B73" s="26"/>
      <c r="C73" s="26"/>
      <c r="D73" s="26"/>
      <c r="E73" s="26"/>
      <c r="F73" s="26"/>
      <c r="G73" s="26"/>
      <c r="H73" s="26"/>
      <c r="I73" s="26"/>
      <c r="J73" s="26"/>
      <c r="K73" s="26"/>
      <c r="L73" s="26"/>
      <c r="M73" s="26"/>
    </row>
    <row r="74" spans="1:13" ht="14.1" customHeight="1">
      <c r="A74" s="40" t="s">
        <v>12</v>
      </c>
      <c r="B74" s="26"/>
      <c r="C74" s="26"/>
      <c r="D74" s="26"/>
      <c r="E74" s="26"/>
      <c r="F74" s="26"/>
      <c r="G74" s="26"/>
      <c r="H74" s="26"/>
      <c r="I74" s="26"/>
      <c r="J74" s="26"/>
      <c r="K74" s="26"/>
      <c r="L74" s="26"/>
      <c r="M74" s="26"/>
    </row>
    <row r="75" spans="1:13" ht="14.1" customHeight="1">
      <c r="A75" s="33" t="s">
        <v>13</v>
      </c>
      <c r="B75" s="42">
        <f>(B71-B70)/B70*100</f>
        <v>49.663948528660093</v>
      </c>
      <c r="C75" s="42">
        <f t="shared" ref="C75:H75" si="12">(C71-C70)/C70*100</f>
        <v>-7.3974697556874496</v>
      </c>
      <c r="D75" s="42">
        <f t="shared" si="12"/>
        <v>-16.520775376236273</v>
      </c>
      <c r="E75" s="42"/>
      <c r="F75" s="42">
        <f t="shared" si="12"/>
        <v>-3.1593032373882344</v>
      </c>
      <c r="G75" s="42">
        <f t="shared" si="12"/>
        <v>-0.85459976573420848</v>
      </c>
      <c r="H75" s="42">
        <f t="shared" si="12"/>
        <v>-9.7380064324328188</v>
      </c>
      <c r="I75" s="49"/>
      <c r="J75" s="49"/>
      <c r="K75" s="49"/>
      <c r="L75" s="49"/>
      <c r="M75" s="26"/>
    </row>
    <row r="76" spans="1:13" ht="14.1" customHeight="1">
      <c r="A76" s="45" t="s">
        <v>14</v>
      </c>
      <c r="B76" s="42">
        <f>(B71-B66)/B66*100</f>
        <v>-80.333912820737211</v>
      </c>
      <c r="C76" s="42">
        <f>(C71-C66)/C66*100</f>
        <v>-55.94570841670572</v>
      </c>
      <c r="D76" s="42">
        <f>(D71-D66)/D66*100</f>
        <v>-62.349037452836853</v>
      </c>
      <c r="E76" s="42"/>
      <c r="F76" s="42">
        <f>(F71-F66)/F66*100</f>
        <v>-71.348788257064982</v>
      </c>
      <c r="G76" s="42">
        <f>(G71-G66)/G66*100</f>
        <v>-43.570313199629545</v>
      </c>
      <c r="H76" s="42">
        <f>(H71-H66)/H66*100</f>
        <v>-52.486928432221767</v>
      </c>
      <c r="I76" s="77"/>
      <c r="J76" s="77"/>
      <c r="K76" s="77"/>
      <c r="L76" s="77"/>
      <c r="M76" s="77"/>
    </row>
    <row r="77" spans="1:13" ht="14.1" customHeight="1" thickBot="1">
      <c r="A77" s="46" t="s">
        <v>15</v>
      </c>
      <c r="B77" s="47">
        <f>(B72-B66)/B66*100</f>
        <v>-63.118732791760245</v>
      </c>
      <c r="C77" s="47">
        <f>(C72-C66)/C66*100</f>
        <v>-51.812935606689827</v>
      </c>
      <c r="D77" s="47">
        <f>(D72-D66)/D66*100</f>
        <v>-53.261807687467943</v>
      </c>
      <c r="E77" s="47"/>
      <c r="F77" s="47">
        <f>(F72-F66)/F66*100</f>
        <v>-68.418732895593521</v>
      </c>
      <c r="G77" s="47">
        <f>(G72-G66)/G66*100</f>
        <v>-44.500121308351488</v>
      </c>
      <c r="H77" s="47">
        <f>(H72-H66)/H66*100</f>
        <v>-46.767268282114408</v>
      </c>
      <c r="I77" s="78"/>
      <c r="J77" s="78"/>
      <c r="K77" s="78"/>
      <c r="L77" s="78"/>
      <c r="M77" s="77"/>
    </row>
    <row r="78" spans="1:13" ht="17.25" customHeight="1">
      <c r="A78" s="79" t="s">
        <v>23</v>
      </c>
      <c r="B78" s="26"/>
      <c r="C78" s="26"/>
      <c r="D78" s="26"/>
      <c r="E78" s="26"/>
      <c r="F78" s="26"/>
      <c r="G78" s="26"/>
      <c r="H78" s="26"/>
      <c r="I78" s="26"/>
      <c r="J78" s="26"/>
      <c r="K78" s="26"/>
      <c r="L78" s="26"/>
      <c r="M78" s="26"/>
    </row>
    <row r="79" spans="1:13" ht="17.25" customHeight="1">
      <c r="A79" s="79"/>
      <c r="B79" s="26"/>
      <c r="C79" s="26"/>
      <c r="D79" s="26"/>
      <c r="E79" s="26"/>
      <c r="F79" s="26"/>
      <c r="G79" s="26"/>
      <c r="H79" s="26"/>
      <c r="I79" s="26"/>
      <c r="J79" s="26"/>
      <c r="K79" s="26"/>
      <c r="L79" s="26"/>
      <c r="M79" s="26"/>
    </row>
    <row r="80" spans="1:13" ht="17.25" customHeight="1">
      <c r="A80" s="79"/>
      <c r="B80" s="26"/>
      <c r="C80" s="26"/>
      <c r="D80" s="26"/>
      <c r="E80" s="26"/>
      <c r="F80" s="26"/>
      <c r="G80" s="26"/>
      <c r="H80" s="26"/>
      <c r="I80" s="26"/>
      <c r="J80" s="26"/>
      <c r="K80" s="26"/>
      <c r="L80" s="26"/>
      <c r="M80" s="26"/>
    </row>
    <row r="81" spans="1:13" ht="17.25" customHeight="1">
      <c r="A81" s="79"/>
      <c r="B81" s="26"/>
      <c r="C81" s="26"/>
      <c r="D81" s="26"/>
      <c r="E81" s="26"/>
      <c r="F81" s="26"/>
      <c r="G81" s="26"/>
      <c r="H81" s="26"/>
      <c r="I81" s="26"/>
      <c r="J81" s="26"/>
      <c r="K81" s="26"/>
      <c r="L81" s="26"/>
      <c r="M81" s="26"/>
    </row>
    <row r="82" spans="1:13" ht="14.1" customHeight="1">
      <c r="A82" s="25" t="s">
        <v>24</v>
      </c>
      <c r="B82" s="26"/>
      <c r="C82" s="26"/>
      <c r="D82" s="26"/>
      <c r="E82" s="26"/>
      <c r="F82" s="26"/>
      <c r="G82" s="26"/>
      <c r="H82" s="26"/>
      <c r="I82" s="26"/>
      <c r="J82" s="26"/>
      <c r="K82" s="26"/>
      <c r="L82" s="26"/>
      <c r="M82" s="26"/>
    </row>
    <row r="83" spans="1:13" ht="14.1" customHeight="1">
      <c r="A83" s="9"/>
      <c r="B83" s="26"/>
      <c r="C83" s="31" t="s">
        <v>25</v>
      </c>
      <c r="D83" s="31"/>
      <c r="E83" s="9"/>
      <c r="F83" s="26"/>
      <c r="G83" s="31" t="s">
        <v>26</v>
      </c>
      <c r="H83" s="31"/>
      <c r="I83" s="26"/>
      <c r="J83" s="26"/>
      <c r="K83" s="26"/>
      <c r="L83" s="26"/>
      <c r="M83" s="26"/>
    </row>
    <row r="84" spans="1:13" ht="14.1" customHeight="1">
      <c r="A84" s="26"/>
      <c r="B84" s="26"/>
      <c r="C84" s="80" t="s">
        <v>27</v>
      </c>
      <c r="D84" s="80" t="s">
        <v>28</v>
      </c>
      <c r="F84" s="26"/>
      <c r="G84" s="80" t="s">
        <v>27</v>
      </c>
      <c r="H84" s="80" t="s">
        <v>28</v>
      </c>
      <c r="J84" s="26"/>
      <c r="K84" s="26"/>
      <c r="L84" s="26"/>
      <c r="M84" s="26"/>
    </row>
    <row r="85" spans="1:13" ht="14.1" customHeight="1">
      <c r="A85" s="33" t="s">
        <v>29</v>
      </c>
      <c r="B85" s="26"/>
      <c r="C85" s="81">
        <v>928261</v>
      </c>
      <c r="D85" s="81">
        <v>5140100</v>
      </c>
      <c r="G85" s="81">
        <v>10384920</v>
      </c>
      <c r="H85" s="81">
        <v>53981460</v>
      </c>
      <c r="J85" s="26"/>
      <c r="K85" s="26"/>
      <c r="L85" s="26"/>
      <c r="M85" s="26"/>
    </row>
    <row r="86" spans="1:13" ht="14.1" customHeight="1">
      <c r="A86" s="33">
        <v>1998</v>
      </c>
      <c r="B86" s="26"/>
      <c r="C86" s="81">
        <v>1002589</v>
      </c>
      <c r="D86" s="82">
        <v>5077070</v>
      </c>
      <c r="G86" s="83">
        <v>10598694</v>
      </c>
      <c r="H86" s="83">
        <v>51720104</v>
      </c>
      <c r="J86" s="26"/>
      <c r="K86" s="26"/>
      <c r="L86" s="26"/>
      <c r="M86" s="26"/>
    </row>
    <row r="87" spans="1:13" ht="14.1" customHeight="1">
      <c r="A87" s="33">
        <v>1999</v>
      </c>
      <c r="B87" s="26"/>
      <c r="C87" s="82">
        <v>995396</v>
      </c>
      <c r="D87" s="82">
        <v>5071950</v>
      </c>
      <c r="G87" s="83">
        <v>10608365</v>
      </c>
      <c r="H87" s="83">
        <v>51933471</v>
      </c>
      <c r="K87" s="26"/>
      <c r="L87" s="26"/>
      <c r="M87" s="26"/>
    </row>
    <row r="88" spans="1:13" ht="14.1" customHeight="1">
      <c r="A88" s="33">
        <v>2000</v>
      </c>
      <c r="B88" s="26"/>
      <c r="C88" s="82">
        <v>984763</v>
      </c>
      <c r="D88" s="82">
        <v>5062940</v>
      </c>
      <c r="G88" s="83">
        <v>10571500</v>
      </c>
      <c r="H88" s="83">
        <v>52140181</v>
      </c>
      <c r="K88" s="26"/>
      <c r="L88" s="26"/>
      <c r="M88" s="26"/>
    </row>
    <row r="89" spans="1:13" ht="14.1" customHeight="1">
      <c r="A89" s="33">
        <v>2001</v>
      </c>
      <c r="B89" s="26"/>
      <c r="C89" s="82">
        <v>970374</v>
      </c>
      <c r="D89" s="82">
        <v>5064200</v>
      </c>
      <c r="G89" s="83">
        <v>10495226</v>
      </c>
      <c r="H89" s="83">
        <v>52359978</v>
      </c>
      <c r="J89" s="77"/>
      <c r="K89" s="26"/>
      <c r="L89" s="26"/>
      <c r="M89" s="26"/>
    </row>
    <row r="90" spans="1:13" ht="14.1" customHeight="1">
      <c r="A90" s="33">
        <v>2002</v>
      </c>
      <c r="B90" s="26"/>
      <c r="C90" s="82">
        <v>955209</v>
      </c>
      <c r="D90" s="82">
        <v>5054800</v>
      </c>
      <c r="G90" s="83">
        <v>10449800</v>
      </c>
      <c r="H90" s="83">
        <v>52602143</v>
      </c>
      <c r="J90" s="77"/>
      <c r="K90" s="26"/>
      <c r="L90" s="26"/>
      <c r="M90" s="26"/>
    </row>
    <row r="91" spans="1:13" ht="14.1" customHeight="1">
      <c r="A91" s="33">
        <v>2003</v>
      </c>
      <c r="B91" s="26"/>
      <c r="C91" s="82">
        <v>943240</v>
      </c>
      <c r="D91" s="82">
        <v>5057400</v>
      </c>
      <c r="G91" s="83">
        <v>10426300</v>
      </c>
      <c r="H91" s="83">
        <v>52863238</v>
      </c>
      <c r="J91" s="77"/>
      <c r="K91" s="26"/>
      <c r="L91" s="26"/>
      <c r="M91" s="26"/>
    </row>
    <row r="92" spans="1:13" ht="14.1" customHeight="1">
      <c r="A92" s="33">
        <v>2004</v>
      </c>
      <c r="B92" s="26"/>
      <c r="C92" s="82">
        <v>935456</v>
      </c>
      <c r="D92" s="82">
        <v>5078400</v>
      </c>
      <c r="G92" s="83">
        <v>10392300</v>
      </c>
      <c r="H92" s="84">
        <v>53152022</v>
      </c>
      <c r="J92" s="77"/>
      <c r="K92" s="85"/>
      <c r="L92" s="26"/>
      <c r="M92" s="26"/>
    </row>
    <row r="93" spans="1:13" ht="14.1" customHeight="1">
      <c r="A93" s="33">
        <v>2005</v>
      </c>
      <c r="B93" s="26"/>
      <c r="C93" s="82">
        <v>928994</v>
      </c>
      <c r="D93" s="82">
        <v>5094800</v>
      </c>
      <c r="G93" s="83">
        <v>10376300.000000002</v>
      </c>
      <c r="H93" s="84">
        <v>53575343</v>
      </c>
      <c r="J93" s="77"/>
      <c r="K93" s="26"/>
      <c r="L93" s="26"/>
      <c r="M93" s="26"/>
    </row>
    <row r="94" spans="1:13" ht="14.1" customHeight="1">
      <c r="A94" s="33">
        <v>2006</v>
      </c>
      <c r="B94" s="26"/>
      <c r="C94" s="82">
        <v>921833</v>
      </c>
      <c r="D94" s="82">
        <v>5116900</v>
      </c>
      <c r="G94" s="83">
        <v>10367600</v>
      </c>
      <c r="H94" s="84">
        <v>53950854</v>
      </c>
      <c r="J94" s="77"/>
      <c r="K94" s="26"/>
      <c r="L94" s="26"/>
      <c r="M94" s="26"/>
    </row>
    <row r="95" spans="1:13" ht="14.1" customHeight="1">
      <c r="A95" s="33">
        <v>2007</v>
      </c>
      <c r="B95" s="26"/>
      <c r="C95" s="82">
        <v>916951</v>
      </c>
      <c r="D95" s="82">
        <v>5144200</v>
      </c>
      <c r="G95" s="83">
        <v>10376600</v>
      </c>
      <c r="H95" s="84">
        <v>54387392</v>
      </c>
      <c r="J95" s="77"/>
      <c r="K95" s="26"/>
      <c r="L95" s="26"/>
      <c r="M95" s="26"/>
    </row>
    <row r="96" spans="1:13" ht="14.1" customHeight="1">
      <c r="A96" s="22">
        <v>2008</v>
      </c>
      <c r="B96" s="9"/>
      <c r="C96" s="82">
        <v>913534</v>
      </c>
      <c r="D96" s="82">
        <v>5168500</v>
      </c>
      <c r="E96" s="5"/>
      <c r="F96" s="5"/>
      <c r="G96" s="86">
        <v>10411800.000000002</v>
      </c>
      <c r="H96" s="87">
        <v>54841720</v>
      </c>
      <c r="J96" s="77"/>
      <c r="K96" s="26"/>
      <c r="L96" s="26"/>
      <c r="M96" s="26"/>
    </row>
    <row r="97" spans="1:14" ht="14.1" customHeight="1">
      <c r="A97" s="33">
        <v>2009</v>
      </c>
      <c r="B97" s="26"/>
      <c r="C97" s="82">
        <v>920245</v>
      </c>
      <c r="D97" s="82">
        <v>5231900</v>
      </c>
      <c r="G97" s="83">
        <v>10460900.000000002</v>
      </c>
      <c r="H97" s="84">
        <v>55235253</v>
      </c>
      <c r="J97" s="77"/>
      <c r="K97" s="26"/>
      <c r="L97" s="26"/>
      <c r="M97" s="26"/>
    </row>
    <row r="98" spans="1:14" ht="14.1" customHeight="1">
      <c r="A98" s="33">
        <v>2010</v>
      </c>
      <c r="B98" s="26"/>
      <c r="C98" s="82">
        <v>917798</v>
      </c>
      <c r="D98" s="88">
        <v>5262200</v>
      </c>
      <c r="G98" s="83">
        <v>10515699.999999998</v>
      </c>
      <c r="H98" s="84">
        <v>55692423</v>
      </c>
      <c r="J98" s="77"/>
      <c r="K98" s="26"/>
      <c r="L98" s="26"/>
      <c r="M98" s="26"/>
    </row>
    <row r="99" spans="1:14" ht="14.1" customHeight="1">
      <c r="A99" s="33">
        <v>2011</v>
      </c>
      <c r="B99" s="26"/>
      <c r="C99" s="82">
        <v>916103</v>
      </c>
      <c r="D99" s="88">
        <v>5299900</v>
      </c>
      <c r="G99" s="89">
        <v>10585971</v>
      </c>
      <c r="H99" s="84">
        <v>56170927</v>
      </c>
      <c r="J99" s="77"/>
      <c r="K99" s="26"/>
      <c r="L99" s="26"/>
      <c r="M99" s="26"/>
    </row>
    <row r="100" spans="1:14" ht="14.1" customHeight="1">
      <c r="A100" s="33">
        <v>2012</v>
      </c>
      <c r="B100" s="26"/>
      <c r="C100" s="82">
        <v>914626</v>
      </c>
      <c r="D100" s="88">
        <v>5313600</v>
      </c>
      <c r="G100" s="89">
        <v>10686700</v>
      </c>
      <c r="H100" s="84">
        <v>56567796</v>
      </c>
      <c r="J100" s="77"/>
      <c r="K100" s="26"/>
      <c r="L100" s="26"/>
      <c r="M100" s="26"/>
    </row>
    <row r="101" spans="1:14" ht="14.1" customHeight="1">
      <c r="A101" s="33">
        <v>2013</v>
      </c>
      <c r="B101" s="26"/>
      <c r="C101" s="82">
        <v>911579</v>
      </c>
      <c r="D101" s="88">
        <v>5327700</v>
      </c>
      <c r="G101" s="89">
        <v>10764403</v>
      </c>
      <c r="H101" s="84">
        <v>56948229</v>
      </c>
      <c r="J101" s="77"/>
      <c r="K101" s="26"/>
      <c r="L101" s="26"/>
      <c r="M101" s="26"/>
    </row>
    <row r="102" spans="1:14" ht="14.1" customHeight="1">
      <c r="A102" s="33">
        <v>2014</v>
      </c>
      <c r="B102" s="26"/>
      <c r="C102" s="82">
        <v>911041</v>
      </c>
      <c r="D102" s="88">
        <v>5347600</v>
      </c>
      <c r="G102" s="89">
        <v>10858397</v>
      </c>
      <c r="H102" s="84">
        <v>57408654</v>
      </c>
      <c r="J102" s="77"/>
      <c r="K102" s="26"/>
      <c r="L102" s="26"/>
      <c r="M102" s="26"/>
    </row>
    <row r="103" spans="1:14" ht="14.1" customHeight="1">
      <c r="A103" s="33">
        <v>2015</v>
      </c>
      <c r="B103" s="26"/>
      <c r="C103" s="82">
        <v>912262</v>
      </c>
      <c r="D103" s="88">
        <v>5373000</v>
      </c>
      <c r="G103" s="89">
        <v>10960403</v>
      </c>
      <c r="H103" s="84">
        <v>57885413</v>
      </c>
      <c r="J103" s="77"/>
      <c r="K103" s="26"/>
      <c r="L103" s="26"/>
      <c r="M103" s="26"/>
      <c r="N103" s="90"/>
    </row>
    <row r="104" spans="1:14" ht="14.1" customHeight="1">
      <c r="A104" s="33">
        <v>2016</v>
      </c>
      <c r="B104" s="26"/>
      <c r="C104" s="82">
        <v>915917</v>
      </c>
      <c r="D104" s="88">
        <v>5404700</v>
      </c>
      <c r="G104" s="89">
        <v>11086179</v>
      </c>
      <c r="H104" s="84">
        <v>58381217</v>
      </c>
      <c r="J104" s="77"/>
      <c r="K104" s="26"/>
      <c r="L104" s="26"/>
      <c r="M104" s="26"/>
      <c r="N104" s="90"/>
    </row>
    <row r="105" spans="1:14" ht="14.1" customHeight="1">
      <c r="A105" s="33">
        <v>2017</v>
      </c>
      <c r="B105" s="26"/>
      <c r="C105" s="82">
        <v>917442</v>
      </c>
      <c r="D105" s="88">
        <v>5424800</v>
      </c>
      <c r="G105" s="89">
        <v>11197231</v>
      </c>
      <c r="H105" s="84">
        <v>58744595</v>
      </c>
      <c r="J105" s="77"/>
      <c r="K105" s="26"/>
      <c r="L105" s="26"/>
      <c r="M105" s="26"/>
      <c r="N105" s="90"/>
    </row>
    <row r="106" spans="1:14" ht="14.1" customHeight="1">
      <c r="A106" s="33">
        <v>2018</v>
      </c>
      <c r="B106" s="26"/>
      <c r="C106" s="82">
        <v>919502</v>
      </c>
      <c r="D106" s="88">
        <v>5438100</v>
      </c>
      <c r="G106" s="89">
        <v>11311167</v>
      </c>
      <c r="H106" s="84">
        <v>59115809</v>
      </c>
      <c r="J106" s="77"/>
      <c r="K106" s="26"/>
      <c r="L106" s="26"/>
      <c r="M106" s="26"/>
      <c r="N106" s="90"/>
    </row>
    <row r="107" spans="1:14" ht="14.1" customHeight="1">
      <c r="A107" s="33" t="s">
        <v>11</v>
      </c>
      <c r="B107" s="26"/>
      <c r="C107" s="91">
        <f>SUM(C102:C106)/5</f>
        <v>915232.8</v>
      </c>
      <c r="D107" s="91">
        <f>SUM(D102:D106)/5</f>
        <v>5397640</v>
      </c>
      <c r="E107" s="91"/>
      <c r="F107" s="91"/>
      <c r="G107" s="91">
        <f>SUM(G102:G106)/5</f>
        <v>11082675.4</v>
      </c>
      <c r="H107" s="91">
        <f>SUM(H102:H106)/5</f>
        <v>58307137.600000001</v>
      </c>
      <c r="J107" s="26"/>
      <c r="K107" s="26"/>
      <c r="L107" s="26"/>
      <c r="M107" s="26"/>
    </row>
    <row r="108" spans="1:14" ht="14.1" customHeight="1">
      <c r="A108" s="26"/>
      <c r="B108" s="26"/>
      <c r="C108" s="26"/>
      <c r="D108" s="26"/>
      <c r="F108" s="26"/>
      <c r="G108" s="26"/>
      <c r="H108" s="26"/>
      <c r="J108" s="26"/>
      <c r="K108" s="26"/>
      <c r="L108" s="26"/>
      <c r="M108" s="26"/>
    </row>
    <row r="109" spans="1:14" ht="14.1" customHeight="1">
      <c r="A109" s="33" t="s">
        <v>30</v>
      </c>
      <c r="B109" s="26"/>
      <c r="C109" s="26"/>
      <c r="D109" s="26"/>
      <c r="F109" s="26"/>
      <c r="G109" s="26"/>
      <c r="H109" s="26"/>
      <c r="J109" s="26"/>
      <c r="K109" s="26"/>
      <c r="L109" s="26"/>
      <c r="M109" s="26"/>
    </row>
    <row r="110" spans="1:14" ht="14.1" customHeight="1">
      <c r="A110" s="33" t="s">
        <v>13</v>
      </c>
      <c r="C110" s="42">
        <f>(C106-C105)/C105*100</f>
        <v>0.22453735494995872</v>
      </c>
      <c r="D110" s="42">
        <f>(D106-D105)/D105*100</f>
        <v>0.24517032886005016</v>
      </c>
      <c r="E110" s="42"/>
      <c r="F110" s="42"/>
      <c r="G110" s="42">
        <f>(G106-G105)/G105*100</f>
        <v>1.0175372822084316</v>
      </c>
      <c r="H110" s="42">
        <f>(H106-H105)/H105*100</f>
        <v>0.63191175290254364</v>
      </c>
      <c r="J110" s="26"/>
      <c r="K110" s="26"/>
      <c r="L110" s="26"/>
      <c r="M110" s="26"/>
    </row>
    <row r="111" spans="1:14" ht="14.1" customHeight="1">
      <c r="A111" s="45" t="s">
        <v>14</v>
      </c>
      <c r="C111" s="42">
        <f>(C106-C85)/C85*100</f>
        <v>-0.94359237326570866</v>
      </c>
      <c r="D111" s="42">
        <f>(D106-D85)/D85*100</f>
        <v>5.7975525767981164</v>
      </c>
      <c r="E111" s="42"/>
      <c r="F111" s="42"/>
      <c r="G111" s="42">
        <f>(G106-G85)/G85*100</f>
        <v>8.9191539270403624</v>
      </c>
      <c r="H111" s="42">
        <f>(H106-H85)/H85*100</f>
        <v>9.5113192566484859</v>
      </c>
      <c r="J111" s="26"/>
      <c r="K111" s="26"/>
      <c r="L111" s="26"/>
      <c r="M111" s="26"/>
    </row>
    <row r="112" spans="1:14" ht="14.1" customHeight="1" thickBot="1">
      <c r="A112" s="46" t="s">
        <v>15</v>
      </c>
      <c r="B112" s="8"/>
      <c r="C112" s="47">
        <f>(C107-C85)/C85*100</f>
        <v>-1.4035061259710313</v>
      </c>
      <c r="D112" s="47">
        <f>(D107-D85)/D85*100</f>
        <v>5.0104083578140504</v>
      </c>
      <c r="E112" s="47"/>
      <c r="F112" s="47"/>
      <c r="G112" s="47">
        <f>(G107-G85)/G85*100</f>
        <v>6.7189289854905034</v>
      </c>
      <c r="H112" s="47">
        <f>(H107-H85)/H85*100</f>
        <v>8.0132652951587477</v>
      </c>
      <c r="J112" s="26"/>
      <c r="K112" s="26"/>
      <c r="L112" s="26"/>
      <c r="M112" s="26"/>
    </row>
    <row r="113" spans="1:13" ht="14.1" customHeight="1">
      <c r="A113" s="33"/>
      <c r="B113" s="26"/>
      <c r="C113" s="26"/>
      <c r="D113" s="26"/>
      <c r="E113" s="26"/>
      <c r="F113" s="26"/>
      <c r="G113" s="26"/>
      <c r="H113" s="26"/>
      <c r="I113" s="26"/>
      <c r="J113" s="26"/>
      <c r="K113" s="26"/>
      <c r="L113" s="26"/>
      <c r="M113" s="26"/>
    </row>
    <row r="114" spans="1:13" ht="14.1" customHeight="1"/>
    <row r="117" spans="1:13" ht="12.75" customHeight="1"/>
  </sheetData>
  <mergeCells count="2">
    <mergeCell ref="B5:D5"/>
    <mergeCell ref="F5:H5"/>
  </mergeCells>
  <pageMargins left="0.75" right="0.75" top="1" bottom="1" header="0.5" footer="0.5"/>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Y79"/>
  <sheetViews>
    <sheetView zoomScale="75" zoomScaleNormal="75" workbookViewId="0">
      <selection activeCell="O45" sqref="O45"/>
    </sheetView>
  </sheetViews>
  <sheetFormatPr defaultRowHeight="12.75"/>
  <cols>
    <col min="1" max="1" width="16" style="3" customWidth="1"/>
    <col min="2" max="2" width="9.7109375" style="3" customWidth="1"/>
    <col min="3" max="3" width="10.85546875" style="3" customWidth="1"/>
    <col min="4" max="4" width="11.7109375" style="3" customWidth="1"/>
    <col min="5" max="5" width="9.7109375" style="3" customWidth="1"/>
    <col min="6" max="6" width="11.7109375" style="3" customWidth="1"/>
    <col min="7" max="7" width="12.42578125" style="3" customWidth="1"/>
    <col min="8" max="8" width="11.5703125" style="3" customWidth="1"/>
    <col min="9" max="9" width="9.7109375" style="3" customWidth="1"/>
    <col min="10" max="10" width="10.85546875" style="3" customWidth="1"/>
    <col min="11" max="11" width="11.140625" style="3" customWidth="1"/>
    <col min="12" max="12" width="12" style="3" customWidth="1"/>
    <col min="13" max="13" width="4.42578125" style="3" customWidth="1"/>
    <col min="14" max="17" width="9.140625" style="3"/>
    <col min="18" max="18" width="12" style="3" customWidth="1"/>
    <col min="19" max="19" width="3" style="3" customWidth="1"/>
    <col min="20" max="26" width="9.140625" style="3"/>
    <col min="27" max="27" width="13.140625" style="3" customWidth="1"/>
    <col min="28" max="28" width="9.28515625" style="3" customWidth="1"/>
    <col min="29" max="29" width="13.140625" style="3" customWidth="1"/>
    <col min="30" max="30" width="9.140625" style="3"/>
    <col min="31" max="31" width="10.7109375" style="3" customWidth="1"/>
    <col min="32" max="32" width="9.140625" style="3"/>
    <col min="33" max="33" width="10.140625" style="3" customWidth="1"/>
    <col min="34" max="16384" width="9.140625" style="3"/>
  </cols>
  <sheetData>
    <row r="1" spans="1:25" s="92" customFormat="1" ht="20.25">
      <c r="A1" s="1" t="s">
        <v>31</v>
      </c>
      <c r="L1" s="1"/>
      <c r="N1" s="93"/>
      <c r="O1" s="93"/>
      <c r="P1" s="94"/>
      <c r="Q1" s="94"/>
      <c r="R1" s="94"/>
      <c r="S1" s="94"/>
    </row>
    <row r="2" spans="1:25" ht="13.5" thickBot="1">
      <c r="A2" s="8"/>
      <c r="B2" s="8"/>
      <c r="C2" s="8"/>
      <c r="D2" s="8"/>
      <c r="E2" s="8"/>
      <c r="F2" s="8"/>
      <c r="G2" s="8"/>
      <c r="H2" s="8"/>
      <c r="I2" s="8"/>
      <c r="J2" s="8"/>
      <c r="K2" s="8"/>
      <c r="L2" s="8"/>
      <c r="N2" s="5"/>
      <c r="O2" s="5"/>
      <c r="P2" s="5"/>
      <c r="Q2" s="5"/>
      <c r="R2" s="5"/>
    </row>
    <row r="3" spans="1:25" s="26" customFormat="1" ht="15.75">
      <c r="B3" s="10" t="s">
        <v>2</v>
      </c>
      <c r="C3" s="10"/>
      <c r="D3" s="10"/>
      <c r="E3" s="10"/>
      <c r="F3" s="10"/>
      <c r="H3" s="10" t="s">
        <v>3</v>
      </c>
      <c r="I3" s="10"/>
      <c r="J3" s="10"/>
      <c r="K3" s="10"/>
      <c r="L3" s="10"/>
      <c r="N3" s="31"/>
      <c r="O3" s="31"/>
      <c r="P3" s="12"/>
      <c r="Q3" s="12"/>
      <c r="R3" s="31"/>
    </row>
    <row r="4" spans="1:25" s="26" customFormat="1" ht="15.75">
      <c r="B4" s="95"/>
      <c r="C4" s="96"/>
      <c r="D4" s="95"/>
      <c r="E4" s="96"/>
      <c r="F4" s="95" t="s">
        <v>4</v>
      </c>
      <c r="G4" s="96"/>
      <c r="H4" s="95"/>
      <c r="I4" s="96"/>
      <c r="J4" s="95"/>
      <c r="K4" s="96"/>
      <c r="L4" s="95" t="s">
        <v>4</v>
      </c>
      <c r="N4" s="31"/>
      <c r="O4" s="31"/>
      <c r="P4" s="31"/>
      <c r="Q4" s="31"/>
      <c r="R4" s="12"/>
    </row>
    <row r="5" spans="1:25" s="26" customFormat="1" ht="16.5" thickBot="1">
      <c r="A5" s="19"/>
      <c r="B5" s="97" t="s">
        <v>5</v>
      </c>
      <c r="C5" s="98"/>
      <c r="D5" s="97" t="s">
        <v>6</v>
      </c>
      <c r="E5" s="98"/>
      <c r="F5" s="97" t="s">
        <v>7</v>
      </c>
      <c r="G5" s="98"/>
      <c r="H5" s="97" t="s">
        <v>5</v>
      </c>
      <c r="I5" s="98"/>
      <c r="J5" s="97" t="s">
        <v>6</v>
      </c>
      <c r="K5" s="98"/>
      <c r="L5" s="97" t="s">
        <v>7</v>
      </c>
      <c r="N5" s="31"/>
      <c r="O5" s="31"/>
      <c r="P5" s="31"/>
      <c r="Q5" s="31"/>
      <c r="R5" s="31"/>
    </row>
    <row r="6" spans="1:25">
      <c r="A6" s="5"/>
      <c r="B6" s="23"/>
      <c r="D6" s="23"/>
      <c r="F6" s="23"/>
      <c r="H6" s="23"/>
      <c r="I6" s="23"/>
      <c r="J6" s="23"/>
      <c r="L6" s="23"/>
      <c r="N6" s="23"/>
      <c r="O6" s="23"/>
      <c r="P6" s="23"/>
      <c r="Q6" s="23"/>
      <c r="R6" s="23"/>
    </row>
    <row r="7" spans="1:25" ht="20.25">
      <c r="A7" s="1" t="s">
        <v>32</v>
      </c>
      <c r="B7" s="23"/>
      <c r="D7" s="23"/>
      <c r="F7" s="23"/>
      <c r="H7" s="23"/>
      <c r="I7" s="23"/>
      <c r="J7" s="23"/>
      <c r="L7" s="23"/>
      <c r="N7" s="23"/>
      <c r="O7" s="23"/>
      <c r="P7" s="23"/>
      <c r="Q7" s="23"/>
      <c r="R7" s="23"/>
    </row>
    <row r="8" spans="1:25">
      <c r="A8" s="29"/>
      <c r="B8" s="23"/>
      <c r="D8" s="23"/>
      <c r="F8" s="23"/>
      <c r="H8" s="23"/>
      <c r="I8" s="23"/>
      <c r="J8" s="23"/>
      <c r="L8" s="23"/>
      <c r="N8" s="23"/>
      <c r="O8" s="23"/>
      <c r="P8" s="23"/>
      <c r="Q8" s="23"/>
      <c r="R8" s="23"/>
    </row>
    <row r="9" spans="1:25" s="26" customFormat="1" ht="15">
      <c r="A9" s="26" t="s">
        <v>33</v>
      </c>
      <c r="B9" s="99">
        <v>34</v>
      </c>
      <c r="C9" s="99"/>
      <c r="D9" s="99">
        <v>362</v>
      </c>
      <c r="E9" s="99"/>
      <c r="F9" s="99">
        <v>1253</v>
      </c>
      <c r="G9" s="52"/>
      <c r="H9" s="99">
        <v>423</v>
      </c>
      <c r="I9" s="99"/>
      <c r="J9" s="99">
        <v>5420</v>
      </c>
      <c r="K9" s="99"/>
      <c r="L9" s="99">
        <v>21185</v>
      </c>
      <c r="P9" s="100"/>
      <c r="R9" s="100"/>
    </row>
    <row r="10" spans="1:25" s="26" customFormat="1" ht="15">
      <c r="A10" s="26" t="s">
        <v>34</v>
      </c>
      <c r="B10" s="99">
        <v>6</v>
      </c>
      <c r="C10" s="99"/>
      <c r="D10" s="99">
        <v>156</v>
      </c>
      <c r="E10" s="99"/>
      <c r="F10" s="99">
        <v>637</v>
      </c>
      <c r="G10" s="52"/>
      <c r="H10" s="99">
        <v>93</v>
      </c>
      <c r="I10" s="99"/>
      <c r="J10" s="99">
        <v>3551</v>
      </c>
      <c r="K10" s="99"/>
      <c r="L10" s="99">
        <v>16914</v>
      </c>
      <c r="P10" s="100"/>
      <c r="R10" s="100"/>
    </row>
    <row r="11" spans="1:25" s="26" customFormat="1" ht="15">
      <c r="A11" s="26" t="s">
        <v>35</v>
      </c>
      <c r="B11" s="99">
        <v>75</v>
      </c>
      <c r="C11" s="99"/>
      <c r="D11" s="99">
        <v>667</v>
      </c>
      <c r="E11" s="99"/>
      <c r="F11" s="99">
        <v>5079</v>
      </c>
      <c r="G11" s="52"/>
      <c r="H11" s="99">
        <v>699</v>
      </c>
      <c r="I11" s="99"/>
      <c r="J11" s="99">
        <v>8661</v>
      </c>
      <c r="K11" s="99"/>
      <c r="L11" s="99">
        <v>88784</v>
      </c>
      <c r="N11" s="100"/>
      <c r="O11" s="100"/>
      <c r="P11" s="100"/>
      <c r="Q11" s="100"/>
      <c r="R11" s="100"/>
    </row>
    <row r="12" spans="1:25" s="26" customFormat="1" ht="15">
      <c r="A12" s="26" t="s">
        <v>36</v>
      </c>
      <c r="B12" s="99">
        <v>2</v>
      </c>
      <c r="C12" s="99"/>
      <c r="D12" s="99">
        <v>35</v>
      </c>
      <c r="E12" s="99"/>
      <c r="F12" s="99">
        <v>230</v>
      </c>
      <c r="G12" s="52"/>
      <c r="H12" s="99">
        <v>6</v>
      </c>
      <c r="I12" s="99"/>
      <c r="J12" s="99">
        <v>309</v>
      </c>
      <c r="K12" s="99"/>
      <c r="L12" s="99">
        <v>3571</v>
      </c>
      <c r="N12" s="100"/>
      <c r="O12" s="100"/>
      <c r="P12" s="100"/>
      <c r="Q12" s="100"/>
      <c r="R12" s="100"/>
    </row>
    <row r="13" spans="1:25" s="26" customFormat="1" ht="15.75">
      <c r="A13" s="26" t="s">
        <v>37</v>
      </c>
      <c r="B13" s="99">
        <v>44</v>
      </c>
      <c r="C13" s="99"/>
      <c r="D13" s="99">
        <v>362</v>
      </c>
      <c r="E13" s="99"/>
      <c r="F13" s="99">
        <v>1212</v>
      </c>
      <c r="G13" s="52"/>
      <c r="H13" s="99">
        <v>403</v>
      </c>
      <c r="I13" s="99"/>
      <c r="J13" s="99">
        <v>5990</v>
      </c>
      <c r="K13" s="99"/>
      <c r="L13" s="99">
        <v>21749</v>
      </c>
      <c r="N13" s="100"/>
      <c r="O13" s="100"/>
      <c r="P13" s="100"/>
      <c r="Q13" s="100"/>
      <c r="R13" s="100"/>
      <c r="X13" s="25"/>
    </row>
    <row r="14" spans="1:25" s="77" customFormat="1" ht="15.75">
      <c r="A14" s="28" t="s">
        <v>28</v>
      </c>
      <c r="B14" s="101">
        <v>161</v>
      </c>
      <c r="C14" s="101"/>
      <c r="D14" s="101">
        <v>1582</v>
      </c>
      <c r="E14" s="101"/>
      <c r="F14" s="101">
        <v>8411</v>
      </c>
      <c r="G14" s="102"/>
      <c r="H14" s="102">
        <v>1624</v>
      </c>
      <c r="I14" s="102"/>
      <c r="J14" s="102">
        <v>23931</v>
      </c>
      <c r="K14" s="102"/>
      <c r="L14" s="102">
        <v>152203</v>
      </c>
      <c r="N14" s="103"/>
      <c r="O14" s="103"/>
      <c r="P14" s="103"/>
      <c r="Q14" s="103"/>
      <c r="R14" s="103"/>
      <c r="X14" s="104"/>
      <c r="Y14" s="104"/>
    </row>
    <row r="15" spans="1:25">
      <c r="B15" s="105"/>
      <c r="C15" s="105"/>
      <c r="D15" s="105"/>
      <c r="E15" s="105"/>
      <c r="F15" s="105"/>
      <c r="G15" s="105"/>
      <c r="H15" s="105"/>
      <c r="I15" s="105"/>
      <c r="J15" s="105"/>
      <c r="K15" s="105"/>
      <c r="L15" s="105"/>
      <c r="N15" s="106"/>
      <c r="O15" s="106"/>
      <c r="P15" s="106"/>
      <c r="Q15" s="106"/>
      <c r="R15" s="106"/>
      <c r="V15" s="5"/>
      <c r="W15" s="5"/>
      <c r="X15" s="23"/>
      <c r="Y15" s="5"/>
    </row>
    <row r="16" spans="1:25" ht="23.25">
      <c r="A16" s="1" t="s">
        <v>38</v>
      </c>
      <c r="G16" s="37"/>
      <c r="H16" s="107"/>
      <c r="I16" s="107"/>
      <c r="J16" s="107"/>
      <c r="K16" s="107"/>
      <c r="L16" s="107"/>
      <c r="N16" s="106"/>
      <c r="O16" s="106"/>
      <c r="P16" s="106"/>
      <c r="Q16" s="106"/>
      <c r="R16" s="106"/>
      <c r="V16" s="5"/>
      <c r="W16" s="5"/>
      <c r="X16" s="23"/>
      <c r="Y16" s="5"/>
    </row>
    <row r="17" spans="1:25">
      <c r="A17" s="29"/>
      <c r="G17" s="37"/>
      <c r="H17" s="37"/>
      <c r="I17" s="37"/>
      <c r="J17" s="37"/>
      <c r="K17" s="37"/>
      <c r="L17" s="37"/>
      <c r="N17" s="106"/>
      <c r="O17" s="106"/>
      <c r="P17" s="106"/>
      <c r="Q17" s="106"/>
      <c r="R17" s="106"/>
      <c r="V17" s="5"/>
      <c r="W17" s="5"/>
      <c r="X17" s="23"/>
      <c r="Y17" s="5"/>
    </row>
    <row r="18" spans="1:25" s="26" customFormat="1" ht="15.75">
      <c r="A18" s="26" t="s">
        <v>33</v>
      </c>
      <c r="B18" s="108">
        <v>2</v>
      </c>
      <c r="C18" s="108"/>
      <c r="D18" s="108">
        <v>96</v>
      </c>
      <c r="E18" s="108"/>
      <c r="F18" s="108">
        <v>334</v>
      </c>
      <c r="G18" s="109"/>
      <c r="H18" s="52">
        <v>26</v>
      </c>
      <c r="I18" s="52"/>
      <c r="J18" s="52">
        <v>1180</v>
      </c>
      <c r="K18" s="52"/>
      <c r="L18" s="52">
        <v>5088</v>
      </c>
      <c r="N18" s="100"/>
      <c r="O18" s="100"/>
      <c r="P18" s="100"/>
      <c r="Q18" s="100"/>
      <c r="R18" s="100"/>
      <c r="V18" s="9"/>
      <c r="W18" s="9"/>
      <c r="X18" s="31"/>
      <c r="Y18" s="9"/>
    </row>
    <row r="19" spans="1:25" s="26" customFormat="1" ht="15.75">
      <c r="A19" s="26" t="s">
        <v>34</v>
      </c>
      <c r="B19" s="108">
        <v>0</v>
      </c>
      <c r="C19" s="108"/>
      <c r="D19" s="108">
        <v>15</v>
      </c>
      <c r="E19" s="108"/>
      <c r="F19" s="108">
        <v>64</v>
      </c>
      <c r="G19" s="109"/>
      <c r="H19" s="52">
        <v>5</v>
      </c>
      <c r="I19" s="52"/>
      <c r="J19" s="52">
        <v>311</v>
      </c>
      <c r="K19" s="52"/>
      <c r="L19" s="52">
        <v>1891</v>
      </c>
      <c r="N19" s="100"/>
      <c r="O19" s="100"/>
      <c r="P19" s="100"/>
      <c r="Q19" s="100"/>
      <c r="R19" s="100"/>
      <c r="V19" s="9"/>
      <c r="W19" s="9"/>
      <c r="X19" s="31"/>
      <c r="Y19" s="9"/>
    </row>
    <row r="20" spans="1:25" s="26" customFormat="1" ht="15.75">
      <c r="A20" s="26" t="s">
        <v>35</v>
      </c>
      <c r="B20" s="108">
        <v>0</v>
      </c>
      <c r="C20" s="108"/>
      <c r="D20" s="108">
        <v>29</v>
      </c>
      <c r="E20" s="108"/>
      <c r="F20" s="108">
        <v>316</v>
      </c>
      <c r="G20" s="109"/>
      <c r="H20" s="52">
        <v>14</v>
      </c>
      <c r="I20" s="52"/>
      <c r="J20" s="52">
        <v>338</v>
      </c>
      <c r="K20" s="52"/>
      <c r="L20" s="52">
        <v>5685</v>
      </c>
      <c r="N20" s="100"/>
      <c r="O20" s="100"/>
      <c r="P20" s="100"/>
      <c r="Q20" s="100"/>
      <c r="R20" s="100"/>
      <c r="V20" s="9"/>
      <c r="W20" s="9"/>
      <c r="X20" s="31"/>
      <c r="Y20" s="9"/>
    </row>
    <row r="21" spans="1:25" s="26" customFormat="1" ht="15.75">
      <c r="A21" s="26" t="s">
        <v>36</v>
      </c>
      <c r="B21" s="108">
        <v>0</v>
      </c>
      <c r="C21" s="108"/>
      <c r="D21" s="108">
        <v>0</v>
      </c>
      <c r="E21" s="108"/>
      <c r="F21" s="108">
        <v>19</v>
      </c>
      <c r="G21" s="109"/>
      <c r="H21" s="52">
        <v>0</v>
      </c>
      <c r="I21" s="52"/>
      <c r="J21" s="52">
        <v>24</v>
      </c>
      <c r="K21" s="52"/>
      <c r="L21" s="52">
        <v>558</v>
      </c>
      <c r="N21" s="100"/>
      <c r="O21" s="100"/>
      <c r="P21" s="100"/>
      <c r="Q21" s="100"/>
      <c r="R21" s="100"/>
      <c r="V21" s="9"/>
      <c r="W21" s="9"/>
      <c r="X21" s="31"/>
      <c r="Y21" s="9"/>
    </row>
    <row r="22" spans="1:25" s="26" customFormat="1" ht="15.75">
      <c r="A22" s="26" t="s">
        <v>37</v>
      </c>
      <c r="B22" s="108">
        <v>1</v>
      </c>
      <c r="C22" s="108"/>
      <c r="D22" s="108">
        <v>2</v>
      </c>
      <c r="E22" s="108"/>
      <c r="F22" s="108">
        <v>20</v>
      </c>
      <c r="G22" s="109"/>
      <c r="H22" s="52">
        <v>0</v>
      </c>
      <c r="I22" s="52"/>
      <c r="J22" s="52">
        <v>95</v>
      </c>
      <c r="K22" s="52"/>
      <c r="L22" s="52">
        <v>280</v>
      </c>
      <c r="N22" s="100"/>
      <c r="O22" s="100"/>
      <c r="P22" s="100"/>
      <c r="Q22" s="100"/>
      <c r="R22" s="100"/>
      <c r="V22" s="9"/>
      <c r="W22" s="9"/>
      <c r="X22" s="31"/>
      <c r="Y22" s="9"/>
    </row>
    <row r="23" spans="1:25" s="77" customFormat="1" ht="15.75">
      <c r="A23" s="28" t="s">
        <v>28</v>
      </c>
      <c r="B23" s="110">
        <v>3</v>
      </c>
      <c r="C23" s="110"/>
      <c r="D23" s="110">
        <v>142</v>
      </c>
      <c r="E23" s="110"/>
      <c r="F23" s="101">
        <v>753</v>
      </c>
      <c r="G23" s="111"/>
      <c r="H23" s="102">
        <v>45</v>
      </c>
      <c r="I23" s="102"/>
      <c r="J23" s="102">
        <v>1948</v>
      </c>
      <c r="K23" s="102"/>
      <c r="L23" s="102">
        <v>13502</v>
      </c>
      <c r="N23" s="103"/>
      <c r="O23" s="103"/>
      <c r="P23" s="103"/>
      <c r="Q23" s="103"/>
      <c r="R23" s="103"/>
      <c r="V23" s="104"/>
      <c r="W23" s="104"/>
      <c r="X23" s="112"/>
      <c r="Y23" s="104"/>
    </row>
    <row r="24" spans="1:25" ht="13.5" thickBot="1">
      <c r="A24" s="113"/>
      <c r="B24" s="8"/>
      <c r="C24" s="8"/>
      <c r="D24" s="8"/>
      <c r="E24" s="8"/>
      <c r="F24" s="114"/>
      <c r="G24" s="114"/>
      <c r="H24" s="114"/>
      <c r="I24" s="8"/>
      <c r="J24" s="115"/>
      <c r="K24" s="8"/>
      <c r="L24" s="115"/>
      <c r="N24" s="5"/>
      <c r="O24" s="5"/>
      <c r="P24" s="5"/>
      <c r="Q24" s="5"/>
      <c r="R24" s="5"/>
      <c r="V24" s="5"/>
      <c r="W24" s="5"/>
      <c r="X24" s="23"/>
      <c r="Y24" s="5"/>
    </row>
    <row r="25" spans="1:25">
      <c r="A25" s="116"/>
      <c r="B25" s="5"/>
      <c r="C25" s="5"/>
      <c r="D25" s="5"/>
      <c r="E25" s="5"/>
      <c r="F25" s="5"/>
      <c r="G25" s="5"/>
      <c r="H25" s="5"/>
      <c r="I25" s="5"/>
      <c r="N25" s="5"/>
      <c r="O25" s="5"/>
      <c r="P25" s="5"/>
      <c r="Q25" s="5"/>
      <c r="R25" s="5"/>
      <c r="V25" s="5"/>
      <c r="W25" s="5"/>
      <c r="X25" s="23"/>
      <c r="Y25" s="5"/>
    </row>
    <row r="26" spans="1:25">
      <c r="A26" s="116"/>
      <c r="B26" s="5"/>
      <c r="C26" s="5"/>
      <c r="D26" s="5"/>
      <c r="E26" s="5"/>
      <c r="F26" s="5"/>
      <c r="G26" s="5"/>
      <c r="H26" s="5"/>
      <c r="I26" s="5"/>
      <c r="N26" s="5"/>
      <c r="O26" s="5"/>
      <c r="P26" s="5"/>
      <c r="Q26" s="5"/>
      <c r="R26" s="5"/>
      <c r="V26" s="5"/>
      <c r="W26" s="5"/>
      <c r="X26" s="23"/>
      <c r="Y26" s="5"/>
    </row>
    <row r="27" spans="1:25">
      <c r="A27" s="116"/>
      <c r="B27" s="5"/>
      <c r="C27" s="5"/>
      <c r="D27" s="5"/>
      <c r="E27" s="5"/>
      <c r="F27" s="5"/>
      <c r="G27" s="5"/>
      <c r="H27" s="5"/>
      <c r="I27" s="5"/>
      <c r="J27" s="5"/>
      <c r="K27" s="5"/>
      <c r="L27" s="5"/>
      <c r="V27" s="5"/>
      <c r="W27" s="5"/>
      <c r="X27" s="23"/>
      <c r="Y27" s="5"/>
    </row>
    <row r="28" spans="1:25" s="92" customFormat="1" ht="20.25">
      <c r="A28" s="1" t="s">
        <v>39</v>
      </c>
      <c r="B28" s="94"/>
      <c r="C28" s="94"/>
      <c r="D28" s="94"/>
      <c r="E28" s="94"/>
      <c r="F28" s="94"/>
      <c r="G28" s="94"/>
      <c r="H28" s="94"/>
      <c r="I28" s="94"/>
      <c r="J28" s="94"/>
      <c r="K28" s="94"/>
      <c r="L28" s="1"/>
      <c r="M28" s="94"/>
      <c r="V28" s="94"/>
      <c r="W28" s="94"/>
      <c r="X28" s="93"/>
      <c r="Y28" s="94"/>
    </row>
    <row r="29" spans="1:25" s="92" customFormat="1" ht="6.75" customHeight="1">
      <c r="A29" s="1"/>
      <c r="B29" s="117"/>
      <c r="C29" s="117"/>
      <c r="D29" s="117"/>
      <c r="E29" s="117"/>
      <c r="F29" s="117"/>
      <c r="G29" s="117"/>
      <c r="H29" s="117"/>
      <c r="I29" s="117"/>
      <c r="J29" s="117"/>
      <c r="K29" s="117"/>
      <c r="L29" s="117"/>
      <c r="V29" s="94"/>
      <c r="W29" s="94"/>
      <c r="X29" s="93"/>
      <c r="Y29" s="94"/>
    </row>
    <row r="30" spans="1:25" s="92" customFormat="1" ht="20.25">
      <c r="A30" s="2" t="s">
        <v>40</v>
      </c>
      <c r="B30" s="117"/>
      <c r="C30" s="117"/>
      <c r="D30" s="117"/>
      <c r="E30" s="117"/>
      <c r="F30" s="117"/>
      <c r="G30" s="117"/>
      <c r="H30" s="117"/>
      <c r="I30" s="117"/>
      <c r="J30" s="117"/>
      <c r="K30" s="117"/>
      <c r="L30" s="117"/>
      <c r="V30" s="94"/>
      <c r="W30" s="94"/>
      <c r="X30" s="93"/>
      <c r="Y30" s="94"/>
    </row>
    <row r="31" spans="1:25" ht="13.5" thickBot="1">
      <c r="A31" s="8"/>
      <c r="B31" s="8"/>
      <c r="C31" s="8"/>
      <c r="D31" s="8"/>
      <c r="E31" s="8"/>
      <c r="F31" s="8"/>
      <c r="G31" s="8"/>
      <c r="H31" s="8"/>
      <c r="I31" s="8"/>
      <c r="J31" s="8"/>
      <c r="K31" s="8"/>
      <c r="L31" s="8"/>
      <c r="M31" s="5"/>
      <c r="N31" s="5"/>
      <c r="O31" s="5"/>
      <c r="P31" s="5"/>
      <c r="Q31" s="5"/>
      <c r="R31" s="5"/>
      <c r="V31" s="5"/>
      <c r="W31" s="5"/>
      <c r="X31" s="23"/>
      <c r="Y31" s="5"/>
    </row>
    <row r="32" spans="1:25" s="26" customFormat="1" ht="15.75">
      <c r="B32" s="61"/>
      <c r="C32" s="61" t="s">
        <v>2</v>
      </c>
      <c r="D32" s="61"/>
      <c r="E32" s="25"/>
      <c r="F32" s="61" t="s">
        <v>3</v>
      </c>
      <c r="G32" s="61"/>
      <c r="H32" s="61"/>
      <c r="I32" s="25"/>
      <c r="J32" s="118"/>
      <c r="K32" s="61"/>
      <c r="L32" s="62" t="s">
        <v>20</v>
      </c>
      <c r="M32" s="9"/>
      <c r="N32" s="31"/>
      <c r="O32" s="31"/>
      <c r="P32" s="12"/>
      <c r="Q32" s="12"/>
      <c r="R32" s="31"/>
      <c r="Y32" s="9"/>
    </row>
    <row r="33" spans="1:25" s="26" customFormat="1" ht="15.75">
      <c r="B33" s="119"/>
      <c r="C33" s="120"/>
      <c r="D33" s="121" t="s">
        <v>4</v>
      </c>
      <c r="E33" s="120"/>
      <c r="F33" s="119"/>
      <c r="G33" s="120"/>
      <c r="H33" s="121" t="s">
        <v>4</v>
      </c>
      <c r="I33" s="120"/>
      <c r="J33" s="119"/>
      <c r="K33" s="122"/>
      <c r="L33" s="123" t="s">
        <v>4</v>
      </c>
      <c r="M33" s="22"/>
      <c r="N33" s="6"/>
      <c r="O33" s="6"/>
      <c r="P33" s="6"/>
      <c r="Q33" s="6"/>
      <c r="R33" s="6"/>
      <c r="Y33" s="9"/>
    </row>
    <row r="34" spans="1:25" s="26" customFormat="1" ht="16.5" thickBot="1">
      <c r="A34" s="19"/>
      <c r="B34" s="20" t="s">
        <v>5</v>
      </c>
      <c r="C34" s="124" t="s">
        <v>6</v>
      </c>
      <c r="D34" s="124" t="s">
        <v>7</v>
      </c>
      <c r="E34" s="124"/>
      <c r="F34" s="20" t="s">
        <v>5</v>
      </c>
      <c r="G34" s="124" t="s">
        <v>6</v>
      </c>
      <c r="H34" s="124" t="s">
        <v>7</v>
      </c>
      <c r="I34" s="124"/>
      <c r="J34" s="20" t="s">
        <v>5</v>
      </c>
      <c r="K34" s="124" t="s">
        <v>6</v>
      </c>
      <c r="L34" s="124" t="s">
        <v>7</v>
      </c>
      <c r="M34" s="22"/>
      <c r="N34" s="22"/>
      <c r="O34" s="22"/>
      <c r="P34" s="6"/>
      <c r="Q34" s="6"/>
      <c r="R34" s="6"/>
      <c r="Y34" s="9"/>
    </row>
    <row r="35" spans="1:25">
      <c r="A35" s="5"/>
      <c r="B35" s="5"/>
      <c r="C35" s="125"/>
      <c r="D35" s="125"/>
      <c r="E35" s="125"/>
      <c r="F35" s="5"/>
      <c r="G35" s="125"/>
      <c r="H35" s="125"/>
      <c r="I35" s="125"/>
      <c r="M35" s="116"/>
      <c r="N35" s="116"/>
      <c r="O35" s="116"/>
      <c r="P35" s="126"/>
      <c r="Q35" s="126"/>
      <c r="R35" s="126"/>
      <c r="Y35" s="5"/>
    </row>
    <row r="36" spans="1:25" ht="20.25">
      <c r="A36" s="1" t="s">
        <v>32</v>
      </c>
      <c r="B36" s="23"/>
      <c r="C36" s="23"/>
      <c r="D36" s="23"/>
      <c r="E36" s="23"/>
      <c r="F36" s="23"/>
      <c r="G36" s="23"/>
      <c r="H36" s="23"/>
      <c r="I36" s="23"/>
      <c r="L36" s="65" t="s">
        <v>21</v>
      </c>
      <c r="M36" s="5"/>
      <c r="N36" s="23"/>
      <c r="O36" s="23"/>
      <c r="P36" s="23"/>
      <c r="Q36" s="23"/>
      <c r="R36" s="23"/>
      <c r="Y36" s="5"/>
    </row>
    <row r="37" spans="1:25">
      <c r="B37" s="127"/>
      <c r="C37" s="127"/>
      <c r="D37" s="127"/>
      <c r="E37" s="127"/>
      <c r="F37" s="127"/>
      <c r="G37" s="127"/>
      <c r="H37" s="127"/>
      <c r="I37" s="127"/>
      <c r="M37" s="5"/>
      <c r="N37" s="106"/>
      <c r="O37" s="106"/>
      <c r="P37" s="106"/>
      <c r="Q37" s="106"/>
      <c r="R37" s="106"/>
      <c r="Y37" s="5"/>
    </row>
    <row r="38" spans="1:25" s="26" customFormat="1" ht="15">
      <c r="A38" s="26" t="s">
        <v>33</v>
      </c>
      <c r="B38" s="69">
        <f t="shared" ref="B38:B43" si="0">IF(ISERR((B9/$C$60)*1000),"n/a",IF(((B9/$C$60)*1000)=0,"-",((B9/$C$60)*1000)))</f>
        <v>6.2521836670896089E-3</v>
      </c>
      <c r="C38" s="69">
        <f t="shared" ref="C38:C43" si="1">IF(ISERR((D9/$C$60)*1000),"n/a",IF(((D9/$C$60)*1000)=0,"-",((D9/$C$60)*1000)))</f>
        <v>6.6567367279012898E-2</v>
      </c>
      <c r="D38" s="69">
        <f t="shared" ref="D38:D43" si="2">IF(ISERR((F9/$C$60)*1000),"n/a",IF(((F9/$C$60)*1000)=0,"-",((F9/$C$60)*1000)))</f>
        <v>0.2304113569077435</v>
      </c>
      <c r="E38" s="69"/>
      <c r="F38" s="69">
        <f>IF(ISERR((H9/$G$60)*1000),"n/a",IF(((H9/$G$60)*1000)=0,"-",((H9/$G$60)*1000)))</f>
        <v>7.1554463544599382E-3</v>
      </c>
      <c r="G38" s="69">
        <f>IF(ISERR((J9/$G$60)*1000),"n/a",IF(((J9/$G$60)*1000)=0,"-",((J9/$G$60)*1000)))</f>
        <v>9.1684442650526873E-2</v>
      </c>
      <c r="H38" s="69">
        <f>IF(ISERR((L9/$G$60)*1000),"n/a",IF(((L9/$G$60)*1000)=0,"-",((L9/$G$60)*1000)))</f>
        <v>0.35836437593199477</v>
      </c>
      <c r="I38" s="128"/>
      <c r="J38" s="129">
        <f t="shared" ref="J38:L43" si="3">IF(ISERR((B38/F38)*100),"n/a",IF(((B38/F38)*100)=0,"-",((B38/F38)*100)))</f>
        <v>87.376571039382725</v>
      </c>
      <c r="K38" s="129">
        <f t="shared" si="3"/>
        <v>72.604866599612109</v>
      </c>
      <c r="L38" s="129">
        <f t="shared" si="3"/>
        <v>64.295273855978266</v>
      </c>
      <c r="M38" s="9"/>
      <c r="N38" s="44"/>
      <c r="O38" s="44"/>
      <c r="P38" s="44"/>
      <c r="Q38" s="44"/>
      <c r="R38" s="44"/>
    </row>
    <row r="39" spans="1:25" s="26" customFormat="1" ht="15">
      <c r="A39" s="26" t="s">
        <v>34</v>
      </c>
      <c r="B39" s="69">
        <f t="shared" si="0"/>
        <v>1.1033265294864015E-3</v>
      </c>
      <c r="C39" s="69">
        <f t="shared" si="1"/>
        <v>2.8686489766646436E-2</v>
      </c>
      <c r="D39" s="69">
        <f t="shared" si="2"/>
        <v>0.11713649988047296</v>
      </c>
      <c r="E39" s="130"/>
      <c r="F39" s="69">
        <f t="shared" ref="F39:F43" si="4">IF(ISERR((H10/$G$60)*1000),"n/a",IF(((H10/$G$60)*1000)=0,"-",((H10/$G$60)*1000)))</f>
        <v>1.5731832410514758E-3</v>
      </c>
      <c r="G39" s="69">
        <f t="shared" ref="G39:G43" si="5">IF(ISERR((J10/$G$60)*1000),"n/a",IF(((J10/$G$60)*1000)=0,"-",((J10/$G$60)*1000)))</f>
        <v>6.0068534290040762E-2</v>
      </c>
      <c r="H39" s="69">
        <f t="shared" ref="H39:H43" si="6">IF(ISERR((L10/$G$60)*1000),"n/a",IF(((L10/$G$60)*1000)=0,"-",((L10/$G$60)*1000)))</f>
        <v>0.28611635848542644</v>
      </c>
      <c r="I39" s="128"/>
      <c r="J39" s="129">
        <f t="shared" si="3"/>
        <v>70.133376754570946</v>
      </c>
      <c r="K39" s="129">
        <f t="shared" si="3"/>
        <v>47.756267246565052</v>
      </c>
      <c r="L39" s="129">
        <f t="shared" si="3"/>
        <v>40.940161723203047</v>
      </c>
      <c r="M39" s="9"/>
      <c r="N39" s="44"/>
      <c r="O39" s="44"/>
      <c r="P39" s="44"/>
      <c r="Q39" s="44"/>
      <c r="R39" s="44"/>
    </row>
    <row r="40" spans="1:25" s="26" customFormat="1" ht="15">
      <c r="A40" s="26" t="s">
        <v>35</v>
      </c>
      <c r="B40" s="69">
        <f t="shared" si="0"/>
        <v>1.3791581618580018E-2</v>
      </c>
      <c r="C40" s="69">
        <f t="shared" si="1"/>
        <v>0.12265313252790495</v>
      </c>
      <c r="D40" s="69">
        <f t="shared" si="2"/>
        <v>0.93396590721023887</v>
      </c>
      <c r="E40" s="130"/>
      <c r="F40" s="69">
        <f t="shared" si="4"/>
        <v>1.1824248231128834E-2</v>
      </c>
      <c r="G40" s="69">
        <f>IF(ISERR((J11/$G$60)*1000),"n/a",IF(((J11/$G$60)*1000)=0,"-",((J11/$G$60)*1000)))</f>
        <v>0.14650903280372937</v>
      </c>
      <c r="H40" s="69">
        <f t="shared" si="6"/>
        <v>1.5018656007904756</v>
      </c>
      <c r="I40" s="128"/>
      <c r="J40" s="129">
        <f t="shared" si="3"/>
        <v>116.63812657680791</v>
      </c>
      <c r="K40" s="129">
        <f t="shared" si="3"/>
        <v>83.717112986621828</v>
      </c>
      <c r="L40" s="129">
        <f t="shared" si="3"/>
        <v>62.187049674662333</v>
      </c>
      <c r="M40" s="9"/>
      <c r="N40" s="44"/>
      <c r="O40" s="44"/>
      <c r="P40" s="44"/>
      <c r="Q40" s="44"/>
      <c r="R40" s="44"/>
    </row>
    <row r="41" spans="1:25" s="26" customFormat="1" ht="15">
      <c r="A41" s="26" t="s">
        <v>36</v>
      </c>
      <c r="B41" s="131">
        <f t="shared" si="0"/>
        <v>3.6777550982880052E-4</v>
      </c>
      <c r="C41" s="69">
        <f t="shared" si="1"/>
        <v>6.4360714220040088E-3</v>
      </c>
      <c r="D41" s="69">
        <f t="shared" si="2"/>
        <v>4.2294183630312059E-2</v>
      </c>
      <c r="E41" s="130"/>
      <c r="F41" s="69">
        <f t="shared" si="4"/>
        <v>1.0149569297106295E-4</v>
      </c>
      <c r="G41" s="69">
        <f t="shared" si="5"/>
        <v>5.2270281880097422E-3</v>
      </c>
      <c r="H41" s="69">
        <f t="shared" si="6"/>
        <v>6.0406853266610973E-2</v>
      </c>
      <c r="I41" s="128"/>
      <c r="J41" s="132">
        <f t="shared" si="3"/>
        <v>362.35577989861656</v>
      </c>
      <c r="K41" s="129">
        <f t="shared" si="3"/>
        <v>123.13060481991825</v>
      </c>
      <c r="L41" s="129">
        <f t="shared" si="3"/>
        <v>70.015538541037643</v>
      </c>
      <c r="M41" s="9"/>
      <c r="N41" s="44"/>
      <c r="O41" s="44"/>
      <c r="P41" s="44"/>
      <c r="Q41" s="44"/>
      <c r="R41" s="44"/>
    </row>
    <row r="42" spans="1:25" s="26" customFormat="1" ht="15">
      <c r="A42" s="26" t="s">
        <v>37</v>
      </c>
      <c r="B42" s="69">
        <f t="shared" si="0"/>
        <v>8.091061216233611E-3</v>
      </c>
      <c r="C42" s="69">
        <f t="shared" si="1"/>
        <v>6.6567367279012898E-2</v>
      </c>
      <c r="D42" s="69">
        <f t="shared" si="2"/>
        <v>0.22287195895625311</v>
      </c>
      <c r="E42" s="130"/>
      <c r="F42" s="69">
        <f t="shared" si="4"/>
        <v>6.8171273778897283E-3</v>
      </c>
      <c r="G42" s="69">
        <f t="shared" si="5"/>
        <v>0.10132653348277786</v>
      </c>
      <c r="H42" s="69">
        <f t="shared" si="6"/>
        <v>0.36790497107127468</v>
      </c>
      <c r="I42" s="128"/>
      <c r="J42" s="129">
        <f t="shared" si="3"/>
        <v>118.68725296927391</v>
      </c>
      <c r="K42" s="129">
        <f t="shared" si="3"/>
        <v>65.695889310500434</v>
      </c>
      <c r="L42" s="129">
        <f t="shared" si="3"/>
        <v>60.578675603998796</v>
      </c>
      <c r="M42" s="9"/>
      <c r="N42" s="44"/>
      <c r="O42" s="44"/>
      <c r="P42" s="44"/>
      <c r="Q42" s="44"/>
      <c r="R42" s="44"/>
    </row>
    <row r="43" spans="1:25" s="26" customFormat="1" ht="15.75">
      <c r="A43" s="25" t="s">
        <v>28</v>
      </c>
      <c r="B43" s="66">
        <f t="shared" si="0"/>
        <v>2.9605928541218442E-2</v>
      </c>
      <c r="C43" s="66">
        <f t="shared" si="1"/>
        <v>0.29091042827458119</v>
      </c>
      <c r="D43" s="66">
        <f t="shared" si="2"/>
        <v>1.5466799065850203</v>
      </c>
      <c r="E43" s="133"/>
      <c r="F43" s="69">
        <f t="shared" si="4"/>
        <v>2.7471500897501042E-2</v>
      </c>
      <c r="G43" s="69">
        <f t="shared" si="5"/>
        <v>0.40481557141508456</v>
      </c>
      <c r="H43" s="69">
        <f t="shared" si="6"/>
        <v>2.5746581595457823</v>
      </c>
      <c r="I43" s="76"/>
      <c r="J43" s="134">
        <f t="shared" si="3"/>
        <v>107.76960695260578</v>
      </c>
      <c r="K43" s="134">
        <f t="shared" si="3"/>
        <v>71.862460047588243</v>
      </c>
      <c r="L43" s="134">
        <f t="shared" si="3"/>
        <v>60.073214024571072</v>
      </c>
      <c r="M43" s="9"/>
      <c r="N43" s="44"/>
      <c r="O43" s="44"/>
      <c r="P43" s="44"/>
      <c r="Q43" s="44"/>
      <c r="R43" s="44"/>
    </row>
    <row r="44" spans="1:25" ht="15">
      <c r="A44" s="135"/>
      <c r="B44" s="136"/>
      <c r="C44" s="136"/>
      <c r="D44" s="136"/>
      <c r="E44" s="136"/>
      <c r="F44" s="136"/>
      <c r="G44" s="136"/>
      <c r="H44" s="136"/>
      <c r="J44" s="127"/>
      <c r="K44" s="127"/>
      <c r="L44" s="127"/>
      <c r="M44" s="5"/>
      <c r="N44" s="5"/>
      <c r="O44" s="5"/>
      <c r="P44" s="5"/>
      <c r="Q44" s="5"/>
      <c r="R44" s="5"/>
    </row>
    <row r="45" spans="1:25" ht="23.25">
      <c r="A45" s="1" t="s">
        <v>38</v>
      </c>
      <c r="B45" s="136"/>
      <c r="C45" s="136"/>
      <c r="D45" s="136"/>
      <c r="E45" s="136"/>
      <c r="F45" s="136"/>
      <c r="G45" s="136"/>
      <c r="H45" s="136"/>
      <c r="J45" s="127"/>
      <c r="K45" s="127"/>
      <c r="L45" s="127"/>
      <c r="M45" s="5"/>
      <c r="N45" s="5"/>
      <c r="O45" s="5"/>
      <c r="P45" s="5"/>
      <c r="Q45" s="5"/>
      <c r="R45" s="5"/>
    </row>
    <row r="46" spans="1:25" ht="15">
      <c r="B46" s="136"/>
      <c r="C46" s="136"/>
      <c r="D46" s="136"/>
      <c r="E46" s="136"/>
      <c r="F46" s="136"/>
      <c r="G46" s="136"/>
      <c r="H46" s="136"/>
      <c r="J46" s="127"/>
      <c r="K46" s="127"/>
      <c r="L46" s="127"/>
      <c r="M46" s="5"/>
      <c r="N46" s="5"/>
      <c r="O46" s="5"/>
      <c r="P46" s="5"/>
      <c r="Q46" s="5"/>
      <c r="R46" s="5"/>
    </row>
    <row r="47" spans="1:25" s="26" customFormat="1" ht="15">
      <c r="A47" s="26" t="s">
        <v>33</v>
      </c>
      <c r="B47" s="69">
        <f t="shared" ref="B47:B52" si="7">IF(ISERR((B18/$B$60)*1000),"n/a",IF(((B18/$B$60)*1000)=0,"-",((B18/$B$60)*1000)))</f>
        <v>2.1750904293846018E-3</v>
      </c>
      <c r="C47" s="69">
        <f t="shared" ref="C47:C52" si="8">IF(ISERR((D18/$B$60)*1000),"n/a",IF(((D18/$B$60)*1000)=0,"-",((D18/$B$60)*1000)))</f>
        <v>0.10440434061046089</v>
      </c>
      <c r="D47" s="69">
        <f t="shared" ref="D47:D52" si="9">IF(ISERR((F18/$B$60)*1000),"n/a",IF(((F18/$B$60)*1000)=0,"-",((F18/$B$60)*1000)))</f>
        <v>0.36324010170722848</v>
      </c>
      <c r="E47" s="130"/>
      <c r="F47" s="69">
        <f t="shared" ref="F47:F52" si="10">IF(ISERR((H18/$F$60)*1000),"n/a",IF(((H18/$F$60)*1000)=0,"-",((H18/$F$60)*1000)))</f>
        <v>2.2986133968316441E-3</v>
      </c>
      <c r="G47" s="69">
        <f t="shared" ref="G47:G52" si="11">IF(ISERR((J18/$F$60)*1000),"n/a",IF(((J18/$F$60)*1000)=0,"-",((J18/$F$60)*1000)))</f>
        <v>0.10432168493312848</v>
      </c>
      <c r="H47" s="69">
        <f t="shared" ref="H47:H52" si="12">IF(ISERR((L18/$F$60)*1000),"n/a",IF(((L18/$F$60)*1000)=0,"-",((L18/$F$60)*1000)))</f>
        <v>0.4498209601184387</v>
      </c>
      <c r="I47" s="128"/>
      <c r="J47" s="129">
        <f t="shared" ref="J47:L52" si="13">IF(ISERR((B47/F47)*100),"n/a",IF(((B47/F47)*100)=0,"-",((B47/F47)*100)))</f>
        <v>94.62619648796516</v>
      </c>
      <c r="K47" s="129">
        <f t="shared" si="13"/>
        <v>100.07923153981399</v>
      </c>
      <c r="L47" s="129">
        <f t="shared" si="13"/>
        <v>80.752151169564584</v>
      </c>
      <c r="M47" s="9"/>
      <c r="N47" s="18"/>
      <c r="O47" s="18"/>
      <c r="P47" s="18"/>
      <c r="Q47" s="18"/>
      <c r="R47" s="18"/>
    </row>
    <row r="48" spans="1:25" s="26" customFormat="1" ht="15">
      <c r="A48" s="26" t="s">
        <v>34</v>
      </c>
      <c r="B48" s="131" t="str">
        <f t="shared" si="7"/>
        <v>-</v>
      </c>
      <c r="C48" s="69">
        <f t="shared" si="8"/>
        <v>1.6313178220384514E-2</v>
      </c>
      <c r="D48" s="69">
        <f t="shared" si="9"/>
        <v>6.9602893740307259E-2</v>
      </c>
      <c r="E48" s="130"/>
      <c r="F48" s="69">
        <f t="shared" si="10"/>
        <v>4.4204103785223931E-4</v>
      </c>
      <c r="G48" s="69">
        <f t="shared" si="11"/>
        <v>2.7494952554409282E-2</v>
      </c>
      <c r="H48" s="69">
        <f t="shared" si="12"/>
        <v>0.1671799205157169</v>
      </c>
      <c r="I48" s="128"/>
      <c r="J48" s="132" t="str">
        <f t="shared" si="13"/>
        <v>n/a</v>
      </c>
      <c r="K48" s="129">
        <f t="shared" si="13"/>
        <v>59.331537990846314</v>
      </c>
      <c r="L48" s="129">
        <f t="shared" si="13"/>
        <v>41.633524842933376</v>
      </c>
      <c r="M48" s="9"/>
      <c r="N48" s="18"/>
      <c r="O48" s="18"/>
      <c r="P48" s="18"/>
      <c r="Q48" s="18"/>
      <c r="R48" s="18"/>
    </row>
    <row r="49" spans="1:18" s="26" customFormat="1" ht="15">
      <c r="A49" s="26" t="s">
        <v>35</v>
      </c>
      <c r="B49" s="131" t="str">
        <f t="shared" si="7"/>
        <v>-</v>
      </c>
      <c r="C49" s="69">
        <f t="shared" si="8"/>
        <v>3.1538811226076727E-2</v>
      </c>
      <c r="D49" s="69">
        <f t="shared" si="9"/>
        <v>0.34366428784276709</v>
      </c>
      <c r="E49" s="130"/>
      <c r="F49" s="69">
        <f t="shared" si="10"/>
        <v>1.2377149059862702E-3</v>
      </c>
      <c r="G49" s="69">
        <f t="shared" si="11"/>
        <v>2.9881974158811379E-2</v>
      </c>
      <c r="H49" s="69">
        <f t="shared" si="12"/>
        <v>0.50260066003799608</v>
      </c>
      <c r="I49" s="128"/>
      <c r="J49" s="132" t="str">
        <f t="shared" si="13"/>
        <v>n/a</v>
      </c>
      <c r="K49" s="129">
        <f t="shared" si="13"/>
        <v>105.54460377503804</v>
      </c>
      <c r="L49" s="129">
        <f t="shared" si="13"/>
        <v>68.377205835103055</v>
      </c>
      <c r="M49" s="9"/>
      <c r="N49" s="18"/>
      <c r="O49" s="18"/>
      <c r="P49" s="18"/>
      <c r="Q49" s="18"/>
      <c r="R49" s="18"/>
    </row>
    <row r="50" spans="1:18" s="26" customFormat="1" ht="15">
      <c r="A50" s="26" t="s">
        <v>36</v>
      </c>
      <c r="B50" s="131" t="str">
        <f t="shared" si="7"/>
        <v>-</v>
      </c>
      <c r="C50" s="131" t="str">
        <f t="shared" si="8"/>
        <v>-</v>
      </c>
      <c r="D50" s="69">
        <f t="shared" si="9"/>
        <v>2.0663359079153714E-2</v>
      </c>
      <c r="E50" s="130"/>
      <c r="F50" s="131" t="str">
        <f t="shared" si="10"/>
        <v>-</v>
      </c>
      <c r="G50" s="69">
        <f t="shared" si="11"/>
        <v>2.1217969816907487E-3</v>
      </c>
      <c r="H50" s="69">
        <f t="shared" si="12"/>
        <v>4.9331779824309904E-2</v>
      </c>
      <c r="I50" s="128"/>
      <c r="J50" s="132" t="str">
        <f t="shared" si="13"/>
        <v>n/a</v>
      </c>
      <c r="K50" s="132" t="str">
        <f t="shared" si="13"/>
        <v>n/a</v>
      </c>
      <c r="L50" s="129">
        <f t="shared" si="13"/>
        <v>41.886506330694246</v>
      </c>
      <c r="M50" s="9"/>
      <c r="N50" s="18"/>
      <c r="O50" s="18"/>
      <c r="P50" s="18"/>
      <c r="Q50" s="18"/>
      <c r="R50" s="18"/>
    </row>
    <row r="51" spans="1:18" s="26" customFormat="1" ht="15">
      <c r="A51" s="26" t="s">
        <v>37</v>
      </c>
      <c r="B51" s="131">
        <f t="shared" si="7"/>
        <v>1.0875452146923009E-3</v>
      </c>
      <c r="C51" s="69">
        <f t="shared" si="8"/>
        <v>2.1750904293846018E-3</v>
      </c>
      <c r="D51" s="69">
        <f t="shared" si="9"/>
        <v>2.1750904293846015E-2</v>
      </c>
      <c r="E51" s="130"/>
      <c r="F51" s="131" t="str">
        <f t="shared" si="10"/>
        <v>-</v>
      </c>
      <c r="G51" s="69">
        <f t="shared" si="11"/>
        <v>8.3987797191925478E-3</v>
      </c>
      <c r="H51" s="69">
        <f t="shared" si="12"/>
        <v>2.4754298119725397E-2</v>
      </c>
      <c r="I51" s="128"/>
      <c r="J51" s="132" t="str">
        <f t="shared" si="13"/>
        <v>n/a</v>
      </c>
      <c r="K51" s="129">
        <f t="shared" si="13"/>
        <v>25.897695880916771</v>
      </c>
      <c r="L51" s="129">
        <f t="shared" si="13"/>
        <v>87.867182453110487</v>
      </c>
      <c r="M51" s="9"/>
      <c r="N51" s="18"/>
      <c r="O51" s="18"/>
      <c r="P51" s="18"/>
      <c r="Q51" s="18"/>
      <c r="R51" s="18"/>
    </row>
    <row r="52" spans="1:18" s="26" customFormat="1" ht="15.75">
      <c r="A52" s="31" t="s">
        <v>28</v>
      </c>
      <c r="B52" s="66">
        <f t="shared" si="7"/>
        <v>3.2626356440769028E-3</v>
      </c>
      <c r="C52" s="66">
        <f t="shared" si="8"/>
        <v>0.15443142048630673</v>
      </c>
      <c r="D52" s="66">
        <f t="shared" si="9"/>
        <v>0.81892154666330252</v>
      </c>
      <c r="E52" s="133"/>
      <c r="F52" s="66">
        <f t="shared" si="10"/>
        <v>3.9783693406701542E-3</v>
      </c>
      <c r="G52" s="66">
        <f t="shared" si="11"/>
        <v>0.17221918834723243</v>
      </c>
      <c r="H52" s="66">
        <f t="shared" si="12"/>
        <v>1.1936876186161871</v>
      </c>
      <c r="I52" s="137"/>
      <c r="J52" s="134">
        <f t="shared" si="13"/>
        <v>82.009370289569787</v>
      </c>
      <c r="K52" s="134">
        <f t="shared" si="13"/>
        <v>89.671436712927957</v>
      </c>
      <c r="L52" s="134">
        <f t="shared" si="13"/>
        <v>68.604342869255717</v>
      </c>
      <c r="M52" s="9"/>
      <c r="N52" s="18"/>
      <c r="O52" s="18"/>
      <c r="P52" s="18"/>
      <c r="Q52" s="18"/>
      <c r="R52" s="18"/>
    </row>
    <row r="53" spans="1:18" ht="13.5" thickBot="1">
      <c r="A53" s="8"/>
      <c r="B53" s="8"/>
      <c r="C53" s="8"/>
      <c r="D53" s="8"/>
      <c r="E53" s="8"/>
      <c r="F53" s="8"/>
      <c r="G53" s="8"/>
      <c r="H53" s="8"/>
      <c r="I53" s="8"/>
      <c r="J53" s="8"/>
      <c r="K53" s="8"/>
      <c r="L53" s="8"/>
      <c r="M53" s="5"/>
      <c r="N53" s="5"/>
      <c r="O53" s="5"/>
      <c r="P53" s="5"/>
      <c r="Q53" s="5"/>
      <c r="R53" s="5"/>
    </row>
    <row r="54" spans="1:18" ht="14.25">
      <c r="A54" s="79" t="s">
        <v>23</v>
      </c>
    </row>
    <row r="55" spans="1:18" ht="14.25">
      <c r="A55" s="79"/>
    </row>
    <row r="57" spans="1:18">
      <c r="A57" s="3" t="s">
        <v>41</v>
      </c>
    </row>
    <row r="58" spans="1:18">
      <c r="B58" s="138" t="s">
        <v>2</v>
      </c>
      <c r="C58" s="138"/>
      <c r="D58" s="138"/>
      <c r="E58" s="138"/>
      <c r="F58" s="138" t="s">
        <v>19</v>
      </c>
      <c r="G58" s="138"/>
      <c r="H58" s="138"/>
      <c r="I58" s="138"/>
      <c r="J58" s="138" t="s">
        <v>42</v>
      </c>
    </row>
    <row r="59" spans="1:18">
      <c r="A59" s="139" t="s">
        <v>43</v>
      </c>
      <c r="B59" s="138" t="s">
        <v>27</v>
      </c>
      <c r="C59" s="138" t="s">
        <v>28</v>
      </c>
      <c r="D59" s="138"/>
      <c r="F59" s="138" t="s">
        <v>27</v>
      </c>
      <c r="G59" s="138" t="s">
        <v>28</v>
      </c>
      <c r="H59" s="138"/>
      <c r="J59" s="138" t="s">
        <v>27</v>
      </c>
      <c r="K59" s="138" t="s">
        <v>28</v>
      </c>
    </row>
    <row r="60" spans="1:18">
      <c r="A60" s="139" t="s">
        <v>44</v>
      </c>
      <c r="B60" s="140">
        <f>'Table C-D'!C106</f>
        <v>919502</v>
      </c>
      <c r="C60" s="140">
        <f>'Table C-D'!D106</f>
        <v>5438100</v>
      </c>
      <c r="D60" s="37"/>
      <c r="E60" s="37"/>
      <c r="F60" s="141">
        <f>'Table C-D'!G106</f>
        <v>11311167</v>
      </c>
      <c r="G60" s="141">
        <f>'Table C-D'!H106</f>
        <v>59115809</v>
      </c>
      <c r="H60" s="37"/>
      <c r="I60" s="37"/>
      <c r="J60" s="142">
        <f>B60+F60</f>
        <v>12230669</v>
      </c>
      <c r="K60" s="142">
        <f>C60+G60</f>
        <v>64553909</v>
      </c>
    </row>
    <row r="62" spans="1:18">
      <c r="B62" s="82"/>
      <c r="C62" s="143"/>
      <c r="F62" s="83"/>
      <c r="G62" s="84"/>
    </row>
    <row r="63" spans="1:18">
      <c r="B63" s="84"/>
      <c r="I63" s="144"/>
    </row>
    <row r="64" spans="1:18">
      <c r="B64" s="84"/>
      <c r="C64" s="84"/>
      <c r="D64" s="84"/>
      <c r="E64" s="84"/>
      <c r="F64" s="84"/>
      <c r="G64" s="84"/>
    </row>
    <row r="65" spans="2:2">
      <c r="B65" s="84"/>
    </row>
    <row r="66" spans="2:2">
      <c r="B66" s="84"/>
    </row>
    <row r="67" spans="2:2">
      <c r="B67" s="84"/>
    </row>
    <row r="68" spans="2:2">
      <c r="B68" s="84"/>
    </row>
    <row r="69" spans="2:2">
      <c r="B69" s="84"/>
    </row>
    <row r="70" spans="2:2">
      <c r="B70" s="84"/>
    </row>
    <row r="71" spans="2:2">
      <c r="B71" s="84"/>
    </row>
    <row r="72" spans="2:2">
      <c r="B72" s="84"/>
    </row>
    <row r="73" spans="2:2">
      <c r="B73" s="84"/>
    </row>
    <row r="74" spans="2:2">
      <c r="B74" s="84"/>
    </row>
    <row r="75" spans="2:2">
      <c r="B75" s="84"/>
    </row>
    <row r="76" spans="2:2">
      <c r="B76" s="84"/>
    </row>
    <row r="77" spans="2:2">
      <c r="B77" s="84"/>
    </row>
    <row r="78" spans="2:2">
      <c r="B78" s="84"/>
    </row>
    <row r="79" spans="2:2">
      <c r="B79" s="90"/>
    </row>
  </sheetData>
  <mergeCells count="2">
    <mergeCell ref="B3:F3"/>
    <mergeCell ref="H3:L3"/>
  </mergeCells>
  <pageMargins left="0.62992125984251968" right="0.35433070866141736" top="0.59055118110236227" bottom="0.94488188976377963" header="0.31496062992125984" footer="0.6692913385826772"/>
  <pageSetup paperSize="9" scale="65" orientation="portrait" horizontalDpi="4294967292"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indexed="10"/>
    <pageSetUpPr fitToPage="1"/>
  </sheetPr>
  <dimension ref="A1:AE56"/>
  <sheetViews>
    <sheetView zoomScale="75" zoomScaleNormal="75" workbookViewId="0">
      <selection activeCell="O45" sqref="O45"/>
    </sheetView>
  </sheetViews>
  <sheetFormatPr defaultColWidth="16.28515625" defaultRowHeight="18"/>
  <cols>
    <col min="1" max="1" width="20.28515625" style="154" customWidth="1"/>
    <col min="2" max="2" width="9.140625" style="153" customWidth="1"/>
    <col min="3" max="3" width="12.85546875" style="154" customWidth="1"/>
    <col min="4" max="4" width="11.5703125" style="154" customWidth="1"/>
    <col min="5" max="5" width="3" style="154" customWidth="1"/>
    <col min="6" max="6" width="13.42578125" style="154" customWidth="1"/>
    <col min="7" max="7" width="7" style="154" customWidth="1"/>
    <col min="8" max="8" width="23.42578125" style="154" customWidth="1"/>
    <col min="9" max="9" width="9" style="153" customWidth="1"/>
    <col min="10" max="10" width="11" style="154" customWidth="1"/>
    <col min="11" max="11" width="12.28515625" style="154" customWidth="1"/>
    <col min="12" max="12" width="3" style="154" customWidth="1"/>
    <col min="13" max="13" width="12.28515625" style="154" customWidth="1"/>
    <col min="14" max="14" width="3" style="153" customWidth="1"/>
    <col min="15" max="15" width="7" style="154" customWidth="1"/>
    <col min="16" max="16" width="16.85546875" style="157" customWidth="1"/>
    <col min="17" max="17" width="15.5703125" style="154" customWidth="1"/>
    <col min="18" max="18" width="4.5703125" style="154" customWidth="1"/>
    <col min="19" max="16384" width="16.28515625" style="154"/>
  </cols>
  <sheetData>
    <row r="1" spans="1:31" s="150" customFormat="1" ht="20.25" customHeight="1">
      <c r="A1" s="145" t="s">
        <v>45</v>
      </c>
      <c r="B1" s="146"/>
      <c r="C1" s="147"/>
      <c r="D1" s="147"/>
      <c r="E1" s="147"/>
      <c r="F1" s="147"/>
      <c r="G1" s="147"/>
      <c r="H1" s="148"/>
      <c r="I1" s="146"/>
      <c r="J1" s="147"/>
      <c r="K1" s="147"/>
      <c r="L1" s="147"/>
      <c r="M1" s="147"/>
      <c r="N1" s="146"/>
      <c r="O1" s="147"/>
      <c r="P1" s="149"/>
    </row>
    <row r="2" spans="1:31" s="150" customFormat="1" ht="22.5" customHeight="1">
      <c r="A2" s="151" t="s">
        <v>46</v>
      </c>
      <c r="B2" s="146"/>
      <c r="C2" s="147"/>
      <c r="D2" s="147"/>
      <c r="E2" s="147"/>
      <c r="F2" s="147"/>
      <c r="G2" s="147"/>
      <c r="H2" s="148"/>
      <c r="I2" s="146"/>
      <c r="J2" s="147"/>
      <c r="K2" s="147"/>
      <c r="L2" s="147"/>
      <c r="M2" s="147"/>
      <c r="N2" s="146"/>
      <c r="O2" s="147"/>
      <c r="P2" s="149"/>
    </row>
    <row r="3" spans="1:31" s="150" customFormat="1" ht="22.5" customHeight="1">
      <c r="A3" s="145"/>
      <c r="B3" s="146"/>
      <c r="C3" s="147"/>
      <c r="D3" s="147"/>
      <c r="E3" s="147"/>
      <c r="F3" s="147"/>
      <c r="G3" s="147"/>
      <c r="H3" s="148"/>
      <c r="I3" s="146"/>
      <c r="J3" s="147"/>
      <c r="K3" s="147"/>
      <c r="L3" s="147"/>
      <c r="M3" s="147"/>
      <c r="N3" s="146"/>
      <c r="O3" s="147"/>
      <c r="P3" s="149"/>
    </row>
    <row r="4" spans="1:31" ht="4.5" customHeight="1">
      <c r="A4" s="152"/>
      <c r="H4" s="155"/>
      <c r="J4" s="156"/>
    </row>
    <row r="5" spans="1:31" s="150" customFormat="1" ht="29.25" customHeight="1" thickBot="1">
      <c r="A5" s="145" t="s">
        <v>47</v>
      </c>
      <c r="B5" s="158"/>
      <c r="C5" s="155"/>
      <c r="D5" s="159"/>
      <c r="E5" s="160"/>
      <c r="F5" s="160"/>
      <c r="H5" s="145" t="s">
        <v>48</v>
      </c>
      <c r="I5" s="158"/>
      <c r="J5" s="155"/>
      <c r="K5" s="159"/>
      <c r="L5" s="160"/>
      <c r="M5" s="160"/>
      <c r="N5" s="161"/>
      <c r="P5" s="162"/>
    </row>
    <row r="6" spans="1:31" ht="19.5" customHeight="1">
      <c r="A6" s="163"/>
      <c r="B6" s="164"/>
      <c r="C6" s="165"/>
      <c r="D6" s="166" t="s">
        <v>49</v>
      </c>
      <c r="E6" s="166"/>
      <c r="F6" s="166"/>
      <c r="G6" s="167"/>
      <c r="H6" s="163"/>
      <c r="I6" s="164"/>
      <c r="J6" s="165"/>
      <c r="K6" s="166" t="s">
        <v>49</v>
      </c>
      <c r="L6" s="166"/>
      <c r="M6" s="166"/>
      <c r="N6" s="167"/>
    </row>
    <row r="7" spans="1:31" ht="36" customHeight="1" thickBot="1">
      <c r="A7" s="168"/>
      <c r="B7" s="169"/>
      <c r="C7" s="170" t="s">
        <v>50</v>
      </c>
      <c r="D7" s="171" t="s">
        <v>51</v>
      </c>
      <c r="E7" s="172"/>
      <c r="F7" s="171" t="s">
        <v>52</v>
      </c>
      <c r="H7" s="168"/>
      <c r="I7" s="169"/>
      <c r="J7" s="170" t="s">
        <v>50</v>
      </c>
      <c r="K7" s="171" t="s">
        <v>51</v>
      </c>
      <c r="L7" s="172"/>
      <c r="M7" s="171" t="s">
        <v>52</v>
      </c>
      <c r="P7" s="173"/>
      <c r="Q7" s="174"/>
      <c r="U7" s="175"/>
      <c r="V7" s="176"/>
      <c r="W7" s="174"/>
      <c r="X7" s="176"/>
      <c r="Y7" s="174"/>
      <c r="Z7" s="177"/>
      <c r="AA7" s="178"/>
      <c r="AB7" s="175"/>
      <c r="AC7" s="176"/>
      <c r="AD7" s="174"/>
      <c r="AE7" s="176"/>
    </row>
    <row r="8" spans="1:31" s="179" customFormat="1" ht="12.75" customHeight="1">
      <c r="B8" s="180"/>
      <c r="I8" s="180"/>
      <c r="N8" s="180"/>
      <c r="P8" s="181"/>
      <c r="U8" s="182"/>
      <c r="V8" s="182"/>
      <c r="W8" s="182"/>
      <c r="X8" s="182"/>
      <c r="Y8" s="182"/>
      <c r="Z8" s="182"/>
      <c r="AA8" s="182"/>
      <c r="AB8" s="182"/>
      <c r="AC8" s="182"/>
      <c r="AD8" s="182"/>
      <c r="AE8" s="182"/>
    </row>
    <row r="9" spans="1:31" s="179" customFormat="1">
      <c r="A9" s="41" t="s">
        <v>53</v>
      </c>
      <c r="B9" s="183"/>
      <c r="C9" s="184">
        <v>108</v>
      </c>
      <c r="D9" s="184">
        <v>20.394216426823757</v>
      </c>
      <c r="E9" s="105"/>
      <c r="F9" s="185">
        <v>68.885582826528122</v>
      </c>
      <c r="G9" s="186"/>
      <c r="H9" s="41" t="s">
        <v>53</v>
      </c>
      <c r="I9" s="183"/>
      <c r="J9" s="184">
        <v>106</v>
      </c>
      <c r="K9" s="184">
        <v>20.158541221459259</v>
      </c>
      <c r="L9" s="127"/>
      <c r="M9" s="185">
        <v>74.901407135734388</v>
      </c>
      <c r="N9" s="187"/>
      <c r="Z9" s="188"/>
    </row>
    <row r="10" spans="1:31" s="179" customFormat="1">
      <c r="A10" s="189" t="s">
        <v>54</v>
      </c>
      <c r="B10" s="183"/>
      <c r="C10" s="184">
        <v>1521</v>
      </c>
      <c r="D10" s="184">
        <v>27.171787759647334</v>
      </c>
      <c r="E10" s="105"/>
      <c r="F10" s="185">
        <v>91.778198146421218</v>
      </c>
      <c r="G10" s="186"/>
      <c r="H10" s="189" t="s">
        <v>55</v>
      </c>
      <c r="I10" s="183"/>
      <c r="J10" s="184">
        <v>252</v>
      </c>
      <c r="K10" s="184">
        <v>25.212220363210047</v>
      </c>
      <c r="L10" s="127"/>
      <c r="M10" s="185">
        <v>93.678940429001287</v>
      </c>
      <c r="N10" s="187"/>
      <c r="V10" s="190"/>
      <c r="X10" s="190"/>
      <c r="Z10" s="154"/>
    </row>
    <row r="11" spans="1:31" s="179" customFormat="1" ht="18.75">
      <c r="A11" s="191" t="s">
        <v>56</v>
      </c>
      <c r="B11" s="192"/>
      <c r="C11" s="193">
        <v>233</v>
      </c>
      <c r="D11" s="193">
        <v>27.463039816693048</v>
      </c>
      <c r="E11" s="194"/>
      <c r="F11" s="185">
        <v>92.761960762210222</v>
      </c>
      <c r="G11" s="186"/>
      <c r="H11" s="195" t="s">
        <v>2</v>
      </c>
      <c r="I11" s="196"/>
      <c r="J11" s="197">
        <v>146</v>
      </c>
      <c r="K11" s="197">
        <v>26.913434596667155</v>
      </c>
      <c r="L11" s="198"/>
      <c r="M11" s="199">
        <v>100</v>
      </c>
      <c r="N11" s="187"/>
      <c r="V11" s="190"/>
      <c r="X11" s="190"/>
      <c r="Z11" s="26"/>
    </row>
    <row r="12" spans="1:31" s="179" customFormat="1">
      <c r="A12" s="189" t="s">
        <v>57</v>
      </c>
      <c r="B12" s="183"/>
      <c r="C12" s="184">
        <v>1785</v>
      </c>
      <c r="D12" s="193">
        <v>27.651307684558653</v>
      </c>
      <c r="E12" s="105"/>
      <c r="F12" s="185">
        <v>93.397873490309564</v>
      </c>
      <c r="G12" s="186"/>
      <c r="H12" s="189" t="s">
        <v>56</v>
      </c>
      <c r="I12" s="183"/>
      <c r="J12" s="184">
        <v>230</v>
      </c>
      <c r="K12" s="184">
        <v>27.31737444400235</v>
      </c>
      <c r="L12" s="127"/>
      <c r="M12" s="185">
        <v>101.50088553686574</v>
      </c>
      <c r="N12" s="187"/>
      <c r="Q12" s="190"/>
      <c r="X12" s="190"/>
    </row>
    <row r="13" spans="1:31" s="179" customFormat="1">
      <c r="A13" s="189" t="s">
        <v>58</v>
      </c>
      <c r="B13" s="183"/>
      <c r="C13" s="184">
        <v>1840</v>
      </c>
      <c r="D13" s="193">
        <v>27.696015160557863</v>
      </c>
      <c r="E13" s="105"/>
      <c r="F13" s="185">
        <v>93.548882015297963</v>
      </c>
      <c r="G13" s="186"/>
      <c r="H13" s="189" t="s">
        <v>54</v>
      </c>
      <c r="I13" s="183"/>
      <c r="J13" s="184">
        <v>1544</v>
      </c>
      <c r="K13" s="184">
        <v>27.760083122031276</v>
      </c>
      <c r="L13" s="127"/>
      <c r="M13" s="185">
        <v>103.14582117835293</v>
      </c>
      <c r="N13" s="187"/>
      <c r="Q13" s="190"/>
      <c r="X13" s="190"/>
    </row>
    <row r="14" spans="1:31" s="179" customFormat="1">
      <c r="A14" s="41" t="s">
        <v>59</v>
      </c>
      <c r="B14" s="183"/>
      <c r="C14" s="184">
        <v>55</v>
      </c>
      <c r="D14" s="184">
        <v>29.229805260408337</v>
      </c>
      <c r="E14" s="105"/>
      <c r="F14" s="185">
        <v>98.729567693556888</v>
      </c>
      <c r="G14" s="186"/>
      <c r="H14" s="41" t="s">
        <v>57</v>
      </c>
      <c r="I14" s="183"/>
      <c r="J14" s="184">
        <v>1793</v>
      </c>
      <c r="K14" s="184">
        <v>27.941669077603116</v>
      </c>
      <c r="L14" s="127"/>
      <c r="M14" s="185">
        <v>103.82052493985027</v>
      </c>
      <c r="N14" s="187"/>
      <c r="Q14" s="190"/>
      <c r="X14" s="190"/>
    </row>
    <row r="15" spans="1:31" s="179" customFormat="1" ht="18.75">
      <c r="A15" s="195" t="s">
        <v>2</v>
      </c>
      <c r="B15" s="196"/>
      <c r="C15" s="197">
        <v>161</v>
      </c>
      <c r="D15" s="197">
        <v>29.605928541218439</v>
      </c>
      <c r="E15" s="200"/>
      <c r="F15" s="199">
        <v>100</v>
      </c>
      <c r="G15" s="186"/>
      <c r="H15" s="191" t="s">
        <v>58</v>
      </c>
      <c r="I15" s="192"/>
      <c r="J15" s="193">
        <v>1856</v>
      </c>
      <c r="K15" s="193">
        <v>28.10408183169686</v>
      </c>
      <c r="L15" s="127"/>
      <c r="M15" s="185">
        <v>104.42398843875968</v>
      </c>
      <c r="N15" s="187"/>
      <c r="Q15" s="190"/>
      <c r="V15" s="190"/>
      <c r="X15" s="190"/>
    </row>
    <row r="16" spans="1:31" s="179" customFormat="1">
      <c r="A16" s="189" t="s">
        <v>60</v>
      </c>
      <c r="B16" s="183"/>
      <c r="C16" s="184">
        <v>175</v>
      </c>
      <c r="D16" s="184">
        <v>30.270584429849219</v>
      </c>
      <c r="E16" s="105"/>
      <c r="F16" s="185">
        <v>102.24500943351742</v>
      </c>
      <c r="G16" s="186"/>
      <c r="H16" s="189" t="s">
        <v>60</v>
      </c>
      <c r="I16" s="183"/>
      <c r="J16" s="184">
        <v>175</v>
      </c>
      <c r="K16" s="184">
        <v>30.441299693899687</v>
      </c>
      <c r="L16" s="127"/>
      <c r="M16" s="185">
        <v>113.10819354758017</v>
      </c>
      <c r="N16" s="187"/>
      <c r="V16" s="190"/>
      <c r="X16" s="190"/>
    </row>
    <row r="17" spans="1:24" s="179" customFormat="1">
      <c r="A17" s="201" t="s">
        <v>61</v>
      </c>
      <c r="B17" s="192"/>
      <c r="C17" s="193">
        <v>148</v>
      </c>
      <c r="D17" s="193">
        <v>30.639335275480747</v>
      </c>
      <c r="E17" s="105"/>
      <c r="F17" s="185">
        <v>103.4905398519204</v>
      </c>
      <c r="G17" s="186"/>
      <c r="H17" s="201" t="s">
        <v>62</v>
      </c>
      <c r="I17" s="192"/>
      <c r="J17" s="193">
        <v>103</v>
      </c>
      <c r="K17" s="193">
        <v>32.958259803882356</v>
      </c>
      <c r="L17" s="127"/>
      <c r="M17" s="185">
        <v>122.46025190691851</v>
      </c>
      <c r="N17" s="187"/>
      <c r="V17" s="190"/>
      <c r="X17" s="190"/>
    </row>
    <row r="18" spans="1:24" s="179" customFormat="1">
      <c r="A18" s="189" t="s">
        <v>55</v>
      </c>
      <c r="B18" s="183"/>
      <c r="C18" s="184">
        <v>324</v>
      </c>
      <c r="D18" s="184">
        <v>32.01504469952399</v>
      </c>
      <c r="E18" s="105"/>
      <c r="F18" s="185">
        <v>108.13727613694498</v>
      </c>
      <c r="G18" s="186"/>
      <c r="H18" s="189" t="s">
        <v>63</v>
      </c>
      <c r="I18" s="183"/>
      <c r="J18" s="184">
        <v>159</v>
      </c>
      <c r="K18" s="184">
        <v>33.233125358066019</v>
      </c>
      <c r="L18" s="127"/>
      <c r="M18" s="185">
        <v>123.4815468783812</v>
      </c>
      <c r="N18" s="187"/>
      <c r="V18" s="190"/>
      <c r="X18" s="190"/>
    </row>
    <row r="19" spans="1:24" s="179" customFormat="1">
      <c r="A19" s="191" t="s">
        <v>62</v>
      </c>
      <c r="B19" s="192"/>
      <c r="C19" s="193">
        <v>103</v>
      </c>
      <c r="D19" s="193">
        <v>32.816855501650238</v>
      </c>
      <c r="E19" s="105"/>
      <c r="F19" s="185">
        <v>110.8455539773442</v>
      </c>
      <c r="G19" s="186"/>
      <c r="H19" s="191" t="s">
        <v>59</v>
      </c>
      <c r="I19" s="192"/>
      <c r="J19" s="193">
        <v>63</v>
      </c>
      <c r="K19" s="193">
        <v>33.674820962201885</v>
      </c>
      <c r="L19" s="127"/>
      <c r="M19" s="185">
        <v>125.12271832585809</v>
      </c>
      <c r="N19" s="187"/>
      <c r="V19" s="190"/>
      <c r="X19" s="190"/>
    </row>
    <row r="20" spans="1:24" s="179" customFormat="1">
      <c r="A20" s="201" t="s">
        <v>64</v>
      </c>
      <c r="B20" s="183"/>
      <c r="C20" s="184">
        <v>4166</v>
      </c>
      <c r="D20" s="202">
        <v>32.947605398725344</v>
      </c>
      <c r="E20" s="105"/>
      <c r="F20" s="185">
        <v>111.28718814832814</v>
      </c>
      <c r="G20" s="186"/>
      <c r="H20" s="201" t="s">
        <v>64</v>
      </c>
      <c r="I20" s="183"/>
      <c r="J20" s="184">
        <v>4431</v>
      </c>
      <c r="K20" s="202">
        <v>34.970661658966833</v>
      </c>
      <c r="L20" s="127"/>
      <c r="M20" s="185">
        <v>129.93756532024884</v>
      </c>
      <c r="N20" s="187"/>
      <c r="V20" s="190"/>
      <c r="X20" s="190"/>
    </row>
    <row r="21" spans="1:24" s="179" customFormat="1">
      <c r="A21" s="189" t="s">
        <v>65</v>
      </c>
      <c r="B21" s="183"/>
      <c r="C21" s="184">
        <v>316</v>
      </c>
      <c r="D21" s="184">
        <v>35.613888199214173</v>
      </c>
      <c r="E21" s="105"/>
      <c r="F21" s="185">
        <v>120.29309653176807</v>
      </c>
      <c r="G21" s="186"/>
      <c r="H21" s="189" t="s">
        <v>66</v>
      </c>
      <c r="I21" s="183"/>
      <c r="J21" s="184">
        <v>613</v>
      </c>
      <c r="K21" s="184">
        <v>35.886763386860423</v>
      </c>
      <c r="L21" s="127"/>
      <c r="M21" s="185">
        <v>133.34144795961674</v>
      </c>
      <c r="N21" s="187"/>
      <c r="V21" s="190"/>
      <c r="X21" s="190"/>
    </row>
    <row r="22" spans="1:24" s="179" customFormat="1">
      <c r="A22" s="191" t="s">
        <v>67</v>
      </c>
      <c r="B22" s="192"/>
      <c r="C22" s="193">
        <v>18</v>
      </c>
      <c r="D22" s="193">
        <v>37.838894599759094</v>
      </c>
      <c r="E22" s="105"/>
      <c r="F22" s="185">
        <v>127.80850479686332</v>
      </c>
      <c r="G22" s="186"/>
      <c r="H22" s="191" t="s">
        <v>68</v>
      </c>
      <c r="I22" s="192"/>
      <c r="J22" s="193">
        <v>48</v>
      </c>
      <c r="K22" s="193">
        <v>36.48428325485412</v>
      </c>
      <c r="L22" s="127"/>
      <c r="M22" s="185">
        <v>135.56160260337853</v>
      </c>
      <c r="N22" s="187"/>
      <c r="V22" s="190"/>
      <c r="X22" s="190"/>
    </row>
    <row r="23" spans="1:24" s="179" customFormat="1">
      <c r="A23" s="189" t="s">
        <v>69</v>
      </c>
      <c r="B23" s="183"/>
      <c r="C23" s="184">
        <v>1806</v>
      </c>
      <c r="D23" s="184">
        <v>38.706817652975033</v>
      </c>
      <c r="E23" s="105"/>
      <c r="F23" s="185">
        <v>130.7400901109587</v>
      </c>
      <c r="G23" s="186"/>
      <c r="H23" s="189" t="s">
        <v>70</v>
      </c>
      <c r="I23" s="183"/>
      <c r="J23" s="184">
        <v>3180</v>
      </c>
      <c r="K23" s="184">
        <v>38.535340536622549</v>
      </c>
      <c r="L23" s="127"/>
      <c r="M23" s="185">
        <v>143.1825447555274</v>
      </c>
      <c r="N23" s="187"/>
      <c r="V23" s="190"/>
      <c r="X23" s="190"/>
    </row>
    <row r="24" spans="1:24" s="179" customFormat="1">
      <c r="A24" s="203" t="s">
        <v>66</v>
      </c>
      <c r="B24" s="183"/>
      <c r="C24" s="184">
        <v>678</v>
      </c>
      <c r="D24" s="184">
        <v>39.462003677998432</v>
      </c>
      <c r="E24" s="105"/>
      <c r="F24" s="185">
        <v>133.29088335485918</v>
      </c>
      <c r="G24" s="186"/>
      <c r="H24" s="203" t="s">
        <v>69</v>
      </c>
      <c r="I24" s="183"/>
      <c r="J24" s="184">
        <v>1830</v>
      </c>
      <c r="K24" s="184">
        <v>39.331135145563024</v>
      </c>
      <c r="L24" s="127"/>
      <c r="M24" s="185">
        <v>146.13941228606186</v>
      </c>
      <c r="N24" s="187"/>
      <c r="V24" s="190"/>
      <c r="X24" s="190"/>
    </row>
    <row r="25" spans="1:24" s="179" customFormat="1">
      <c r="A25" s="189" t="s">
        <v>70</v>
      </c>
      <c r="B25" s="183"/>
      <c r="C25" s="184">
        <v>3275</v>
      </c>
      <c r="D25" s="184">
        <v>39.556794322702586</v>
      </c>
      <c r="E25" s="105"/>
      <c r="F25" s="185">
        <v>133.61105789210492</v>
      </c>
      <c r="G25" s="186"/>
      <c r="H25" s="189" t="s">
        <v>67</v>
      </c>
      <c r="I25" s="183"/>
      <c r="J25" s="184">
        <v>19</v>
      </c>
      <c r="K25" s="184">
        <v>41.277696791419459</v>
      </c>
      <c r="L25" s="127"/>
      <c r="M25" s="185">
        <v>153.37208873567965</v>
      </c>
      <c r="N25" s="187"/>
      <c r="V25" s="190"/>
      <c r="X25" s="190"/>
    </row>
    <row r="26" spans="1:24" s="179" customFormat="1">
      <c r="A26" s="189" t="s">
        <v>71</v>
      </c>
      <c r="B26" s="183"/>
      <c r="C26" s="184">
        <v>225</v>
      </c>
      <c r="D26" s="184">
        <v>40.811662340630463</v>
      </c>
      <c r="E26" s="105"/>
      <c r="F26" s="185">
        <v>137.84962793452331</v>
      </c>
      <c r="G26" s="186"/>
      <c r="H26" s="189" t="s">
        <v>65</v>
      </c>
      <c r="I26" s="183"/>
      <c r="J26" s="184">
        <v>364</v>
      </c>
      <c r="K26" s="184">
        <v>41.775217196699295</v>
      </c>
      <c r="L26" s="127"/>
      <c r="M26" s="185">
        <v>155.22068373195503</v>
      </c>
      <c r="N26" s="187"/>
      <c r="V26" s="190"/>
      <c r="X26" s="190"/>
    </row>
    <row r="27" spans="1:24" s="179" customFormat="1">
      <c r="A27" s="203" t="s">
        <v>72</v>
      </c>
      <c r="B27" s="183"/>
      <c r="C27" s="184">
        <v>229</v>
      </c>
      <c r="D27" s="184">
        <v>42.071459016152495</v>
      </c>
      <c r="E27" s="105"/>
      <c r="F27" s="185">
        <v>142.1048455128813</v>
      </c>
      <c r="G27" s="186"/>
      <c r="H27" s="203" t="s">
        <v>73</v>
      </c>
      <c r="I27" s="183"/>
      <c r="J27" s="184">
        <v>25</v>
      </c>
      <c r="K27" s="184">
        <v>42.32503254795003</v>
      </c>
      <c r="L27" s="127"/>
      <c r="M27" s="185">
        <v>157.26358668912283</v>
      </c>
      <c r="N27" s="187"/>
      <c r="V27" s="190"/>
      <c r="X27" s="190"/>
    </row>
    <row r="28" spans="1:24" s="179" customFormat="1">
      <c r="A28" s="41" t="s">
        <v>74</v>
      </c>
      <c r="B28" s="183"/>
      <c r="C28" s="184">
        <v>91</v>
      </c>
      <c r="D28" s="184">
        <v>44.027713268307792</v>
      </c>
      <c r="E28" s="105"/>
      <c r="F28" s="185">
        <v>148.71248914558052</v>
      </c>
      <c r="G28" s="186"/>
      <c r="H28" s="41" t="s">
        <v>71</v>
      </c>
      <c r="I28" s="183"/>
      <c r="J28" s="184">
        <v>238</v>
      </c>
      <c r="K28" s="184">
        <v>43.246802780224293</v>
      </c>
      <c r="L28" s="127"/>
      <c r="M28" s="185">
        <v>160.68853131654848</v>
      </c>
      <c r="N28" s="187"/>
      <c r="V28" s="190"/>
      <c r="X28" s="190"/>
    </row>
    <row r="29" spans="1:24" s="179" customFormat="1">
      <c r="A29" s="201" t="s">
        <v>75</v>
      </c>
      <c r="B29" s="192"/>
      <c r="C29" s="193">
        <v>1145</v>
      </c>
      <c r="D29" s="193">
        <v>45.813084216852332</v>
      </c>
      <c r="E29" s="105"/>
      <c r="F29" s="185">
        <v>154.74293992525756</v>
      </c>
      <c r="G29" s="186"/>
      <c r="H29" s="201" t="s">
        <v>76</v>
      </c>
      <c r="I29" s="192"/>
      <c r="J29" s="193">
        <v>414</v>
      </c>
      <c r="K29" s="193">
        <v>47.190968970798025</v>
      </c>
      <c r="L29" s="127"/>
      <c r="M29" s="185">
        <v>175.34354004985283</v>
      </c>
      <c r="N29" s="187"/>
      <c r="V29" s="190"/>
      <c r="X29" s="190"/>
    </row>
    <row r="30" spans="1:24" s="179" customFormat="1">
      <c r="A30" s="189" t="s">
        <v>76</v>
      </c>
      <c r="B30" s="183"/>
      <c r="C30" s="184">
        <v>409</v>
      </c>
      <c r="D30" s="184">
        <v>46.359966208231967</v>
      </c>
      <c r="E30" s="105"/>
      <c r="F30" s="185">
        <v>156.59014424657531</v>
      </c>
      <c r="G30" s="186"/>
      <c r="H30" s="189" t="s">
        <v>77</v>
      </c>
      <c r="I30" s="183"/>
      <c r="J30" s="184">
        <v>16</v>
      </c>
      <c r="K30" s="184">
        <v>47.288450682579231</v>
      </c>
      <c r="L30" s="127"/>
      <c r="M30" s="185">
        <v>175.70574470058619</v>
      </c>
      <c r="N30" s="187"/>
      <c r="V30" s="190"/>
      <c r="X30" s="190"/>
    </row>
    <row r="31" spans="1:24" s="179" customFormat="1">
      <c r="A31" s="189" t="s">
        <v>78</v>
      </c>
      <c r="B31" s="183"/>
      <c r="C31" s="184">
        <v>1804</v>
      </c>
      <c r="D31" s="184">
        <v>48.679322427006376</v>
      </c>
      <c r="E31" s="105"/>
      <c r="F31" s="185">
        <v>164.42423806851141</v>
      </c>
      <c r="G31" s="186"/>
      <c r="H31" s="189" t="s">
        <v>75</v>
      </c>
      <c r="I31" s="183"/>
      <c r="J31" s="184">
        <v>1225</v>
      </c>
      <c r="K31" s="184">
        <v>49.792983132169681</v>
      </c>
      <c r="L31" s="127"/>
      <c r="M31" s="185">
        <v>185.0116266406809</v>
      </c>
      <c r="N31" s="187"/>
      <c r="V31" s="190"/>
      <c r="X31" s="190"/>
    </row>
    <row r="32" spans="1:24" s="179" customFormat="1">
      <c r="A32" s="41" t="s">
        <v>79</v>
      </c>
      <c r="B32" s="183"/>
      <c r="C32" s="184">
        <v>3259</v>
      </c>
      <c r="D32" s="184">
        <v>48.695453434460894</v>
      </c>
      <c r="E32" s="105"/>
      <c r="F32" s="185">
        <v>164.47872380244831</v>
      </c>
      <c r="G32" s="186"/>
      <c r="H32" s="41" t="s">
        <v>74</v>
      </c>
      <c r="I32" s="183"/>
      <c r="J32" s="184">
        <v>104</v>
      </c>
      <c r="K32" s="184">
        <v>50.341377465940916</v>
      </c>
      <c r="L32" s="127"/>
      <c r="M32" s="185">
        <v>187.04924964194268</v>
      </c>
      <c r="N32" s="187"/>
      <c r="V32" s="190"/>
      <c r="X32" s="190"/>
    </row>
    <row r="33" spans="1:24" s="179" customFormat="1">
      <c r="A33" s="189" t="s">
        <v>68</v>
      </c>
      <c r="B33" s="183"/>
      <c r="C33" s="184">
        <v>67</v>
      </c>
      <c r="D33" s="184">
        <v>50.790936167922418</v>
      </c>
      <c r="E33" s="105"/>
      <c r="F33" s="185">
        <v>171.55663973588753</v>
      </c>
      <c r="G33" s="186"/>
      <c r="H33" s="189" t="s">
        <v>78</v>
      </c>
      <c r="I33" s="183"/>
      <c r="J33" s="184">
        <v>1841</v>
      </c>
      <c r="K33" s="184">
        <v>50.382772233635507</v>
      </c>
      <c r="L33" s="127"/>
      <c r="M33" s="185">
        <v>187.20305672125065</v>
      </c>
      <c r="N33" s="187"/>
      <c r="V33" s="190"/>
      <c r="X33" s="190"/>
    </row>
    <row r="34" spans="1:24" s="179" customFormat="1">
      <c r="A34" s="189" t="s">
        <v>77</v>
      </c>
      <c r="B34" s="183"/>
      <c r="C34" s="184">
        <v>18</v>
      </c>
      <c r="D34" s="184">
        <v>51.657339647008179</v>
      </c>
      <c r="E34" s="105"/>
      <c r="F34" s="185">
        <v>174.48309238161193</v>
      </c>
      <c r="G34" s="186"/>
      <c r="H34" s="189" t="s">
        <v>72</v>
      </c>
      <c r="I34" s="183"/>
      <c r="J34" s="184">
        <v>276</v>
      </c>
      <c r="K34" s="184">
        <v>50.77876410007611</v>
      </c>
      <c r="L34" s="127"/>
      <c r="M34" s="185">
        <v>188.67441060965268</v>
      </c>
      <c r="N34" s="187"/>
      <c r="V34" s="190"/>
      <c r="X34" s="190"/>
    </row>
    <row r="35" spans="1:24" s="179" customFormat="1">
      <c r="A35" s="189" t="s">
        <v>80</v>
      </c>
      <c r="B35" s="183"/>
      <c r="C35" s="184">
        <v>604</v>
      </c>
      <c r="D35" s="184">
        <v>52.989014692958932</v>
      </c>
      <c r="E35" s="105"/>
      <c r="F35" s="185">
        <v>178.98109366570185</v>
      </c>
      <c r="G35" s="186"/>
      <c r="H35" s="189" t="s">
        <v>79</v>
      </c>
      <c r="I35" s="183"/>
      <c r="J35" s="184">
        <v>3448</v>
      </c>
      <c r="K35" s="184">
        <v>51.613582341724097</v>
      </c>
      <c r="L35" s="127"/>
      <c r="M35" s="185">
        <v>191.77627499135951</v>
      </c>
      <c r="N35" s="187"/>
      <c r="V35" s="190"/>
      <c r="X35" s="190"/>
    </row>
    <row r="36" spans="1:24" s="179" customFormat="1">
      <c r="A36" s="201" t="s">
        <v>81</v>
      </c>
      <c r="B36" s="192"/>
      <c r="C36" s="193">
        <v>3310</v>
      </c>
      <c r="D36" s="193">
        <v>54.725241015500089</v>
      </c>
      <c r="E36" s="194"/>
      <c r="F36" s="185">
        <v>184.84554855055345</v>
      </c>
      <c r="G36" s="186"/>
      <c r="H36" s="201" t="s">
        <v>80</v>
      </c>
      <c r="I36" s="192"/>
      <c r="J36" s="193">
        <v>609</v>
      </c>
      <c r="K36" s="193">
        <v>53.648224626966453</v>
      </c>
      <c r="L36" s="106"/>
      <c r="M36" s="185">
        <v>199.33622531258058</v>
      </c>
      <c r="N36" s="153"/>
      <c r="V36" s="190"/>
      <c r="X36" s="190"/>
    </row>
    <row r="37" spans="1:24" s="179" customFormat="1">
      <c r="A37" s="203" t="s">
        <v>82</v>
      </c>
      <c r="B37" s="183"/>
      <c r="C37" s="184">
        <v>606</v>
      </c>
      <c r="D37" s="184">
        <v>58.886251100108865</v>
      </c>
      <c r="E37" s="105"/>
      <c r="F37" s="185">
        <v>198.90020006677145</v>
      </c>
      <c r="G37" s="186"/>
      <c r="H37" s="203" t="s">
        <v>83</v>
      </c>
      <c r="I37" s="183"/>
      <c r="J37" s="184">
        <v>46</v>
      </c>
      <c r="K37" s="184">
        <v>53.813631694825233</v>
      </c>
      <c r="L37" s="127"/>
      <c r="M37" s="185">
        <v>199.95081453293696</v>
      </c>
      <c r="N37" s="187"/>
      <c r="V37" s="190"/>
      <c r="X37" s="190"/>
    </row>
    <row r="38" spans="1:24" s="179" customFormat="1">
      <c r="A38" s="189" t="s">
        <v>73</v>
      </c>
      <c r="B38" s="183"/>
      <c r="C38" s="184">
        <v>36</v>
      </c>
      <c r="D38" s="184">
        <v>59.800167772692916</v>
      </c>
      <c r="E38" s="105"/>
      <c r="F38" s="185">
        <v>201.98713811470893</v>
      </c>
      <c r="G38" s="186"/>
      <c r="H38" s="189" t="s">
        <v>84</v>
      </c>
      <c r="I38" s="183"/>
      <c r="J38" s="184">
        <v>577</v>
      </c>
      <c r="K38" s="184">
        <v>54.542945243420341</v>
      </c>
      <c r="L38" s="127"/>
      <c r="M38" s="185">
        <v>202.66066394281279</v>
      </c>
      <c r="N38" s="204"/>
      <c r="V38" s="190"/>
      <c r="X38" s="190"/>
    </row>
    <row r="39" spans="1:24" s="179" customFormat="1">
      <c r="A39" s="191" t="s">
        <v>85</v>
      </c>
      <c r="B39" s="192"/>
      <c r="C39" s="193">
        <v>170</v>
      </c>
      <c r="D39" s="193">
        <v>60.52189094596072</v>
      </c>
      <c r="E39" s="105"/>
      <c r="F39" s="185">
        <v>204.42490382188137</v>
      </c>
      <c r="G39" s="186"/>
      <c r="H39" s="191" t="s">
        <v>81</v>
      </c>
      <c r="I39" s="192"/>
      <c r="J39" s="193">
        <v>3378</v>
      </c>
      <c r="K39" s="193">
        <v>55.752284907049408</v>
      </c>
      <c r="L39" s="127"/>
      <c r="M39" s="185">
        <v>207.1541062765491</v>
      </c>
      <c r="N39" s="204"/>
      <c r="V39" s="190"/>
      <c r="X39" s="190"/>
    </row>
    <row r="40" spans="1:24" s="179" customFormat="1">
      <c r="A40" s="189" t="s">
        <v>83</v>
      </c>
      <c r="B40" s="183"/>
      <c r="C40" s="184">
        <v>53</v>
      </c>
      <c r="D40" s="184">
        <v>61.32584155253889</v>
      </c>
      <c r="E40" s="105"/>
      <c r="F40" s="185">
        <v>207.14040928376508</v>
      </c>
      <c r="G40" s="186"/>
      <c r="H40" s="189" t="s">
        <v>82</v>
      </c>
      <c r="I40" s="183"/>
      <c r="J40" s="184">
        <v>602</v>
      </c>
      <c r="K40" s="184">
        <v>58.392331088785149</v>
      </c>
      <c r="L40" s="127"/>
      <c r="M40" s="185">
        <v>216.96350526742583</v>
      </c>
      <c r="N40" s="204"/>
      <c r="V40" s="190"/>
      <c r="X40" s="190"/>
    </row>
    <row r="41" spans="1:24" s="179" customFormat="1">
      <c r="A41" s="203" t="s">
        <v>84</v>
      </c>
      <c r="B41" s="183"/>
      <c r="C41" s="184">
        <v>656</v>
      </c>
      <c r="D41" s="184">
        <v>61.828143209436703</v>
      </c>
      <c r="E41" s="105"/>
      <c r="F41" s="185">
        <v>208.83703452623462</v>
      </c>
      <c r="G41" s="186"/>
      <c r="H41" s="203" t="s">
        <v>86</v>
      </c>
      <c r="I41" s="183"/>
      <c r="J41" s="184">
        <v>625</v>
      </c>
      <c r="K41" s="184">
        <v>63.791386448117038</v>
      </c>
      <c r="L41" s="127"/>
      <c r="M41" s="185">
        <v>237.02432411215435</v>
      </c>
      <c r="N41" s="204"/>
      <c r="V41" s="190"/>
      <c r="X41" s="190"/>
    </row>
    <row r="42" spans="1:24" s="179" customFormat="1">
      <c r="A42" s="189" t="s">
        <v>87</v>
      </c>
      <c r="B42" s="183"/>
      <c r="C42" s="184">
        <v>690</v>
      </c>
      <c r="D42" s="184">
        <v>64.238841876090717</v>
      </c>
      <c r="E42" s="105"/>
      <c r="F42" s="185">
        <v>216.97965590457699</v>
      </c>
      <c r="G42" s="186"/>
      <c r="H42" s="189" t="s">
        <v>85</v>
      </c>
      <c r="I42" s="183"/>
      <c r="J42" s="184">
        <v>192</v>
      </c>
      <c r="K42" s="184">
        <v>67.418002854028785</v>
      </c>
      <c r="L42" s="127"/>
      <c r="M42" s="185">
        <v>250.49943964557221</v>
      </c>
      <c r="N42" s="204"/>
      <c r="V42" s="190"/>
      <c r="X42" s="190"/>
    </row>
    <row r="43" spans="1:24" s="179" customFormat="1">
      <c r="A43" s="203" t="s">
        <v>86</v>
      </c>
      <c r="B43" s="183"/>
      <c r="C43" s="184">
        <v>629</v>
      </c>
      <c r="D43" s="184">
        <v>64.325642788558554</v>
      </c>
      <c r="E43" s="105"/>
      <c r="F43" s="185">
        <v>217.27284350836041</v>
      </c>
      <c r="G43" s="186"/>
      <c r="H43" s="203" t="s">
        <v>87</v>
      </c>
      <c r="I43" s="183"/>
      <c r="J43" s="184">
        <v>731</v>
      </c>
      <c r="K43" s="184">
        <v>67.885113129008744</v>
      </c>
      <c r="L43" s="127"/>
      <c r="M43" s="185">
        <v>252.23504226181279</v>
      </c>
      <c r="N43" s="204"/>
      <c r="V43" s="190"/>
      <c r="X43" s="190"/>
    </row>
    <row r="44" spans="1:24" s="179" customFormat="1">
      <c r="A44" s="189" t="s">
        <v>88</v>
      </c>
      <c r="B44" s="183"/>
      <c r="C44" s="184">
        <v>3781</v>
      </c>
      <c r="D44" s="184">
        <v>73.225162280593707</v>
      </c>
      <c r="E44" s="105"/>
      <c r="F44" s="185">
        <v>247.33276707956313</v>
      </c>
      <c r="G44" s="186"/>
      <c r="H44" s="189" t="s">
        <v>89</v>
      </c>
      <c r="I44" s="183"/>
      <c r="J44" s="184">
        <v>136</v>
      </c>
      <c r="K44" s="184">
        <v>69.739441140937259</v>
      </c>
      <c r="L44" s="127"/>
      <c r="M44" s="185">
        <v>259.12501390503866</v>
      </c>
      <c r="N44" s="204"/>
      <c r="S44" s="154"/>
      <c r="T44" s="154"/>
      <c r="U44" s="154"/>
      <c r="V44" s="190"/>
      <c r="X44" s="190"/>
    </row>
    <row r="45" spans="1:24" s="179" customFormat="1">
      <c r="A45" s="189" t="s">
        <v>90</v>
      </c>
      <c r="B45" s="205"/>
      <c r="C45" s="206">
        <v>2862</v>
      </c>
      <c r="D45" s="207">
        <v>75.362024075454514</v>
      </c>
      <c r="E45" s="105"/>
      <c r="F45" s="185">
        <v>254.55044914579452</v>
      </c>
      <c r="G45" s="186"/>
      <c r="H45" s="189" t="s">
        <v>90</v>
      </c>
      <c r="I45" s="205"/>
      <c r="J45" s="206">
        <v>2831</v>
      </c>
      <c r="K45" s="207">
        <v>74.553042527836382</v>
      </c>
      <c r="L45" s="127"/>
      <c r="M45" s="185">
        <v>277.01051034589511</v>
      </c>
      <c r="N45" s="204"/>
      <c r="V45" s="190"/>
      <c r="X45" s="190"/>
    </row>
    <row r="46" spans="1:24" s="179" customFormat="1" ht="21">
      <c r="A46" s="191" t="s">
        <v>89</v>
      </c>
      <c r="B46" s="208"/>
      <c r="C46" s="209">
        <v>148</v>
      </c>
      <c r="D46" s="209">
        <v>76.510342595737455</v>
      </c>
      <c r="E46" s="105"/>
      <c r="F46" s="185">
        <v>258.42912675147818</v>
      </c>
      <c r="G46" s="186"/>
      <c r="H46" s="191" t="s">
        <v>91</v>
      </c>
      <c r="I46" s="208"/>
      <c r="J46" s="209">
        <v>379</v>
      </c>
      <c r="K46" s="209">
        <v>79.058803896618628</v>
      </c>
      <c r="L46" s="127"/>
      <c r="M46" s="185">
        <v>293.75219135505256</v>
      </c>
      <c r="N46" s="161"/>
      <c r="V46" s="190"/>
      <c r="X46" s="190"/>
    </row>
    <row r="47" spans="1:24" s="179" customFormat="1">
      <c r="A47" s="189" t="s">
        <v>92</v>
      </c>
      <c r="B47" s="205"/>
      <c r="C47" s="206">
        <v>317</v>
      </c>
      <c r="D47" s="207">
        <v>77.213625744825279</v>
      </c>
      <c r="E47" s="105"/>
      <c r="F47" s="185">
        <v>260.80460755461763</v>
      </c>
      <c r="G47" s="186"/>
      <c r="H47" s="189" t="s">
        <v>92</v>
      </c>
      <c r="I47" s="205"/>
      <c r="J47" s="206">
        <v>331</v>
      </c>
      <c r="K47" s="207">
        <v>79.678148424262304</v>
      </c>
      <c r="L47" s="127"/>
      <c r="M47" s="185">
        <v>296.05343806297134</v>
      </c>
      <c r="N47" s="153"/>
      <c r="V47" s="190"/>
      <c r="X47" s="190"/>
    </row>
    <row r="48" spans="1:24" s="179" customFormat="1">
      <c r="A48" s="203" t="s">
        <v>91</v>
      </c>
      <c r="B48" s="183"/>
      <c r="C48" s="184">
        <v>380</v>
      </c>
      <c r="D48" s="184">
        <v>77.781189233445915</v>
      </c>
      <c r="E48" s="105"/>
      <c r="F48" s="185">
        <v>262.72166780770323</v>
      </c>
      <c r="G48" s="186"/>
      <c r="H48" s="203" t="s">
        <v>88</v>
      </c>
      <c r="I48" s="183"/>
      <c r="J48" s="184">
        <v>4182</v>
      </c>
      <c r="K48" s="184">
        <v>81.288801091454744</v>
      </c>
      <c r="L48" s="127"/>
      <c r="M48" s="185">
        <v>302.03800558967379</v>
      </c>
      <c r="N48" s="153"/>
      <c r="V48" s="190"/>
      <c r="X48" s="190"/>
    </row>
    <row r="49" spans="1:24" s="179" customFormat="1">
      <c r="A49" s="189" t="s">
        <v>93</v>
      </c>
      <c r="B49" s="183"/>
      <c r="C49" s="184">
        <v>546</v>
      </c>
      <c r="D49" s="184">
        <v>77.983913032797233</v>
      </c>
      <c r="E49" s="105"/>
      <c r="F49" s="185">
        <v>263.40640836251839</v>
      </c>
      <c r="G49" s="186"/>
      <c r="H49" s="189" t="s">
        <v>93</v>
      </c>
      <c r="I49" s="183"/>
      <c r="J49" s="184">
        <v>579</v>
      </c>
      <c r="K49" s="184">
        <v>82.241140683200882</v>
      </c>
      <c r="L49" s="127"/>
      <c r="M49" s="185">
        <v>305.57653423166317</v>
      </c>
      <c r="N49" s="153"/>
      <c r="V49" s="190"/>
      <c r="X49" s="190"/>
    </row>
    <row r="50" spans="1:24" s="179" customFormat="1" ht="16.5" customHeight="1">
      <c r="A50" s="189" t="s">
        <v>94</v>
      </c>
      <c r="B50" s="183"/>
      <c r="C50" s="184">
        <v>1867</v>
      </c>
      <c r="D50" s="184">
        <v>95.593429623446369</v>
      </c>
      <c r="E50" s="105"/>
      <c r="F50" s="185">
        <v>322.8861053635178</v>
      </c>
      <c r="G50" s="41"/>
      <c r="H50" s="189" t="s">
        <v>95</v>
      </c>
      <c r="I50" s="183"/>
      <c r="J50" s="184">
        <v>682</v>
      </c>
      <c r="K50" s="184">
        <v>96.031194085942843</v>
      </c>
      <c r="L50" s="127"/>
      <c r="M50" s="185">
        <v>356.81508334070054</v>
      </c>
      <c r="N50" s="210"/>
      <c r="V50" s="190"/>
      <c r="X50" s="190"/>
    </row>
    <row r="51" spans="1:24" s="179" customFormat="1" ht="16.5" customHeight="1">
      <c r="A51" s="189" t="s">
        <v>95</v>
      </c>
      <c r="B51" s="205"/>
      <c r="C51" s="206">
        <v>682</v>
      </c>
      <c r="D51" s="207">
        <v>96.737122118843686</v>
      </c>
      <c r="E51" s="105"/>
      <c r="F51" s="185">
        <v>326.74915763632538</v>
      </c>
      <c r="G51" s="41"/>
      <c r="H51" s="189" t="s">
        <v>94</v>
      </c>
      <c r="I51" s="205"/>
      <c r="J51" s="206">
        <v>1951</v>
      </c>
      <c r="K51" s="207">
        <v>99.316088340922448</v>
      </c>
      <c r="L51" s="127"/>
      <c r="M51" s="185">
        <v>369.02049043276446</v>
      </c>
      <c r="N51" s="210"/>
      <c r="V51" s="190"/>
      <c r="X51" s="190"/>
    </row>
    <row r="52" spans="1:24" s="179" customFormat="1" ht="16.5" customHeight="1">
      <c r="A52" s="189" t="s">
        <v>96</v>
      </c>
      <c r="B52" s="183"/>
      <c r="C52" s="184">
        <v>36750</v>
      </c>
      <c r="D52" s="202">
        <v>112.32780582923176</v>
      </c>
      <c r="E52" s="105"/>
      <c r="F52" s="185">
        <v>379.40983905586666</v>
      </c>
      <c r="G52" s="41"/>
      <c r="H52" s="189" t="s">
        <v>97</v>
      </c>
      <c r="I52" s="183"/>
      <c r="J52" s="184">
        <v>37133</v>
      </c>
      <c r="K52" s="202">
        <v>114.20368689040306</v>
      </c>
      <c r="L52" s="127"/>
      <c r="M52" s="211">
        <v>424.3370963308621</v>
      </c>
      <c r="N52" s="210"/>
      <c r="V52" s="190"/>
      <c r="X52" s="190"/>
    </row>
    <row r="53" spans="1:24" ht="11.25" customHeight="1">
      <c r="A53" s="212"/>
      <c r="B53" s="213"/>
      <c r="C53" s="214"/>
      <c r="D53" s="215"/>
      <c r="E53" s="213"/>
      <c r="F53" s="216"/>
      <c r="G53" s="217"/>
      <c r="H53" s="218"/>
      <c r="I53" s="218"/>
      <c r="J53" s="218"/>
      <c r="K53" s="218"/>
      <c r="L53" s="218"/>
      <c r="M53" s="218"/>
      <c r="Q53" s="179"/>
      <c r="S53" s="179"/>
      <c r="T53" s="179"/>
      <c r="U53" s="179"/>
      <c r="V53" s="190"/>
      <c r="W53" s="190"/>
      <c r="X53" s="190"/>
    </row>
    <row r="54" spans="1:24" ht="81.75" customHeight="1">
      <c r="A54" s="219" t="s">
        <v>98</v>
      </c>
      <c r="B54" s="219"/>
      <c r="C54" s="219"/>
      <c r="D54" s="219"/>
      <c r="E54" s="219"/>
      <c r="F54" s="219"/>
      <c r="G54" s="219"/>
      <c r="H54" s="219"/>
      <c r="I54" s="219"/>
      <c r="J54" s="219"/>
      <c r="K54" s="219"/>
      <c r="L54" s="219"/>
      <c r="M54" s="219"/>
    </row>
    <row r="55" spans="1:24" ht="15.75" customHeight="1">
      <c r="A55" s="219" t="s">
        <v>99</v>
      </c>
      <c r="B55" s="219"/>
      <c r="C55" s="219"/>
      <c r="D55" s="219"/>
      <c r="E55" s="219"/>
      <c r="F55" s="219"/>
      <c r="G55" s="219"/>
      <c r="H55" s="219"/>
      <c r="I55" s="219"/>
      <c r="J55" s="219"/>
      <c r="K55" s="219"/>
      <c r="L55" s="219"/>
      <c r="M55" s="219"/>
    </row>
    <row r="56" spans="1:24">
      <c r="A56" s="154" t="s">
        <v>100</v>
      </c>
    </row>
  </sheetData>
  <mergeCells count="4">
    <mergeCell ref="D6:F6"/>
    <mergeCell ref="K6:M6"/>
    <mergeCell ref="A54:M54"/>
    <mergeCell ref="A55:M55"/>
  </mergeCells>
  <pageMargins left="0.55118110236220474" right="0.55118110236220474" top="0.59055118110236227" bottom="0.39370078740157483" header="0.31496062992125984" footer="0.31496062992125984"/>
  <pageSetup paperSize="9" scale="62" orientation="portrait" horizontalDpi="300" verticalDpi="300" r:id="rId1"/>
  <headerFooter alignWithMargins="0">
    <oddFooter xml:space="preserve">&amp;C&amp;"Times New Roman,Regular"&amp;13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R52"/>
  <sheetViews>
    <sheetView zoomScale="75" zoomScaleNormal="75" workbookViewId="0">
      <selection activeCell="O45" sqref="O45"/>
    </sheetView>
  </sheetViews>
  <sheetFormatPr defaultColWidth="16.28515625" defaultRowHeight="18"/>
  <cols>
    <col min="1" max="1" width="21.85546875" style="154" customWidth="1"/>
    <col min="2" max="2" width="5" style="153" customWidth="1"/>
    <col min="3" max="3" width="12.7109375" style="154" customWidth="1"/>
    <col min="4" max="4" width="7.5703125" style="154" customWidth="1"/>
    <col min="5" max="5" width="3" style="154" customWidth="1"/>
    <col min="6" max="6" width="7.28515625" style="154" customWidth="1"/>
    <col min="7" max="7" width="3.28515625" style="154" customWidth="1"/>
    <col min="8" max="8" width="14.85546875" style="154" customWidth="1"/>
    <col min="9" max="9" width="12.28515625" style="153" customWidth="1"/>
    <col min="10" max="10" width="12.5703125" style="154" customWidth="1"/>
    <col min="11" max="11" width="6.42578125" style="154" customWidth="1"/>
    <col min="12" max="12" width="3" style="154" customWidth="1"/>
    <col min="13" max="13" width="6.42578125" style="154" customWidth="1"/>
    <col min="14" max="16384" width="16.28515625" style="154"/>
  </cols>
  <sheetData>
    <row r="1" spans="1:18" s="150" customFormat="1" ht="22.5" customHeight="1">
      <c r="A1" s="145" t="s">
        <v>101</v>
      </c>
      <c r="B1" s="146"/>
      <c r="C1" s="147"/>
      <c r="D1" s="147"/>
      <c r="E1" s="147"/>
      <c r="F1" s="147"/>
      <c r="G1" s="147"/>
      <c r="H1" s="148"/>
      <c r="I1" s="146"/>
      <c r="J1" s="147"/>
      <c r="K1" s="147"/>
      <c r="L1" s="147"/>
      <c r="M1" s="147"/>
    </row>
    <row r="2" spans="1:18" ht="4.5" customHeight="1">
      <c r="A2" s="152"/>
      <c r="H2" s="155"/>
      <c r="J2" s="156"/>
    </row>
    <row r="3" spans="1:18" ht="24.75" customHeight="1" thickBot="1">
      <c r="A3" s="220" t="s">
        <v>102</v>
      </c>
      <c r="B3" s="221"/>
      <c r="C3" s="222"/>
      <c r="D3" s="223"/>
      <c r="E3" s="224"/>
      <c r="F3" s="223"/>
      <c r="H3" s="220" t="s">
        <v>103</v>
      </c>
      <c r="I3" s="221"/>
      <c r="J3" s="225"/>
      <c r="K3" s="223"/>
      <c r="L3" s="224"/>
      <c r="M3" s="223"/>
      <c r="N3" s="226"/>
      <c r="O3" s="174"/>
      <c r="P3" s="227"/>
      <c r="Q3" s="174"/>
      <c r="R3" s="228"/>
    </row>
    <row r="4" spans="1:18" ht="17.25" customHeight="1">
      <c r="B4" s="229"/>
      <c r="C4" s="165"/>
      <c r="D4" s="166" t="s">
        <v>104</v>
      </c>
      <c r="E4" s="230"/>
      <c r="F4" s="230"/>
      <c r="G4" s="231"/>
      <c r="H4" s="232"/>
      <c r="I4" s="229"/>
      <c r="J4" s="233"/>
      <c r="K4" s="166" t="s">
        <v>104</v>
      </c>
      <c r="L4" s="166"/>
      <c r="M4" s="166"/>
      <c r="N4" s="226"/>
      <c r="O4" s="174"/>
      <c r="P4" s="227"/>
      <c r="Q4" s="174"/>
      <c r="R4" s="228"/>
    </row>
    <row r="5" spans="1:18" ht="18.75" customHeight="1">
      <c r="B5" s="204"/>
      <c r="C5" s="174"/>
      <c r="D5" s="232" t="s">
        <v>105</v>
      </c>
      <c r="E5" s="234"/>
      <c r="F5" s="232"/>
      <c r="G5" s="232"/>
      <c r="H5" s="232"/>
      <c r="I5" s="204"/>
      <c r="J5" s="232"/>
      <c r="K5" s="235" t="s">
        <v>106</v>
      </c>
      <c r="L5" s="235"/>
      <c r="M5" s="235"/>
      <c r="N5" s="226"/>
      <c r="O5" s="174"/>
      <c r="P5" s="227"/>
      <c r="Q5" s="174"/>
      <c r="R5" s="228"/>
    </row>
    <row r="6" spans="1:18" ht="33.75" customHeight="1" thickBot="1">
      <c r="A6" s="236"/>
      <c r="B6" s="237"/>
      <c r="C6" s="170" t="s">
        <v>107</v>
      </c>
      <c r="D6" s="172" t="s">
        <v>51</v>
      </c>
      <c r="E6" s="238"/>
      <c r="F6" s="223" t="s">
        <v>52</v>
      </c>
      <c r="H6" s="236"/>
      <c r="I6" s="237"/>
      <c r="J6" s="170" t="s">
        <v>107</v>
      </c>
      <c r="K6" s="172" t="s">
        <v>51</v>
      </c>
      <c r="L6" s="238"/>
      <c r="M6" s="223" t="s">
        <v>52</v>
      </c>
      <c r="N6" s="226"/>
      <c r="O6" s="174"/>
      <c r="P6" s="227"/>
      <c r="Q6" s="174"/>
      <c r="R6" s="228"/>
    </row>
    <row r="7" spans="1:18" s="179" customFormat="1" ht="12.75" customHeight="1">
      <c r="B7" s="180"/>
      <c r="D7" s="239"/>
      <c r="E7" s="240"/>
      <c r="I7" s="180"/>
      <c r="L7" s="241"/>
    </row>
    <row r="8" spans="1:18" s="150" customFormat="1" ht="18.75">
      <c r="A8" s="191" t="s">
        <v>77</v>
      </c>
      <c r="B8" s="191"/>
      <c r="C8" s="242">
        <v>0</v>
      </c>
      <c r="D8" s="243">
        <v>0</v>
      </c>
      <c r="E8" s="244"/>
      <c r="F8" s="50">
        <f t="shared" ref="F8:F19" si="0">D8/$D$20*100</f>
        <v>0</v>
      </c>
      <c r="G8" s="186"/>
      <c r="H8" s="245" t="s">
        <v>64</v>
      </c>
      <c r="I8" s="246"/>
      <c r="J8" s="245">
        <v>928</v>
      </c>
      <c r="K8" s="247">
        <v>7.3240293431553196</v>
      </c>
      <c r="L8" s="108"/>
      <c r="M8" s="108">
        <v>61.125222124229204</v>
      </c>
    </row>
    <row r="9" spans="1:18" s="150" customFormat="1">
      <c r="A9" s="191" t="s">
        <v>53</v>
      </c>
      <c r="B9" s="191"/>
      <c r="C9" s="248">
        <v>10</v>
      </c>
      <c r="D9" s="249">
        <v>1.9017491718357793</v>
      </c>
      <c r="E9" s="244"/>
      <c r="F9" s="50">
        <f t="shared" si="0"/>
        <v>27.148970808880886</v>
      </c>
      <c r="G9" s="186"/>
      <c r="H9" s="191" t="s">
        <v>56</v>
      </c>
      <c r="I9" s="191"/>
      <c r="J9" s="250">
        <v>78</v>
      </c>
      <c r="K9" s="251">
        <v>9.2641530723138406</v>
      </c>
      <c r="L9" s="251"/>
      <c r="M9" s="108">
        <v>77.317196287212496</v>
      </c>
    </row>
    <row r="10" spans="1:18" s="150" customFormat="1" ht="18.75">
      <c r="A10" s="191" t="s">
        <v>60</v>
      </c>
      <c r="B10" s="191"/>
      <c r="C10" s="242">
        <v>20</v>
      </c>
      <c r="D10" s="108">
        <v>3.479005679302821</v>
      </c>
      <c r="E10" s="244"/>
      <c r="F10" s="50">
        <f t="shared" si="0"/>
        <v>49.665552655478798</v>
      </c>
      <c r="G10" s="186"/>
      <c r="H10" s="245" t="s">
        <v>53</v>
      </c>
      <c r="I10" s="246"/>
      <c r="J10" s="249">
        <v>56</v>
      </c>
      <c r="K10" s="251">
        <v>10.649795362280365</v>
      </c>
      <c r="L10" s="108"/>
      <c r="M10" s="108">
        <v>88.881553663536195</v>
      </c>
    </row>
    <row r="11" spans="1:18" s="150" customFormat="1" ht="18.75">
      <c r="A11" s="234" t="s">
        <v>55</v>
      </c>
      <c r="B11" s="246"/>
      <c r="C11" s="242">
        <v>37</v>
      </c>
      <c r="D11" s="243">
        <v>3.7017942596776656</v>
      </c>
      <c r="E11" s="50"/>
      <c r="F11" s="50">
        <f t="shared" si="0"/>
        <v>52.846035526051047</v>
      </c>
      <c r="G11" s="186"/>
      <c r="H11" s="191" t="s">
        <v>66</v>
      </c>
      <c r="I11" s="191"/>
      <c r="J11" s="250">
        <v>194</v>
      </c>
      <c r="K11" s="251">
        <v>11.357311740702972</v>
      </c>
      <c r="L11" s="108"/>
      <c r="M11" s="108">
        <v>94.786376509177671</v>
      </c>
    </row>
    <row r="12" spans="1:18" s="150" customFormat="1" ht="18.75">
      <c r="A12" s="252" t="s">
        <v>66</v>
      </c>
      <c r="B12" s="253"/>
      <c r="C12" s="211">
        <v>64</v>
      </c>
      <c r="D12" s="254">
        <v>3.7467420175514961</v>
      </c>
      <c r="E12" s="108"/>
      <c r="F12" s="50">
        <f t="shared" si="0"/>
        <v>53.487700254771987</v>
      </c>
      <c r="G12" s="186"/>
      <c r="H12" s="255" t="s">
        <v>2</v>
      </c>
      <c r="I12" s="256"/>
      <c r="J12" s="257">
        <v>65</v>
      </c>
      <c r="K12" s="258">
        <v>11.98200855331072</v>
      </c>
      <c r="L12" s="259"/>
      <c r="M12" s="259">
        <v>100</v>
      </c>
    </row>
    <row r="13" spans="1:18" s="150" customFormat="1" ht="18.75">
      <c r="A13" s="191" t="s">
        <v>74</v>
      </c>
      <c r="B13" s="191"/>
      <c r="C13" s="248">
        <v>10</v>
      </c>
      <c r="D13" s="108">
        <v>4.8405170640327801</v>
      </c>
      <c r="E13" s="254"/>
      <c r="F13" s="50">
        <f t="shared" si="0"/>
        <v>69.102202549907972</v>
      </c>
      <c r="G13" s="186"/>
      <c r="H13" s="245" t="s">
        <v>54</v>
      </c>
      <c r="I13" s="246"/>
      <c r="J13" s="247">
        <v>669</v>
      </c>
      <c r="K13" s="247">
        <v>12.02817073098376</v>
      </c>
      <c r="L13" s="110"/>
      <c r="M13" s="108">
        <v>100.38526243298571</v>
      </c>
    </row>
    <row r="14" spans="1:18" s="150" customFormat="1" ht="18.75">
      <c r="A14" s="191" t="s">
        <v>71</v>
      </c>
      <c r="B14" s="191"/>
      <c r="C14" s="242">
        <v>27</v>
      </c>
      <c r="D14" s="243">
        <v>4.9061498952355294</v>
      </c>
      <c r="E14" s="108"/>
      <c r="F14" s="50">
        <f t="shared" si="0"/>
        <v>70.03916303072026</v>
      </c>
      <c r="G14" s="260"/>
      <c r="H14" s="234" t="s">
        <v>57</v>
      </c>
      <c r="I14" s="246"/>
      <c r="J14" s="250">
        <v>787</v>
      </c>
      <c r="K14" s="251">
        <v>12.264413588440409</v>
      </c>
      <c r="L14" s="108"/>
      <c r="M14" s="108">
        <v>102.35690897626391</v>
      </c>
    </row>
    <row r="15" spans="1:18" s="150" customFormat="1">
      <c r="A15" s="191" t="s">
        <v>56</v>
      </c>
      <c r="B15" s="191"/>
      <c r="C15" s="248">
        <v>47</v>
      </c>
      <c r="D15" s="108">
        <v>5.5822460820352635</v>
      </c>
      <c r="E15" s="250"/>
      <c r="F15" s="50">
        <f t="shared" si="0"/>
        <v>79.690969857433942</v>
      </c>
      <c r="G15" s="186"/>
      <c r="H15" s="191" t="s">
        <v>65</v>
      </c>
      <c r="I15" s="191"/>
      <c r="J15" s="250">
        <v>107</v>
      </c>
      <c r="K15" s="251">
        <v>12.280077582546221</v>
      </c>
      <c r="L15" s="108"/>
      <c r="M15" s="108">
        <v>102.48763826122575</v>
      </c>
    </row>
    <row r="16" spans="1:18" s="150" customFormat="1">
      <c r="A16" s="41" t="s">
        <v>70</v>
      </c>
      <c r="B16" s="41"/>
      <c r="C16" s="242">
        <v>483</v>
      </c>
      <c r="D16" s="50">
        <v>5.8530092701851242</v>
      </c>
      <c r="E16" s="250"/>
      <c r="F16" s="50">
        <f t="shared" si="0"/>
        <v>83.556328128684896</v>
      </c>
      <c r="G16" s="186"/>
      <c r="H16" s="191" t="s">
        <v>58</v>
      </c>
      <c r="I16" s="191"/>
      <c r="J16" s="250">
        <v>823</v>
      </c>
      <c r="K16" s="251">
        <v>12.462100941533683</v>
      </c>
      <c r="L16" s="251"/>
      <c r="M16" s="108">
        <v>104.00677721174144</v>
      </c>
    </row>
    <row r="17" spans="1:13" s="150" customFormat="1">
      <c r="A17" s="191" t="s">
        <v>61</v>
      </c>
      <c r="B17" s="191"/>
      <c r="C17" s="248">
        <v>30</v>
      </c>
      <c r="D17" s="108">
        <v>6.2704010109558537</v>
      </c>
      <c r="E17" s="108"/>
      <c r="F17" s="50">
        <f t="shared" si="0"/>
        <v>89.514924747982406</v>
      </c>
      <c r="G17" s="260"/>
      <c r="H17" s="191" t="s">
        <v>55</v>
      </c>
      <c r="I17" s="191"/>
      <c r="J17" s="250">
        <v>130</v>
      </c>
      <c r="K17" s="251">
        <v>13.00630415562423</v>
      </c>
      <c r="L17" s="108"/>
      <c r="M17" s="108">
        <v>108.54861351296974</v>
      </c>
    </row>
    <row r="18" spans="1:13" s="150" customFormat="1" ht="18.75">
      <c r="A18" s="41" t="s">
        <v>73</v>
      </c>
      <c r="B18" s="41"/>
      <c r="C18" s="242">
        <v>4</v>
      </c>
      <c r="D18" s="243">
        <v>6.772005207672005</v>
      </c>
      <c r="E18" s="108"/>
      <c r="F18" s="50">
        <f t="shared" si="0"/>
        <v>96.675720659418658</v>
      </c>
      <c r="G18" s="260"/>
      <c r="H18" s="245" t="s">
        <v>88</v>
      </c>
      <c r="I18" s="246"/>
      <c r="J18" s="245">
        <v>793</v>
      </c>
      <c r="K18" s="247">
        <v>15.414160513037688</v>
      </c>
      <c r="L18" s="108"/>
      <c r="M18" s="108">
        <v>128.64421223250284</v>
      </c>
    </row>
    <row r="19" spans="1:13" s="150" customFormat="1" ht="18.75">
      <c r="A19" s="234" t="s">
        <v>75</v>
      </c>
      <c r="B19" s="246"/>
      <c r="C19" s="248">
        <v>167</v>
      </c>
      <c r="D19" s="249">
        <v>6.7881046392427242</v>
      </c>
      <c r="E19" s="50"/>
      <c r="F19" s="50">
        <f t="shared" si="0"/>
        <v>96.90555275516823</v>
      </c>
      <c r="G19" s="260"/>
      <c r="H19" s="245" t="s">
        <v>62</v>
      </c>
      <c r="I19" s="246"/>
      <c r="J19" s="249">
        <v>53</v>
      </c>
      <c r="K19" s="251">
        <v>16.959104559279268</v>
      </c>
      <c r="L19" s="108"/>
      <c r="M19" s="108">
        <v>141.53807755873567</v>
      </c>
    </row>
    <row r="20" spans="1:13" s="150" customFormat="1" ht="18.75">
      <c r="A20" s="195" t="s">
        <v>2</v>
      </c>
      <c r="B20" s="195"/>
      <c r="C20" s="261">
        <v>38</v>
      </c>
      <c r="D20" s="257">
        <v>7.0048665388585754</v>
      </c>
      <c r="E20" s="259"/>
      <c r="F20" s="259">
        <f>D20/$D$20*100</f>
        <v>100</v>
      </c>
      <c r="G20" s="260"/>
      <c r="H20" s="245" t="s">
        <v>69</v>
      </c>
      <c r="I20" s="246"/>
      <c r="J20" s="247">
        <v>799</v>
      </c>
      <c r="K20" s="247">
        <v>17.172446437871507</v>
      </c>
      <c r="L20" s="110"/>
      <c r="M20" s="108">
        <v>143.31859605563901</v>
      </c>
    </row>
    <row r="21" spans="1:13" s="150" customFormat="1" ht="18.75">
      <c r="A21" s="252" t="s">
        <v>62</v>
      </c>
      <c r="B21" s="253"/>
      <c r="C21" s="242">
        <v>22</v>
      </c>
      <c r="D21" s="243">
        <v>7.0396283076253576</v>
      </c>
      <c r="E21" s="50"/>
      <c r="F21" s="50">
        <f t="shared" ref="F21:F48" si="1">D21/$D$20*100</f>
        <v>100.49625169264746</v>
      </c>
      <c r="G21" s="260"/>
      <c r="H21" s="191" t="s">
        <v>60</v>
      </c>
      <c r="I21" s="191"/>
      <c r="J21" s="250">
        <v>99</v>
      </c>
      <c r="K21" s="251">
        <v>17.221078112548962</v>
      </c>
      <c r="L21" s="251"/>
      <c r="M21" s="108">
        <v>143.72446853070096</v>
      </c>
    </row>
    <row r="22" spans="1:13" s="150" customFormat="1" ht="18.75">
      <c r="A22" s="252" t="s">
        <v>79</v>
      </c>
      <c r="B22" s="253"/>
      <c r="C22" s="262">
        <v>484</v>
      </c>
      <c r="D22" s="254">
        <v>7.2450620224461897</v>
      </c>
      <c r="E22" s="244"/>
      <c r="F22" s="50">
        <f t="shared" si="1"/>
        <v>103.42898015622654</v>
      </c>
      <c r="G22" s="260"/>
      <c r="H22" s="191" t="s">
        <v>70</v>
      </c>
      <c r="I22" s="191"/>
      <c r="J22" s="250">
        <v>1434</v>
      </c>
      <c r="K22" s="251">
        <v>17.377257336326018</v>
      </c>
      <c r="L22" s="108"/>
      <c r="M22" s="108">
        <v>145.02791630477137</v>
      </c>
    </row>
    <row r="23" spans="1:13" s="150" customFormat="1">
      <c r="A23" s="41" t="s">
        <v>57</v>
      </c>
      <c r="B23" s="41"/>
      <c r="C23" s="242">
        <v>470</v>
      </c>
      <c r="D23" s="50">
        <v>7.3243638965273083</v>
      </c>
      <c r="E23" s="254"/>
      <c r="F23" s="50">
        <f t="shared" si="1"/>
        <v>104.56107701547721</v>
      </c>
      <c r="G23" s="260"/>
      <c r="H23" s="191" t="s">
        <v>61</v>
      </c>
      <c r="I23" s="191"/>
      <c r="J23" s="250">
        <v>89</v>
      </c>
      <c r="K23" s="251">
        <v>18.602189665835699</v>
      </c>
      <c r="L23" s="108"/>
      <c r="M23" s="108">
        <v>155.25101307573155</v>
      </c>
    </row>
    <row r="24" spans="1:13" s="150" customFormat="1" ht="18.75">
      <c r="A24" s="252" t="s">
        <v>58</v>
      </c>
      <c r="B24" s="253"/>
      <c r="C24" s="263">
        <v>485</v>
      </c>
      <c r="D24" s="254">
        <v>7.3440084527871639</v>
      </c>
      <c r="E24" s="50"/>
      <c r="F24" s="50">
        <f t="shared" si="1"/>
        <v>104.84151856494685</v>
      </c>
      <c r="G24" s="260"/>
      <c r="H24" s="191" t="s">
        <v>59</v>
      </c>
      <c r="I24" s="191"/>
      <c r="J24" s="250">
        <v>36</v>
      </c>
      <c r="K24" s="264">
        <v>19.242754835543934</v>
      </c>
      <c r="L24" s="108"/>
      <c r="M24" s="108">
        <v>160.59707143362883</v>
      </c>
    </row>
    <row r="25" spans="1:13" s="150" customFormat="1">
      <c r="A25" s="41" t="s">
        <v>54</v>
      </c>
      <c r="B25" s="41"/>
      <c r="C25" s="242">
        <v>410</v>
      </c>
      <c r="D25" s="243">
        <v>7.3715246632336937</v>
      </c>
      <c r="E25" s="244"/>
      <c r="F25" s="50">
        <f t="shared" si="1"/>
        <v>105.23433419239512</v>
      </c>
      <c r="G25" s="260"/>
      <c r="H25" s="191" t="s">
        <v>82</v>
      </c>
      <c r="I25" s="191"/>
      <c r="J25" s="250">
        <v>204</v>
      </c>
      <c r="K25" s="251">
        <v>19.787434455335831</v>
      </c>
      <c r="L25" s="108"/>
      <c r="M25" s="108">
        <v>165.14288374354743</v>
      </c>
    </row>
    <row r="26" spans="1:13" s="150" customFormat="1" ht="18.75">
      <c r="A26" s="245" t="s">
        <v>69</v>
      </c>
      <c r="B26" s="246"/>
      <c r="C26" s="265">
        <v>351</v>
      </c>
      <c r="D26" s="247">
        <v>7.5438406754604497</v>
      </c>
      <c r="E26" s="250"/>
      <c r="F26" s="50">
        <f t="shared" si="1"/>
        <v>107.69428130588908</v>
      </c>
      <c r="G26" s="186"/>
      <c r="H26" s="191" t="s">
        <v>68</v>
      </c>
      <c r="I26" s="191"/>
      <c r="J26" s="250">
        <v>27</v>
      </c>
      <c r="K26" s="251">
        <v>20.522409330855442</v>
      </c>
      <c r="L26" s="108"/>
      <c r="M26" s="108">
        <v>171.27687098157634</v>
      </c>
    </row>
    <row r="27" spans="1:13" s="150" customFormat="1" ht="18.75">
      <c r="A27" s="266" t="s">
        <v>68</v>
      </c>
      <c r="B27" s="253"/>
      <c r="C27" s="242">
        <v>10</v>
      </c>
      <c r="D27" s="267">
        <v>7.6008923447612746</v>
      </c>
      <c r="E27" s="108"/>
      <c r="F27" s="50">
        <f t="shared" si="1"/>
        <v>108.5087389259499</v>
      </c>
      <c r="G27" s="186"/>
      <c r="H27" s="191" t="s">
        <v>76</v>
      </c>
      <c r="I27" s="191"/>
      <c r="J27" s="250">
        <v>182</v>
      </c>
      <c r="K27" s="251">
        <v>20.745788291510241</v>
      </c>
      <c r="L27" s="108"/>
      <c r="M27" s="108">
        <v>173.14115742120734</v>
      </c>
    </row>
    <row r="28" spans="1:13" s="150" customFormat="1" ht="18.75">
      <c r="A28" s="234" t="s">
        <v>59</v>
      </c>
      <c r="B28" s="246"/>
      <c r="C28" s="248">
        <v>15</v>
      </c>
      <c r="D28" s="251">
        <v>8.017814514809972</v>
      </c>
      <c r="E28" s="244"/>
      <c r="F28" s="50">
        <f t="shared" si="1"/>
        <v>114.46063205247667</v>
      </c>
      <c r="G28" s="186"/>
      <c r="H28" s="268" t="s">
        <v>73</v>
      </c>
      <c r="I28" s="246"/>
      <c r="J28" s="250">
        <v>13</v>
      </c>
      <c r="K28" s="251">
        <v>22.009016924934013</v>
      </c>
      <c r="L28" s="108"/>
      <c r="M28" s="108">
        <v>183.68386925289545</v>
      </c>
    </row>
    <row r="29" spans="1:13" s="150" customFormat="1" ht="18.75">
      <c r="A29" s="245" t="s">
        <v>91</v>
      </c>
      <c r="B29" s="246"/>
      <c r="C29" s="269">
        <v>39</v>
      </c>
      <c r="D29" s="247">
        <v>8.1353386595465071</v>
      </c>
      <c r="E29" s="244"/>
      <c r="F29" s="50">
        <f t="shared" si="1"/>
        <v>116.13838200081024</v>
      </c>
      <c r="G29" s="186"/>
      <c r="H29" s="191" t="s">
        <v>74</v>
      </c>
      <c r="I29" s="191"/>
      <c r="J29" s="250">
        <v>48</v>
      </c>
      <c r="K29" s="251">
        <v>23.234481907357342</v>
      </c>
      <c r="L29" s="108"/>
      <c r="M29" s="108">
        <v>193.91141146312634</v>
      </c>
    </row>
    <row r="30" spans="1:13" s="150" customFormat="1" ht="18.75">
      <c r="A30" s="191" t="s">
        <v>78</v>
      </c>
      <c r="B30" s="191"/>
      <c r="C30" s="248">
        <v>299</v>
      </c>
      <c r="D30" s="249">
        <v>8.1827533394117413</v>
      </c>
      <c r="E30" s="244"/>
      <c r="F30" s="50">
        <f t="shared" si="1"/>
        <v>116.81526398852846</v>
      </c>
      <c r="G30" s="186"/>
      <c r="H30" s="234" t="s">
        <v>75</v>
      </c>
      <c r="I30" s="246"/>
      <c r="J30" s="250">
        <v>593</v>
      </c>
      <c r="K30" s="251">
        <v>24.103868569287037</v>
      </c>
      <c r="L30" s="108"/>
      <c r="M30" s="108">
        <v>201.16717879179743</v>
      </c>
    </row>
    <row r="31" spans="1:13" s="150" customFormat="1">
      <c r="A31" s="191" t="s">
        <v>80</v>
      </c>
      <c r="B31" s="191"/>
      <c r="C31" s="248">
        <v>95</v>
      </c>
      <c r="D31" s="249">
        <v>8.3687706725152911</v>
      </c>
      <c r="E31" s="244"/>
      <c r="F31" s="50">
        <f t="shared" si="1"/>
        <v>119.47080827437094</v>
      </c>
      <c r="G31" s="186"/>
      <c r="H31" s="191" t="s">
        <v>81</v>
      </c>
      <c r="I31" s="191"/>
      <c r="J31" s="250">
        <v>1464</v>
      </c>
      <c r="K31" s="251">
        <v>24.162624364689265</v>
      </c>
      <c r="L31" s="251"/>
      <c r="M31" s="108">
        <v>201.65754562087125</v>
      </c>
    </row>
    <row r="32" spans="1:13" s="150" customFormat="1">
      <c r="A32" s="191" t="s">
        <v>76</v>
      </c>
      <c r="B32" s="191"/>
      <c r="C32" s="248">
        <v>74</v>
      </c>
      <c r="D32" s="108">
        <v>8.4351007339107582</v>
      </c>
      <c r="E32" s="108"/>
      <c r="F32" s="50">
        <f t="shared" si="1"/>
        <v>120.41772226662917</v>
      </c>
      <c r="G32" s="186"/>
      <c r="H32" s="191" t="s">
        <v>71</v>
      </c>
      <c r="I32" s="191"/>
      <c r="J32" s="250">
        <v>133</v>
      </c>
      <c r="K32" s="251">
        <v>24.167330965419456</v>
      </c>
      <c r="L32" s="251"/>
      <c r="M32" s="108">
        <v>201.69682618647303</v>
      </c>
    </row>
    <row r="33" spans="1:14" s="150" customFormat="1">
      <c r="A33" s="41" t="s">
        <v>81</v>
      </c>
      <c r="B33" s="41"/>
      <c r="C33" s="242">
        <v>600</v>
      </c>
      <c r="D33" s="243">
        <v>9.9027149035611721</v>
      </c>
      <c r="E33" s="254"/>
      <c r="F33" s="50">
        <f t="shared" si="1"/>
        <v>141.36907318115433</v>
      </c>
      <c r="G33" s="186"/>
      <c r="H33" s="191" t="s">
        <v>80</v>
      </c>
      <c r="I33" s="191"/>
      <c r="J33" s="250">
        <v>285</v>
      </c>
      <c r="K33" s="251">
        <v>25.106312017545878</v>
      </c>
      <c r="L33" s="108"/>
      <c r="M33" s="108">
        <v>209.53341758889675</v>
      </c>
    </row>
    <row r="34" spans="1:14" s="150" customFormat="1" ht="18.75">
      <c r="A34" s="191" t="s">
        <v>87</v>
      </c>
      <c r="B34" s="191"/>
      <c r="C34" s="242">
        <v>118</v>
      </c>
      <c r="D34" s="243">
        <v>10.958198836146417</v>
      </c>
      <c r="E34" s="250"/>
      <c r="F34" s="50">
        <f t="shared" si="1"/>
        <v>156.43693959559758</v>
      </c>
      <c r="G34" s="186"/>
      <c r="H34" s="234" t="s">
        <v>84</v>
      </c>
      <c r="I34" s="246"/>
      <c r="J34" s="250">
        <v>279</v>
      </c>
      <c r="K34" s="251">
        <v>26.373451859470148</v>
      </c>
      <c r="L34" s="108"/>
      <c r="M34" s="108">
        <v>220.10877176500566</v>
      </c>
    </row>
    <row r="35" spans="1:14" s="150" customFormat="1">
      <c r="A35" s="41" t="s">
        <v>84</v>
      </c>
      <c r="B35" s="41"/>
      <c r="C35" s="242">
        <v>129</v>
      </c>
      <c r="D35" s="50">
        <v>12.194176666206628</v>
      </c>
      <c r="E35" s="250"/>
      <c r="F35" s="50">
        <f t="shared" si="1"/>
        <v>174.08149889167822</v>
      </c>
      <c r="G35" s="186"/>
      <c r="H35" s="191" t="s">
        <v>79</v>
      </c>
      <c r="I35" s="191"/>
      <c r="J35" s="250">
        <v>1767</v>
      </c>
      <c r="K35" s="251">
        <v>26.450464036492601</v>
      </c>
      <c r="L35" s="108"/>
      <c r="M35" s="108">
        <v>220.75150354640783</v>
      </c>
    </row>
    <row r="36" spans="1:14" s="150" customFormat="1">
      <c r="A36" s="191" t="s">
        <v>82</v>
      </c>
      <c r="B36" s="191"/>
      <c r="C36" s="248">
        <v>130</v>
      </c>
      <c r="D36" s="249">
        <v>12.609639603890482</v>
      </c>
      <c r="E36" s="244"/>
      <c r="F36" s="50">
        <f t="shared" si="1"/>
        <v>180.01256032417129</v>
      </c>
      <c r="G36" s="186"/>
      <c r="H36" s="191" t="s">
        <v>87</v>
      </c>
      <c r="I36" s="191"/>
      <c r="J36" s="250">
        <v>286</v>
      </c>
      <c r="K36" s="251">
        <v>26.5597022638803</v>
      </c>
      <c r="L36" s="108"/>
      <c r="M36" s="108">
        <v>221.66318898630442</v>
      </c>
    </row>
    <row r="37" spans="1:14" s="150" customFormat="1">
      <c r="A37" s="191" t="s">
        <v>65</v>
      </c>
      <c r="B37" s="191"/>
      <c r="C37" s="248">
        <v>112</v>
      </c>
      <c r="D37" s="249">
        <v>12.853912983599784</v>
      </c>
      <c r="E37" s="108"/>
      <c r="F37" s="50">
        <f t="shared" si="1"/>
        <v>183.4997556669266</v>
      </c>
      <c r="G37" s="186"/>
      <c r="H37" s="191" t="s">
        <v>77</v>
      </c>
      <c r="I37" s="191"/>
      <c r="J37" s="250">
        <v>9</v>
      </c>
      <c r="K37" s="251">
        <v>26.599753508950815</v>
      </c>
      <c r="L37" s="108"/>
      <c r="M37" s="108">
        <v>221.99745051593291</v>
      </c>
    </row>
    <row r="38" spans="1:14" s="150" customFormat="1" ht="18.75">
      <c r="A38" s="245" t="s">
        <v>64</v>
      </c>
      <c r="B38" s="246"/>
      <c r="C38" s="248">
        <v>1637</v>
      </c>
      <c r="D38" s="249">
        <v>12.919650899509977</v>
      </c>
      <c r="E38" s="108"/>
      <c r="F38" s="50">
        <f t="shared" si="1"/>
        <v>184.43821631489928</v>
      </c>
      <c r="G38" s="186"/>
      <c r="H38" s="191" t="s">
        <v>86</v>
      </c>
      <c r="I38" s="191"/>
      <c r="J38" s="250">
        <v>277</v>
      </c>
      <c r="K38" s="251">
        <v>28.272342473805473</v>
      </c>
      <c r="L38" s="108"/>
      <c r="M38" s="108">
        <v>235.9566206952307</v>
      </c>
    </row>
    <row r="39" spans="1:14" s="179" customFormat="1">
      <c r="A39" s="191" t="s">
        <v>92</v>
      </c>
      <c r="B39" s="191"/>
      <c r="C39" s="248">
        <v>56</v>
      </c>
      <c r="D39" s="108">
        <v>13.480290972080633</v>
      </c>
      <c r="E39" s="247"/>
      <c r="F39" s="50">
        <f t="shared" si="1"/>
        <v>192.44179596142899</v>
      </c>
      <c r="G39" s="186"/>
      <c r="H39" s="191" t="s">
        <v>89</v>
      </c>
      <c r="I39" s="191"/>
      <c r="J39" s="250">
        <v>59</v>
      </c>
      <c r="K39" s="251">
        <v>30.254610494965426</v>
      </c>
      <c r="L39" s="108"/>
      <c r="M39" s="108">
        <v>252.50032463552071</v>
      </c>
      <c r="N39" s="150"/>
    </row>
    <row r="40" spans="1:14" s="179" customFormat="1" ht="18.75">
      <c r="A40" s="191" t="s">
        <v>83</v>
      </c>
      <c r="B40" s="191"/>
      <c r="C40" s="242">
        <v>14</v>
      </c>
      <c r="D40" s="108">
        <v>16.378061820164202</v>
      </c>
      <c r="E40" s="250"/>
      <c r="F40" s="50">
        <f t="shared" si="1"/>
        <v>233.8097625316494</v>
      </c>
      <c r="G40" s="260"/>
      <c r="H40" s="245" t="s">
        <v>85</v>
      </c>
      <c r="I40" s="246"/>
      <c r="J40" s="247">
        <v>87</v>
      </c>
      <c r="K40" s="247">
        <v>30.548782543231791</v>
      </c>
      <c r="L40" s="108"/>
      <c r="M40" s="108">
        <v>254.95543929311359</v>
      </c>
      <c r="N40" s="150"/>
    </row>
    <row r="41" spans="1:14" ht="18.75">
      <c r="A41" s="191" t="s">
        <v>86</v>
      </c>
      <c r="B41" s="191"/>
      <c r="C41" s="248">
        <v>170</v>
      </c>
      <c r="D41" s="249">
        <v>17.351257113887836</v>
      </c>
      <c r="E41" s="250"/>
      <c r="F41" s="50">
        <f t="shared" si="1"/>
        <v>247.70289366162825</v>
      </c>
      <c r="G41" s="186"/>
      <c r="H41" s="245" t="s">
        <v>78</v>
      </c>
      <c r="I41" s="246"/>
      <c r="J41" s="247">
        <v>1122</v>
      </c>
      <c r="K41" s="247">
        <v>30.705850323812623</v>
      </c>
      <c r="L41" s="108"/>
      <c r="M41" s="108">
        <v>256.26630282556727</v>
      </c>
      <c r="N41" s="150"/>
    </row>
    <row r="42" spans="1:14" ht="18.75">
      <c r="A42" s="245" t="s">
        <v>96</v>
      </c>
      <c r="B42" s="246"/>
      <c r="C42" s="269">
        <v>5977</v>
      </c>
      <c r="D42" s="247">
        <v>18.382447864270034</v>
      </c>
      <c r="E42" s="250"/>
      <c r="F42" s="50">
        <f t="shared" si="1"/>
        <v>262.42395572129493</v>
      </c>
      <c r="G42" s="241"/>
      <c r="H42" s="191" t="s">
        <v>90</v>
      </c>
      <c r="I42" s="191"/>
      <c r="J42" s="250">
        <v>1295</v>
      </c>
      <c r="K42" s="251">
        <v>34.103210905527419</v>
      </c>
      <c r="L42" s="108"/>
      <c r="M42" s="108">
        <v>284.62015156970023</v>
      </c>
      <c r="N42" s="150"/>
    </row>
    <row r="43" spans="1:14">
      <c r="A43" s="268" t="s">
        <v>93</v>
      </c>
      <c r="B43" s="270"/>
      <c r="C43" s="248">
        <v>141</v>
      </c>
      <c r="D43" s="264">
        <v>20.027635295909022</v>
      </c>
      <c r="E43" s="250"/>
      <c r="F43" s="50">
        <f t="shared" si="1"/>
        <v>285.91030514012436</v>
      </c>
      <c r="G43" s="252"/>
      <c r="H43" s="245" t="s">
        <v>93</v>
      </c>
      <c r="I43" s="246"/>
      <c r="J43" s="247">
        <v>271</v>
      </c>
      <c r="K43" s="247">
        <v>38.492830958803864</v>
      </c>
      <c r="L43" s="108"/>
      <c r="M43" s="108">
        <v>321.25524520818345</v>
      </c>
    </row>
    <row r="44" spans="1:14">
      <c r="A44" s="191" t="s">
        <v>90</v>
      </c>
      <c r="B44" s="191"/>
      <c r="C44" s="248">
        <v>873</v>
      </c>
      <c r="D44" s="249">
        <v>22.990041019710759</v>
      </c>
      <c r="E44" s="271"/>
      <c r="F44" s="50">
        <f t="shared" si="1"/>
        <v>328.20098558875503</v>
      </c>
      <c r="G44" s="252"/>
      <c r="H44" s="245" t="s">
        <v>96</v>
      </c>
      <c r="I44" s="246"/>
      <c r="J44" s="245">
        <v>13363</v>
      </c>
      <c r="K44" s="247">
        <v>41.09831869001848</v>
      </c>
      <c r="L44" s="108"/>
      <c r="M44" s="108">
        <v>343.00024496863426</v>
      </c>
    </row>
    <row r="45" spans="1:14" ht="15">
      <c r="A45" s="191" t="s">
        <v>85</v>
      </c>
      <c r="B45" s="192"/>
      <c r="C45" s="242">
        <v>68</v>
      </c>
      <c r="D45" s="243">
        <v>23.877209344135196</v>
      </c>
      <c r="E45" s="108"/>
      <c r="F45" s="50">
        <f t="shared" si="1"/>
        <v>340.86601381595949</v>
      </c>
      <c r="G45" s="252"/>
      <c r="H45" s="191" t="s">
        <v>94</v>
      </c>
      <c r="I45" s="191"/>
      <c r="J45" s="250">
        <v>812</v>
      </c>
      <c r="K45" s="251">
        <v>41.335040355114828</v>
      </c>
      <c r="L45" s="247"/>
      <c r="M45" s="108">
        <v>344.97588756681068</v>
      </c>
    </row>
    <row r="46" spans="1:14">
      <c r="A46" s="41" t="s">
        <v>89</v>
      </c>
      <c r="B46" s="41"/>
      <c r="C46" s="242">
        <v>51</v>
      </c>
      <c r="D46" s="243">
        <v>26.152290427851472</v>
      </c>
      <c r="E46" s="250"/>
      <c r="F46" s="50">
        <f t="shared" si="1"/>
        <v>373.34459240265437</v>
      </c>
      <c r="G46" s="252"/>
      <c r="H46" s="234" t="s">
        <v>92</v>
      </c>
      <c r="I46" s="246"/>
      <c r="J46" s="250">
        <v>187</v>
      </c>
      <c r="K46" s="251">
        <v>45.014543067483537</v>
      </c>
      <c r="L46" s="247"/>
      <c r="M46" s="108">
        <v>375.68445112689955</v>
      </c>
    </row>
    <row r="47" spans="1:14">
      <c r="A47" s="245" t="s">
        <v>88</v>
      </c>
      <c r="B47" s="246"/>
      <c r="C47" s="269">
        <v>1675</v>
      </c>
      <c r="D47" s="247">
        <v>32.558283555281371</v>
      </c>
      <c r="E47" s="250"/>
      <c r="F47" s="50">
        <f t="shared" si="1"/>
        <v>464.79520165971149</v>
      </c>
      <c r="G47" s="252"/>
      <c r="H47" s="272" t="s">
        <v>91</v>
      </c>
      <c r="I47" s="273"/>
      <c r="J47" s="272">
        <v>252</v>
      </c>
      <c r="K47" s="274">
        <v>52.566803646300507</v>
      </c>
      <c r="L47" s="274"/>
      <c r="M47" s="275">
        <v>438.7144560314631</v>
      </c>
    </row>
    <row r="48" spans="1:14">
      <c r="A48" s="276" t="s">
        <v>94</v>
      </c>
      <c r="B48" s="277"/>
      <c r="C48" s="278">
        <v>733</v>
      </c>
      <c r="D48" s="279">
        <v>37.313527808250214</v>
      </c>
      <c r="E48" s="280"/>
      <c r="F48" s="275">
        <f t="shared" si="1"/>
        <v>532.68006751104156</v>
      </c>
      <c r="G48" s="252"/>
      <c r="H48" s="252"/>
      <c r="I48" s="253"/>
      <c r="J48" s="252"/>
      <c r="K48" s="252"/>
      <c r="L48" s="247"/>
      <c r="M48" s="247"/>
    </row>
    <row r="49" spans="1:13">
      <c r="A49" s="252"/>
      <c r="B49" s="253"/>
      <c r="C49" s="244"/>
      <c r="D49" s="244"/>
      <c r="E49" s="244"/>
      <c r="F49" s="244"/>
      <c r="H49" s="174"/>
      <c r="I49" s="204"/>
      <c r="J49" s="247"/>
      <c r="K49" s="281"/>
      <c r="L49" s="281"/>
      <c r="M49" s="281"/>
    </row>
    <row r="50" spans="1:13">
      <c r="D50" s="282"/>
      <c r="E50" s="282"/>
      <c r="F50" s="282"/>
      <c r="H50" s="174"/>
      <c r="I50" s="204"/>
      <c r="J50" s="247"/>
      <c r="K50" s="281"/>
      <c r="L50" s="281"/>
      <c r="M50" s="281"/>
    </row>
    <row r="51" spans="1:13">
      <c r="A51" s="174"/>
      <c r="B51" s="204"/>
      <c r="C51" s="174"/>
      <c r="D51" s="281"/>
      <c r="E51" s="281"/>
      <c r="F51" s="281"/>
      <c r="H51" s="174"/>
      <c r="I51" s="204"/>
      <c r="J51" s="247"/>
      <c r="K51" s="281"/>
      <c r="L51" s="281"/>
      <c r="M51" s="281"/>
    </row>
    <row r="52" spans="1:13">
      <c r="H52" s="174"/>
      <c r="I52" s="204"/>
      <c r="J52" s="174"/>
      <c r="K52" s="174"/>
      <c r="L52" s="174"/>
      <c r="M52" s="174"/>
    </row>
  </sheetData>
  <mergeCells count="3">
    <mergeCell ref="D4:F4"/>
    <mergeCell ref="K4:M4"/>
    <mergeCell ref="K5:M5"/>
  </mergeCells>
  <pageMargins left="0.75" right="0.75" top="1" bottom="1" header="0.5" footer="0.5"/>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CP83"/>
  <sheetViews>
    <sheetView zoomScale="75" zoomScaleNormal="75" zoomScaleSheetLayoutView="78" workbookViewId="0">
      <selection activeCell="O45" sqref="O45"/>
    </sheetView>
  </sheetViews>
  <sheetFormatPr defaultRowHeight="15"/>
  <cols>
    <col min="1" max="1" width="32.42578125" style="26" customWidth="1"/>
    <col min="2" max="2" width="7.85546875" style="26" customWidth="1"/>
    <col min="3" max="3" width="10.7109375" style="26" customWidth="1"/>
    <col min="4" max="4" width="13.140625" style="26" customWidth="1"/>
    <col min="5" max="5" width="32.5703125" style="26" customWidth="1"/>
    <col min="6" max="6" width="9.140625" style="26"/>
    <col min="7" max="7" width="11.28515625" style="26" customWidth="1"/>
    <col min="8" max="8" width="10.140625" style="26" customWidth="1"/>
    <col min="9" max="10" width="9.140625" style="26"/>
    <col min="11" max="11" width="10.140625" style="26" bestFit="1" customWidth="1"/>
    <col min="12" max="12" width="9.140625" style="26"/>
    <col min="13" max="13" width="10.140625" style="26" bestFit="1" customWidth="1"/>
    <col min="14" max="16384" width="9.140625" style="26"/>
  </cols>
  <sheetData>
    <row r="1" spans="1:13" s="92" customFormat="1" ht="19.5" customHeight="1">
      <c r="A1" s="283" t="s">
        <v>108</v>
      </c>
      <c r="B1" s="1"/>
      <c r="C1" s="1"/>
      <c r="D1" s="1"/>
      <c r="E1" s="2"/>
      <c r="F1" s="2"/>
      <c r="G1" s="2"/>
    </row>
    <row r="2" spans="1:13" ht="14.25" customHeight="1">
      <c r="A2" s="1" t="s">
        <v>109</v>
      </c>
      <c r="B2" s="1"/>
      <c r="C2" s="1"/>
      <c r="D2" s="1"/>
      <c r="E2" s="2"/>
      <c r="F2" s="2"/>
      <c r="G2" s="2"/>
    </row>
    <row r="3" spans="1:13" ht="15.75">
      <c r="A3" s="31"/>
      <c r="B3" s="9"/>
      <c r="C3" s="9"/>
      <c r="D3" s="9"/>
      <c r="E3" s="31"/>
      <c r="F3" s="9"/>
      <c r="G3" s="9"/>
    </row>
    <row r="4" spans="1:13" ht="15.75">
      <c r="B4" s="284" t="s">
        <v>110</v>
      </c>
      <c r="C4" s="284"/>
      <c r="D4" s="9"/>
      <c r="F4" s="284" t="s">
        <v>110</v>
      </c>
      <c r="G4" s="284"/>
    </row>
    <row r="5" spans="1:13" ht="16.5" thickBot="1">
      <c r="A5" s="285" t="s">
        <v>111</v>
      </c>
      <c r="B5" s="286" t="s">
        <v>112</v>
      </c>
      <c r="C5" s="287" t="s">
        <v>52</v>
      </c>
      <c r="E5" s="285" t="s">
        <v>113</v>
      </c>
      <c r="F5" s="286" t="s">
        <v>112</v>
      </c>
      <c r="G5" s="287" t="s">
        <v>52</v>
      </c>
    </row>
    <row r="6" spans="1:13" ht="15.75" thickTop="1">
      <c r="A6" s="191" t="s">
        <v>73</v>
      </c>
      <c r="B6" s="108">
        <v>0</v>
      </c>
      <c r="C6" s="271">
        <v>0</v>
      </c>
      <c r="D6" s="50"/>
      <c r="E6" s="191" t="s">
        <v>53</v>
      </c>
      <c r="F6" s="288">
        <v>19.451701425361001</v>
      </c>
      <c r="G6" s="271">
        <v>62.89211637504134</v>
      </c>
      <c r="I6" s="289"/>
      <c r="J6" s="83"/>
      <c r="M6" s="290"/>
    </row>
    <row r="7" spans="1:13" ht="15.75">
      <c r="A7" s="195" t="s">
        <v>2</v>
      </c>
      <c r="B7" s="259">
        <v>1.1572011470177768</v>
      </c>
      <c r="C7" s="291">
        <v>100</v>
      </c>
      <c r="D7" s="108"/>
      <c r="E7" s="191" t="s">
        <v>64</v>
      </c>
      <c r="F7" s="108">
        <v>26.096204188482002</v>
      </c>
      <c r="G7" s="271">
        <v>84.375421711388498</v>
      </c>
      <c r="I7" s="289"/>
      <c r="J7" s="83"/>
      <c r="M7" s="49"/>
    </row>
    <row r="8" spans="1:13" ht="15.75">
      <c r="A8" s="191" t="s">
        <v>82</v>
      </c>
      <c r="B8" s="271">
        <v>2.0798438175949001</v>
      </c>
      <c r="C8" s="271">
        <v>179.73053543499034</v>
      </c>
      <c r="D8" s="108"/>
      <c r="E8" s="195" t="s">
        <v>2</v>
      </c>
      <c r="F8" s="291">
        <v>30.928680010330176</v>
      </c>
      <c r="G8" s="291">
        <v>100</v>
      </c>
      <c r="I8" s="289"/>
      <c r="J8" s="83"/>
      <c r="M8" s="49"/>
    </row>
    <row r="9" spans="1:13">
      <c r="A9" s="191" t="s">
        <v>60</v>
      </c>
      <c r="B9" s="271">
        <v>3.1199041565442998</v>
      </c>
      <c r="C9" s="271">
        <v>269.60776564943831</v>
      </c>
      <c r="D9" s="108"/>
      <c r="E9" s="191" t="s">
        <v>66</v>
      </c>
      <c r="F9" s="108">
        <v>33.307195115452004</v>
      </c>
      <c r="G9" s="271">
        <v>107.69032207105963</v>
      </c>
      <c r="I9" s="3"/>
      <c r="J9" s="3"/>
      <c r="M9" s="49"/>
    </row>
    <row r="10" spans="1:13">
      <c r="A10" s="191" t="s">
        <v>57</v>
      </c>
      <c r="B10" s="271">
        <v>3.6716005109818881</v>
      </c>
      <c r="C10" s="271">
        <v>317.28282679670428</v>
      </c>
      <c r="D10" s="108"/>
      <c r="E10" s="191" t="s">
        <v>55</v>
      </c>
      <c r="F10" s="108">
        <v>35.048995931752003</v>
      </c>
      <c r="G10" s="271">
        <v>113.32199085135753</v>
      </c>
      <c r="M10" s="49"/>
    </row>
    <row r="11" spans="1:13">
      <c r="A11" s="191" t="s">
        <v>54</v>
      </c>
      <c r="B11" s="108">
        <v>3.7817097607421708</v>
      </c>
      <c r="C11" s="271">
        <v>326.79796165843902</v>
      </c>
      <c r="D11" s="108"/>
      <c r="E11" s="191" t="s">
        <v>54</v>
      </c>
      <c r="F11" s="271">
        <v>38.514362622653572</v>
      </c>
      <c r="G11" s="271">
        <v>124.52637037788156</v>
      </c>
      <c r="I11" s="292"/>
      <c r="J11" s="292"/>
      <c r="M11" s="49"/>
    </row>
    <row r="12" spans="1:13">
      <c r="A12" s="191" t="s">
        <v>58</v>
      </c>
      <c r="B12" s="108">
        <v>3.8111134269507003</v>
      </c>
      <c r="C12" s="271">
        <v>329.3388912353156</v>
      </c>
      <c r="D12" s="50"/>
      <c r="E12" s="191" t="s">
        <v>57</v>
      </c>
      <c r="F12" s="271">
        <v>38.675938995152229</v>
      </c>
      <c r="G12" s="271">
        <v>125.04878637638099</v>
      </c>
      <c r="I12" s="3"/>
      <c r="J12" s="3"/>
      <c r="M12" s="49"/>
    </row>
    <row r="13" spans="1:13">
      <c r="A13" s="191" t="s">
        <v>53</v>
      </c>
      <c r="B13" s="108">
        <v>4.2657111473697</v>
      </c>
      <c r="C13" s="271">
        <v>368.62313508441162</v>
      </c>
      <c r="D13" s="50"/>
      <c r="E13" s="191" t="s">
        <v>58</v>
      </c>
      <c r="F13" s="293">
        <v>39.183620639857999</v>
      </c>
      <c r="G13" s="271">
        <v>126.69024551571768</v>
      </c>
      <c r="I13" s="289"/>
      <c r="J13" s="83"/>
      <c r="M13" s="49"/>
    </row>
    <row r="14" spans="1:13">
      <c r="A14" s="191" t="s">
        <v>55</v>
      </c>
      <c r="B14" s="271">
        <v>4.5428888457314001</v>
      </c>
      <c r="C14" s="271">
        <v>392.57555675941728</v>
      </c>
      <c r="D14" s="50"/>
      <c r="E14" s="191" t="s">
        <v>56</v>
      </c>
      <c r="F14" s="271">
        <v>40.772094720013996</v>
      </c>
      <c r="G14" s="271">
        <v>131.82617139301166</v>
      </c>
      <c r="I14" s="289"/>
      <c r="M14" s="49"/>
    </row>
    <row r="15" spans="1:13">
      <c r="A15" s="191" t="s">
        <v>64</v>
      </c>
      <c r="B15" s="108">
        <v>4.5527412632253998</v>
      </c>
      <c r="C15" s="271">
        <v>393.42695735812828</v>
      </c>
      <c r="D15" s="50"/>
      <c r="E15" s="191" t="s">
        <v>114</v>
      </c>
      <c r="F15" s="108">
        <v>41.154083345004004</v>
      </c>
      <c r="G15" s="271">
        <v>133.06123420481748</v>
      </c>
      <c r="M15" s="49"/>
    </row>
    <row r="16" spans="1:13">
      <c r="A16" s="191" t="s">
        <v>56</v>
      </c>
      <c r="B16" s="108">
        <v>4.7809107794398997</v>
      </c>
      <c r="C16" s="271">
        <v>413.14431736961075</v>
      </c>
      <c r="D16" s="50"/>
      <c r="E16" s="191" t="s">
        <v>69</v>
      </c>
      <c r="F16" s="108">
        <v>44.603401053934</v>
      </c>
      <c r="G16" s="271">
        <v>144.21372344062686</v>
      </c>
      <c r="M16" s="49"/>
    </row>
    <row r="17" spans="1:13" ht="15.75">
      <c r="A17" s="191" t="s">
        <v>69</v>
      </c>
      <c r="B17" s="271">
        <v>4.9963020227457005</v>
      </c>
      <c r="C17" s="271">
        <v>431.75743781637885</v>
      </c>
      <c r="D17" s="50"/>
      <c r="E17" s="191" t="s">
        <v>60</v>
      </c>
      <c r="F17" s="108">
        <v>45.904259915320004</v>
      </c>
      <c r="G17" s="271">
        <v>148.41971884990883</v>
      </c>
      <c r="I17" s="292"/>
      <c r="J17" s="40"/>
      <c r="M17" s="49"/>
    </row>
    <row r="18" spans="1:13">
      <c r="A18" s="191" t="s">
        <v>81</v>
      </c>
      <c r="B18" s="108">
        <v>5.2550636815950007</v>
      </c>
      <c r="C18" s="271">
        <v>454.1184300705047</v>
      </c>
      <c r="D18" s="50"/>
      <c r="E18" s="191" t="s">
        <v>82</v>
      </c>
      <c r="F18" s="271">
        <v>47.414064288000006</v>
      </c>
      <c r="G18" s="271">
        <v>153.30128628885461</v>
      </c>
      <c r="H18" s="9"/>
      <c r="M18" s="49"/>
    </row>
    <row r="19" spans="1:13">
      <c r="A19" s="191" t="s">
        <v>66</v>
      </c>
      <c r="B19" s="271">
        <v>5.3922541347805</v>
      </c>
      <c r="C19" s="271">
        <v>465.97379795871092</v>
      </c>
      <c r="D19" s="108"/>
      <c r="E19" s="191" t="s">
        <v>70</v>
      </c>
      <c r="F19" s="108">
        <v>53.961975099749999</v>
      </c>
      <c r="G19" s="271">
        <v>174.47228618139121</v>
      </c>
      <c r="I19" s="289"/>
      <c r="J19" s="83"/>
      <c r="M19" s="49"/>
    </row>
    <row r="20" spans="1:13">
      <c r="A20" s="191" t="s">
        <v>70</v>
      </c>
      <c r="B20" s="108">
        <v>5.5210774826204005</v>
      </c>
      <c r="C20" s="271">
        <v>477.10611909163498</v>
      </c>
      <c r="D20" s="50"/>
      <c r="E20" s="191" t="s">
        <v>62</v>
      </c>
      <c r="F20" s="271">
        <v>54.450272640293718</v>
      </c>
      <c r="G20" s="271">
        <v>176.05107176286648</v>
      </c>
      <c r="M20" s="49"/>
    </row>
    <row r="21" spans="1:13">
      <c r="A21" s="191" t="s">
        <v>62</v>
      </c>
      <c r="B21" s="271">
        <v>5.6965558623256376</v>
      </c>
      <c r="C21" s="271">
        <v>492.270153465215</v>
      </c>
      <c r="D21" s="50"/>
      <c r="E21" s="191" t="s">
        <v>85</v>
      </c>
      <c r="F21" s="108">
        <v>56.613837017701997</v>
      </c>
      <c r="G21" s="271">
        <v>183.04640546829992</v>
      </c>
      <c r="M21" s="49"/>
    </row>
    <row r="22" spans="1:13">
      <c r="A22" s="191" t="s">
        <v>76</v>
      </c>
      <c r="B22" s="271">
        <v>6.3304160665959994</v>
      </c>
      <c r="C22" s="271">
        <v>547.04543656132</v>
      </c>
      <c r="D22" s="50"/>
      <c r="E22" s="191" t="s">
        <v>81</v>
      </c>
      <c r="F22" s="108">
        <v>63.439797413318999</v>
      </c>
      <c r="G22" s="271">
        <v>205.11640778762663</v>
      </c>
      <c r="I22" s="292"/>
      <c r="J22" s="292"/>
      <c r="M22" s="49"/>
    </row>
    <row r="23" spans="1:13">
      <c r="A23" s="191" t="s">
        <v>75</v>
      </c>
      <c r="B23" s="108">
        <v>6.8978777816769998</v>
      </c>
      <c r="C23" s="271">
        <v>596.08286765473076</v>
      </c>
      <c r="D23" s="50"/>
      <c r="E23" s="191" t="s">
        <v>93</v>
      </c>
      <c r="F23" s="108">
        <v>63.559406196247998</v>
      </c>
      <c r="G23" s="271">
        <v>205.50313228698789</v>
      </c>
      <c r="I23" s="289"/>
      <c r="J23" s="83"/>
      <c r="M23" s="49"/>
    </row>
    <row r="24" spans="1:13">
      <c r="A24" s="191" t="s">
        <v>80</v>
      </c>
      <c r="B24" s="271">
        <v>7.2620887842226001</v>
      </c>
      <c r="C24" s="271">
        <v>627.55630712410971</v>
      </c>
      <c r="D24" s="50"/>
      <c r="E24" s="191" t="s">
        <v>77</v>
      </c>
      <c r="F24" s="108">
        <v>63.655074370345005</v>
      </c>
      <c r="G24" s="271">
        <v>205.81245093254617</v>
      </c>
      <c r="I24" s="292"/>
      <c r="J24" s="294"/>
      <c r="M24" s="49"/>
    </row>
    <row r="25" spans="1:13">
      <c r="A25" s="191" t="s">
        <v>84</v>
      </c>
      <c r="B25" s="108">
        <v>7.2847581612056</v>
      </c>
      <c r="C25" s="271">
        <v>629.51529040384651</v>
      </c>
      <c r="D25" s="50"/>
      <c r="E25" s="191" t="s">
        <v>76</v>
      </c>
      <c r="F25" s="108">
        <v>65.541732208398997</v>
      </c>
      <c r="G25" s="271">
        <v>211.91247795414503</v>
      </c>
      <c r="M25" s="49"/>
    </row>
    <row r="26" spans="1:13">
      <c r="A26" s="191" t="s">
        <v>87</v>
      </c>
      <c r="B26" s="108">
        <v>7.7186848132946997</v>
      </c>
      <c r="C26" s="271">
        <v>667.01323561478694</v>
      </c>
      <c r="D26" s="50"/>
      <c r="E26" s="191" t="s">
        <v>80</v>
      </c>
      <c r="F26" s="108">
        <v>67.725518366551995</v>
      </c>
      <c r="G26" s="271">
        <v>218.97319363106243</v>
      </c>
      <c r="I26" s="9"/>
      <c r="M26" s="49"/>
    </row>
    <row r="27" spans="1:13">
      <c r="A27" s="191" t="s">
        <v>79</v>
      </c>
      <c r="B27" s="108">
        <v>8.472685244061001</v>
      </c>
      <c r="C27" s="271">
        <v>732.17048443962915</v>
      </c>
      <c r="D27" s="50"/>
      <c r="E27" s="191" t="s">
        <v>65</v>
      </c>
      <c r="F27" s="108">
        <v>70.298769771528995</v>
      </c>
      <c r="G27" s="271">
        <v>227.2931458699473</v>
      </c>
      <c r="M27" s="49"/>
    </row>
    <row r="28" spans="1:13">
      <c r="A28" s="191" t="s">
        <v>71</v>
      </c>
      <c r="B28" s="271">
        <v>8.9467645144478993</v>
      </c>
      <c r="C28" s="271">
        <v>773.13823422182111</v>
      </c>
      <c r="D28" s="50"/>
      <c r="E28" s="191" t="s">
        <v>71</v>
      </c>
      <c r="F28" s="271">
        <v>71.011071415046004</v>
      </c>
      <c r="G28" s="271">
        <v>229.59619159734044</v>
      </c>
      <c r="I28" s="289"/>
      <c r="J28" s="83"/>
      <c r="M28" s="49"/>
    </row>
    <row r="29" spans="1:13">
      <c r="A29" s="191" t="s">
        <v>114</v>
      </c>
      <c r="B29" s="108">
        <v>9.0715991578582003</v>
      </c>
      <c r="C29" s="271">
        <v>783.92586986597962</v>
      </c>
      <c r="D29" s="50"/>
      <c r="E29" s="191" t="s">
        <v>84</v>
      </c>
      <c r="F29" s="108">
        <v>71.119961595221</v>
      </c>
      <c r="G29" s="271">
        <v>229.94826022794035</v>
      </c>
      <c r="M29" s="49"/>
    </row>
    <row r="30" spans="1:13">
      <c r="A30" s="191" t="s">
        <v>74</v>
      </c>
      <c r="B30" s="271">
        <v>9.7215111116871995</v>
      </c>
      <c r="C30" s="271">
        <v>840.08827132089414</v>
      </c>
      <c r="D30" s="50"/>
      <c r="E30" s="191" t="s">
        <v>78</v>
      </c>
      <c r="F30" s="108">
        <v>71.479265607906001</v>
      </c>
      <c r="G30" s="271">
        <v>231.10997813043409</v>
      </c>
      <c r="M30" s="49"/>
    </row>
    <row r="31" spans="1:13">
      <c r="A31" s="191" t="s">
        <v>90</v>
      </c>
      <c r="B31" s="108">
        <v>9.7691633915256002</v>
      </c>
      <c r="C31" s="271">
        <v>844.2061621440414</v>
      </c>
      <c r="D31" s="50"/>
      <c r="E31" s="191" t="s">
        <v>74</v>
      </c>
      <c r="F31" s="108">
        <v>71.494229394342</v>
      </c>
      <c r="G31" s="271">
        <v>231.15835971810932</v>
      </c>
      <c r="M31" s="49"/>
    </row>
    <row r="32" spans="1:13">
      <c r="A32" s="191" t="s">
        <v>65</v>
      </c>
      <c r="B32" s="108">
        <v>11.367788559133</v>
      </c>
      <c r="C32" s="271">
        <v>982.35199545290209</v>
      </c>
      <c r="D32" s="50"/>
      <c r="E32" s="191" t="s">
        <v>75</v>
      </c>
      <c r="F32" s="108">
        <v>74.335787871898006</v>
      </c>
      <c r="G32" s="271">
        <v>240.34581445787489</v>
      </c>
      <c r="I32" s="289"/>
      <c r="J32" s="83"/>
      <c r="M32" s="49"/>
    </row>
    <row r="33" spans="1:13" ht="16.5" customHeight="1">
      <c r="A33" s="191" t="s">
        <v>78</v>
      </c>
      <c r="B33" s="271">
        <v>12.761437182846</v>
      </c>
      <c r="C33" s="271">
        <v>1102.7846987305104</v>
      </c>
      <c r="D33" s="50"/>
      <c r="E33" s="191" t="s">
        <v>79</v>
      </c>
      <c r="F33" s="108">
        <v>83.735074349293996</v>
      </c>
      <c r="G33" s="271">
        <v>270.73601046448312</v>
      </c>
      <c r="I33" s="289"/>
      <c r="J33" s="83"/>
      <c r="M33" s="49"/>
    </row>
    <row r="34" spans="1:13" ht="16.5" customHeight="1">
      <c r="A34" s="191" t="s">
        <v>91</v>
      </c>
      <c r="B34" s="108">
        <v>13.925637097896999</v>
      </c>
      <c r="C34" s="271">
        <v>1203.3895000696084</v>
      </c>
      <c r="D34" s="50"/>
      <c r="E34" s="191" t="s">
        <v>73</v>
      </c>
      <c r="F34" s="108">
        <v>85.363077623491989</v>
      </c>
      <c r="G34" s="271">
        <v>275.99974391076739</v>
      </c>
      <c r="M34" s="49"/>
    </row>
    <row r="35" spans="1:13" ht="16.5" customHeight="1">
      <c r="A35" s="191" t="s">
        <v>85</v>
      </c>
      <c r="B35" s="108">
        <v>14.213900246847999</v>
      </c>
      <c r="C35" s="271">
        <v>1228.2998753914687</v>
      </c>
      <c r="D35" s="50"/>
      <c r="E35" s="191" t="s">
        <v>115</v>
      </c>
      <c r="F35" s="108">
        <v>99.889787030517994</v>
      </c>
      <c r="G35" s="271">
        <v>322.96815446748718</v>
      </c>
      <c r="M35" s="49"/>
    </row>
    <row r="36" spans="1:13" ht="16.5" customHeight="1">
      <c r="A36" s="191" t="s">
        <v>93</v>
      </c>
      <c r="B36" s="271">
        <v>16.790438536623999</v>
      </c>
      <c r="C36" s="271">
        <v>1450.9524623177776</v>
      </c>
      <c r="D36" s="50"/>
      <c r="E36" s="191" t="s">
        <v>87</v>
      </c>
      <c r="F36" s="108">
        <v>100.96133547983</v>
      </c>
      <c r="G36" s="271">
        <v>326.43273313348294</v>
      </c>
      <c r="M36" s="49"/>
    </row>
    <row r="37" spans="1:13" ht="18.75" customHeight="1">
      <c r="A37" s="191" t="s">
        <v>116</v>
      </c>
      <c r="B37" s="108">
        <v>18.796637620753998</v>
      </c>
      <c r="C37" s="271">
        <v>1624.3189586525052</v>
      </c>
      <c r="D37" s="108"/>
      <c r="E37" s="191" t="s">
        <v>90</v>
      </c>
      <c r="F37" s="108">
        <v>101.07005537399002</v>
      </c>
      <c r="G37" s="271">
        <v>326.78425118767638</v>
      </c>
      <c r="M37" s="49"/>
    </row>
    <row r="38" spans="1:13">
      <c r="A38" s="191" t="s">
        <v>115</v>
      </c>
      <c r="B38" s="108">
        <v>20.918098039594</v>
      </c>
      <c r="C38" s="271">
        <v>1807.6458093307317</v>
      </c>
      <c r="D38" s="191"/>
      <c r="E38" s="191" t="s">
        <v>91</v>
      </c>
      <c r="F38" s="108">
        <v>118.99095668729001</v>
      </c>
      <c r="G38" s="271">
        <v>384.726915754397</v>
      </c>
    </row>
    <row r="39" spans="1:13">
      <c r="A39" s="295" t="s">
        <v>77</v>
      </c>
      <c r="B39" s="296">
        <v>29.932950191571003</v>
      </c>
      <c r="C39" s="297">
        <v>2586.6678639846855</v>
      </c>
      <c r="D39" s="191"/>
      <c r="E39" s="298" t="s">
        <v>116</v>
      </c>
      <c r="F39" s="297">
        <v>152.55387275392999</v>
      </c>
      <c r="G39" s="297">
        <v>493.24404631228049</v>
      </c>
    </row>
    <row r="40" spans="1:13">
      <c r="A40" s="191"/>
      <c r="B40" s="108"/>
      <c r="C40" s="271"/>
      <c r="D40" s="191"/>
      <c r="E40" s="191"/>
      <c r="F40" s="271"/>
      <c r="G40" s="271"/>
    </row>
    <row r="41" spans="1:13">
      <c r="A41" s="191"/>
      <c r="B41" s="271"/>
      <c r="C41" s="271"/>
      <c r="D41" s="191"/>
      <c r="E41" s="41"/>
      <c r="F41" s="41"/>
      <c r="G41" s="41"/>
    </row>
    <row r="42" spans="1:13">
      <c r="A42" s="191"/>
      <c r="B42" s="271"/>
      <c r="C42" s="271"/>
      <c r="D42" s="191"/>
      <c r="E42" s="41"/>
      <c r="F42" s="41"/>
      <c r="G42" s="41"/>
    </row>
    <row r="43" spans="1:13">
      <c r="A43" s="191"/>
      <c r="B43" s="271"/>
      <c r="C43" s="271"/>
      <c r="D43" s="191"/>
      <c r="E43" s="41"/>
      <c r="F43" s="41"/>
      <c r="G43" s="41"/>
    </row>
    <row r="44" spans="1:13">
      <c r="A44" s="191"/>
      <c r="B44" s="271"/>
      <c r="C44" s="271"/>
      <c r="D44" s="191"/>
      <c r="E44" s="41"/>
      <c r="F44" s="41"/>
      <c r="G44" s="41"/>
    </row>
    <row r="45" spans="1:13" ht="16.5" thickBot="1">
      <c r="A45" s="299" t="s">
        <v>117</v>
      </c>
      <c r="B45" s="300"/>
      <c r="C45" s="301"/>
      <c r="D45" s="191"/>
      <c r="E45" s="299" t="s">
        <v>118</v>
      </c>
      <c r="F45" s="300"/>
      <c r="G45" s="301"/>
    </row>
    <row r="46" spans="1:13" ht="15.75" thickTop="1">
      <c r="A46" s="191" t="s">
        <v>53</v>
      </c>
      <c r="B46" s="108">
        <v>20.522325589935999</v>
      </c>
      <c r="C46" s="293">
        <v>70.051871925185893</v>
      </c>
      <c r="D46" s="191"/>
      <c r="E46" s="191" t="s">
        <v>53</v>
      </c>
      <c r="F46" s="108">
        <v>36.578869758647997</v>
      </c>
      <c r="G46" s="293">
        <v>92.596391037262308</v>
      </c>
    </row>
    <row r="47" spans="1:13">
      <c r="A47" s="191" t="s">
        <v>64</v>
      </c>
      <c r="B47" s="108">
        <v>24.082964636480998</v>
      </c>
      <c r="C47" s="293">
        <v>82.205924806147138</v>
      </c>
      <c r="D47" s="191"/>
      <c r="E47" s="191" t="s">
        <v>54</v>
      </c>
      <c r="F47" s="108">
        <v>39.379848145323798</v>
      </c>
      <c r="G47" s="293">
        <v>99.686836742415196</v>
      </c>
    </row>
    <row r="48" spans="1:13">
      <c r="A48" s="191" t="s">
        <v>56</v>
      </c>
      <c r="B48" s="108">
        <v>24.206442735837999</v>
      </c>
      <c r="C48" s="293">
        <v>82.6274107612264</v>
      </c>
      <c r="D48" s="108"/>
      <c r="E48" s="191" t="s">
        <v>55</v>
      </c>
      <c r="F48" s="108">
        <v>39.456571719654001</v>
      </c>
      <c r="G48" s="293">
        <v>99.881056141137222</v>
      </c>
    </row>
    <row r="49" spans="1:7" ht="15.75">
      <c r="A49" s="191" t="s">
        <v>55</v>
      </c>
      <c r="B49" s="108">
        <v>24.569971445762</v>
      </c>
      <c r="C49" s="293">
        <v>83.868296766914398</v>
      </c>
      <c r="D49" s="108"/>
      <c r="E49" s="195" t="s">
        <v>2</v>
      </c>
      <c r="F49" s="259">
        <v>39.503558776851314</v>
      </c>
      <c r="G49" s="291">
        <v>100</v>
      </c>
    </row>
    <row r="50" spans="1:7">
      <c r="A50" s="191" t="s">
        <v>66</v>
      </c>
      <c r="B50" s="108">
        <v>28.655415967661</v>
      </c>
      <c r="C50" s="293">
        <v>97.813745354177243</v>
      </c>
      <c r="D50" s="108"/>
      <c r="E50" s="191" t="s">
        <v>57</v>
      </c>
      <c r="F50" s="108">
        <v>39.704451699063874</v>
      </c>
      <c r="G50" s="293">
        <v>100.508543858915</v>
      </c>
    </row>
    <row r="51" spans="1:7" ht="15.75">
      <c r="A51" s="195" t="s">
        <v>2</v>
      </c>
      <c r="B51" s="259">
        <v>29.295898918809002</v>
      </c>
      <c r="C51" s="291">
        <v>100</v>
      </c>
      <c r="D51" s="108"/>
      <c r="E51" s="191" t="s">
        <v>58</v>
      </c>
      <c r="F51" s="108">
        <v>39.785402377215</v>
      </c>
      <c r="G51" s="293">
        <v>100.71346382222363</v>
      </c>
    </row>
    <row r="52" spans="1:7">
      <c r="A52" s="191" t="s">
        <v>60</v>
      </c>
      <c r="B52" s="108">
        <v>29.477965559571004</v>
      </c>
      <c r="C52" s="293">
        <v>100.62147483941895</v>
      </c>
      <c r="D52" s="108"/>
      <c r="E52" s="191" t="s">
        <v>62</v>
      </c>
      <c r="F52" s="108">
        <v>45.08222843009689</v>
      </c>
      <c r="G52" s="293">
        <v>114.12194198694479</v>
      </c>
    </row>
    <row r="53" spans="1:7">
      <c r="A53" s="191" t="s">
        <v>54</v>
      </c>
      <c r="B53" s="108">
        <v>29.591243179348233</v>
      </c>
      <c r="C53" s="293">
        <v>101.00814199747805</v>
      </c>
      <c r="D53" s="108"/>
      <c r="E53" s="191" t="s">
        <v>56</v>
      </c>
      <c r="F53" s="108">
        <v>45.96013680363</v>
      </c>
      <c r="G53" s="293">
        <v>116.34429460710302</v>
      </c>
    </row>
    <row r="54" spans="1:7">
      <c r="A54" s="191" t="s">
        <v>57</v>
      </c>
      <c r="B54" s="108">
        <v>29.672076795410913</v>
      </c>
      <c r="C54" s="293">
        <v>101.28406326648127</v>
      </c>
      <c r="D54" s="108"/>
      <c r="E54" s="191" t="s">
        <v>60</v>
      </c>
      <c r="F54" s="108">
        <v>46.568027670539003</v>
      </c>
      <c r="G54" s="293">
        <v>117.88312018568665</v>
      </c>
    </row>
    <row r="55" spans="1:7">
      <c r="A55" s="191" t="s">
        <v>58</v>
      </c>
      <c r="B55" s="108">
        <v>29.826518308866</v>
      </c>
      <c r="C55" s="293">
        <v>101.8112411963448</v>
      </c>
      <c r="D55" s="108"/>
      <c r="E55" s="191" t="s">
        <v>73</v>
      </c>
      <c r="F55" s="108">
        <v>47.544335092474</v>
      </c>
      <c r="G55" s="293">
        <v>120.35456187895279</v>
      </c>
    </row>
    <row r="56" spans="1:7">
      <c r="A56" s="191" t="s">
        <v>62</v>
      </c>
      <c r="B56" s="108">
        <v>31.855472993248551</v>
      </c>
      <c r="C56" s="293">
        <v>108.73697059623663</v>
      </c>
      <c r="D56" s="108"/>
      <c r="E56" s="191" t="s">
        <v>69</v>
      </c>
      <c r="F56" s="108">
        <v>52.711335045487999</v>
      </c>
      <c r="G56" s="293">
        <v>133.4343959825116</v>
      </c>
    </row>
    <row r="57" spans="1:7">
      <c r="A57" s="191" t="s">
        <v>70</v>
      </c>
      <c r="B57" s="108">
        <v>36.491120051803996</v>
      </c>
      <c r="C57" s="293">
        <v>124.56050641400667</v>
      </c>
      <c r="D57" s="108"/>
      <c r="E57" s="191" t="s">
        <v>74</v>
      </c>
      <c r="F57" s="108">
        <v>53.787401453797003</v>
      </c>
      <c r="G57" s="293">
        <v>136.15836931966717</v>
      </c>
    </row>
    <row r="58" spans="1:7">
      <c r="A58" s="191" t="s">
        <v>65</v>
      </c>
      <c r="B58" s="108">
        <v>37.789444317634</v>
      </c>
      <c r="C58" s="293">
        <v>128.99226756060332</v>
      </c>
      <c r="D58" s="108"/>
      <c r="E58" s="191" t="s">
        <v>70</v>
      </c>
      <c r="F58" s="108">
        <v>56.768517801984999</v>
      </c>
      <c r="G58" s="293">
        <v>143.70481941300633</v>
      </c>
    </row>
    <row r="59" spans="1:7">
      <c r="A59" s="191" t="s">
        <v>71</v>
      </c>
      <c r="B59" s="108">
        <v>39.639843705758999</v>
      </c>
      <c r="C59" s="293">
        <v>135.30850790964746</v>
      </c>
      <c r="D59" s="108"/>
      <c r="E59" s="191" t="s">
        <v>78</v>
      </c>
      <c r="F59" s="108">
        <v>60.107378924025994</v>
      </c>
      <c r="G59" s="293">
        <v>152.15687088741055</v>
      </c>
    </row>
    <row r="60" spans="1:7">
      <c r="A60" s="191" t="s">
        <v>69</v>
      </c>
      <c r="B60" s="108">
        <v>42.683428984520006</v>
      </c>
      <c r="C60" s="293">
        <v>145.6976251277128</v>
      </c>
      <c r="D60" s="108"/>
      <c r="E60" s="191" t="s">
        <v>66</v>
      </c>
      <c r="F60" s="108">
        <v>60.133052290435998</v>
      </c>
      <c r="G60" s="293">
        <v>152.22186089642474</v>
      </c>
    </row>
    <row r="61" spans="1:7" ht="13.5" customHeight="1">
      <c r="A61" s="191" t="s">
        <v>73</v>
      </c>
      <c r="B61" s="108">
        <v>44.075516050833997</v>
      </c>
      <c r="C61" s="293">
        <v>150.44944062984857</v>
      </c>
      <c r="D61" s="108"/>
      <c r="E61" s="191" t="s">
        <v>76</v>
      </c>
      <c r="F61" s="108">
        <v>62.134077957966994</v>
      </c>
      <c r="G61" s="293">
        <v>157.28729228916188</v>
      </c>
    </row>
    <row r="62" spans="1:7" ht="12.75" customHeight="1">
      <c r="A62" s="191" t="s">
        <v>77</v>
      </c>
      <c r="B62" s="108">
        <v>45.207190203602003</v>
      </c>
      <c r="C62" s="293">
        <v>154.31235043816113</v>
      </c>
      <c r="D62" s="108"/>
      <c r="E62" s="191" t="s">
        <v>77</v>
      </c>
      <c r="F62" s="108">
        <v>63.236441053097998</v>
      </c>
      <c r="G62" s="293">
        <v>160.07783351953069</v>
      </c>
    </row>
    <row r="63" spans="1:7">
      <c r="A63" s="191" t="s">
        <v>76</v>
      </c>
      <c r="B63" s="108">
        <v>49.009395039510999</v>
      </c>
      <c r="C63" s="293">
        <v>167.29097535233927</v>
      </c>
      <c r="D63" s="108"/>
      <c r="E63" s="191" t="s">
        <v>71</v>
      </c>
      <c r="F63" s="108">
        <v>63.472189616644997</v>
      </c>
      <c r="G63" s="293">
        <v>160.67461155889342</v>
      </c>
    </row>
    <row r="64" spans="1:7">
      <c r="A64" s="191" t="s">
        <v>75</v>
      </c>
      <c r="B64" s="108">
        <v>50.114793717486002</v>
      </c>
      <c r="C64" s="293">
        <v>171.06419521850046</v>
      </c>
      <c r="D64" s="108"/>
      <c r="E64" s="191" t="s">
        <v>79</v>
      </c>
      <c r="F64" s="108">
        <v>67.587684326159007</v>
      </c>
      <c r="G64" s="293">
        <v>171.09264688771461</v>
      </c>
    </row>
    <row r="65" spans="1:7">
      <c r="A65" s="191" t="s">
        <v>78</v>
      </c>
      <c r="B65" s="108">
        <v>52.679556327702997</v>
      </c>
      <c r="C65" s="293">
        <v>179.81887660692624</v>
      </c>
      <c r="D65" s="108"/>
      <c r="E65" s="191" t="s">
        <v>64</v>
      </c>
      <c r="F65" s="108">
        <v>71.286340103544006</v>
      </c>
      <c r="G65" s="293">
        <v>180.45548884906307</v>
      </c>
    </row>
    <row r="66" spans="1:7">
      <c r="A66" s="191" t="s">
        <v>79</v>
      </c>
      <c r="B66" s="108">
        <v>53.389680464235994</v>
      </c>
      <c r="C66" s="293">
        <v>182.24284775217438</v>
      </c>
      <c r="D66" s="108"/>
      <c r="E66" s="191" t="s">
        <v>80</v>
      </c>
      <c r="F66" s="108">
        <v>72.068013113514994</v>
      </c>
      <c r="G66" s="293">
        <v>182.43422958578134</v>
      </c>
    </row>
    <row r="67" spans="1:7">
      <c r="A67" s="191" t="s">
        <v>81</v>
      </c>
      <c r="B67" s="108">
        <v>54.543319007348998</v>
      </c>
      <c r="C67" s="293">
        <v>186.18073184410895</v>
      </c>
      <c r="D67" s="108"/>
      <c r="E67" s="191" t="s">
        <v>84</v>
      </c>
      <c r="F67" s="108">
        <v>75.417738855521009</v>
      </c>
      <c r="G67" s="293">
        <v>190.91378394929583</v>
      </c>
    </row>
    <row r="68" spans="1:7">
      <c r="A68" s="191" t="s">
        <v>74</v>
      </c>
      <c r="B68" s="108">
        <v>56.359436576419995</v>
      </c>
      <c r="C68" s="293">
        <v>192.37995301873207</v>
      </c>
      <c r="D68" s="108"/>
      <c r="E68" s="191" t="s">
        <v>75</v>
      </c>
      <c r="F68" s="108">
        <v>79.929472133103999</v>
      </c>
      <c r="G68" s="293">
        <v>202.33486452350178</v>
      </c>
    </row>
    <row r="69" spans="1:7">
      <c r="A69" s="191" t="s">
        <v>84</v>
      </c>
      <c r="B69" s="108">
        <v>57.670428341204996</v>
      </c>
      <c r="C69" s="293">
        <v>196.85495400237932</v>
      </c>
      <c r="D69" s="108"/>
      <c r="E69" s="191" t="s">
        <v>81</v>
      </c>
      <c r="F69" s="108">
        <v>81.974786654889002</v>
      </c>
      <c r="G69" s="293">
        <v>207.51240949695244</v>
      </c>
    </row>
    <row r="70" spans="1:7">
      <c r="A70" s="191" t="s">
        <v>80</v>
      </c>
      <c r="B70" s="108">
        <v>58.026088795544993</v>
      </c>
      <c r="C70" s="293">
        <v>198.068982134186</v>
      </c>
      <c r="D70" s="108"/>
      <c r="E70" s="191" t="s">
        <v>87</v>
      </c>
      <c r="F70" s="108">
        <v>82.767860722382011</v>
      </c>
      <c r="G70" s="293">
        <v>209.52001107020047</v>
      </c>
    </row>
    <row r="71" spans="1:7" ht="17.25" customHeight="1">
      <c r="A71" s="191" t="s">
        <v>82</v>
      </c>
      <c r="B71" s="108">
        <v>65.250860059966001</v>
      </c>
      <c r="C71" s="293">
        <v>222.73035635739666</v>
      </c>
      <c r="D71" s="108"/>
      <c r="E71" s="191" t="s">
        <v>82</v>
      </c>
      <c r="F71" s="108">
        <v>83.615113201999009</v>
      </c>
      <c r="G71" s="293">
        <v>211.66476082402127</v>
      </c>
    </row>
    <row r="72" spans="1:7" ht="17.25" customHeight="1">
      <c r="A72" s="191" t="s">
        <v>114</v>
      </c>
      <c r="B72" s="108">
        <v>67.225903763413996</v>
      </c>
      <c r="C72" s="293">
        <v>229.47206347797913</v>
      </c>
      <c r="D72" s="108"/>
      <c r="E72" s="191" t="s">
        <v>85</v>
      </c>
      <c r="F72" s="108">
        <v>90.876540584553993</v>
      </c>
      <c r="G72" s="293">
        <v>230.04646517520021</v>
      </c>
    </row>
    <row r="73" spans="1:7" ht="17.25" customHeight="1">
      <c r="A73" s="191" t="s">
        <v>87</v>
      </c>
      <c r="B73" s="108">
        <v>71.326958816607004</v>
      </c>
      <c r="C73" s="293">
        <v>243.47079778737418</v>
      </c>
      <c r="D73" s="108"/>
      <c r="E73" s="191" t="s">
        <v>65</v>
      </c>
      <c r="F73" s="108">
        <v>95.180843602844988</v>
      </c>
      <c r="G73" s="293">
        <v>240.94245316100483</v>
      </c>
    </row>
    <row r="74" spans="1:7" ht="17.25" customHeight="1">
      <c r="A74" s="191" t="s">
        <v>85</v>
      </c>
      <c r="B74" s="108">
        <v>74.027031554996</v>
      </c>
      <c r="C74" s="293">
        <v>252.68735313483771</v>
      </c>
      <c r="D74" s="108"/>
      <c r="E74" s="191" t="s">
        <v>91</v>
      </c>
      <c r="F74" s="108">
        <v>95.438324711609994</v>
      </c>
      <c r="G74" s="293">
        <v>241.59424534565198</v>
      </c>
    </row>
    <row r="75" spans="1:7" ht="17.25" customHeight="1">
      <c r="A75" s="191" t="s">
        <v>90</v>
      </c>
      <c r="B75" s="108">
        <v>76.923501094575002</v>
      </c>
      <c r="C75" s="293">
        <v>262.57429856568558</v>
      </c>
      <c r="D75" s="108"/>
      <c r="E75" s="191" t="s">
        <v>90</v>
      </c>
      <c r="F75" s="108">
        <v>107.10333848904</v>
      </c>
      <c r="G75" s="293">
        <v>271.12326535957936</v>
      </c>
    </row>
    <row r="76" spans="1:7" ht="17.25" customHeight="1">
      <c r="A76" s="191" t="s">
        <v>91</v>
      </c>
      <c r="B76" s="108">
        <v>86.418851481291995</v>
      </c>
      <c r="C76" s="293">
        <v>294.98617441572355</v>
      </c>
      <c r="D76" s="108"/>
      <c r="E76" s="191" t="s">
        <v>93</v>
      </c>
      <c r="F76" s="108">
        <v>121.10429501886999</v>
      </c>
      <c r="G76" s="293">
        <v>306.56553173593028</v>
      </c>
    </row>
    <row r="77" spans="1:7" s="302" customFormat="1">
      <c r="A77" s="191" t="s">
        <v>93</v>
      </c>
      <c r="B77" s="108">
        <v>89.255344451462989</v>
      </c>
      <c r="C77" s="293">
        <v>304.66839300212735</v>
      </c>
      <c r="D77" s="108"/>
      <c r="E77" s="191" t="s">
        <v>116</v>
      </c>
      <c r="F77" s="108">
        <v>133.38922939779999</v>
      </c>
      <c r="G77" s="293">
        <v>337.66382960910533</v>
      </c>
    </row>
    <row r="78" spans="1:7" s="302" customFormat="1">
      <c r="A78" s="191" t="s">
        <v>115</v>
      </c>
      <c r="B78" s="108">
        <v>121.05297278088999</v>
      </c>
      <c r="C78" s="293">
        <v>413.20791390077369</v>
      </c>
      <c r="D78" s="108"/>
      <c r="E78" s="191" t="s">
        <v>115</v>
      </c>
      <c r="F78" s="108">
        <v>151.17482295581999</v>
      </c>
      <c r="G78" s="293">
        <v>382.68659238976437</v>
      </c>
    </row>
    <row r="79" spans="1:7">
      <c r="A79" s="298" t="s">
        <v>116</v>
      </c>
      <c r="B79" s="275">
        <v>131.69105762088</v>
      </c>
      <c r="C79" s="297">
        <v>449.52045330935277</v>
      </c>
      <c r="D79" s="41"/>
      <c r="E79" s="298" t="s">
        <v>114</v>
      </c>
      <c r="F79" s="275">
        <v>250.06863796798001</v>
      </c>
      <c r="G79" s="297">
        <v>633.02812635330895</v>
      </c>
    </row>
    <row r="80" spans="1:7">
      <c r="A80" s="191"/>
      <c r="B80" s="108"/>
      <c r="C80" s="271"/>
      <c r="E80" s="191"/>
      <c r="F80" s="108"/>
      <c r="G80" s="271"/>
    </row>
    <row r="81" spans="1:94" s="304" customFormat="1" ht="12.75">
      <c r="A81" s="303"/>
      <c r="B81" s="138"/>
      <c r="C81" s="138"/>
      <c r="D81" s="138"/>
      <c r="H81" s="138"/>
      <c r="I81" s="138"/>
      <c r="J81" s="138"/>
      <c r="K81" s="138"/>
      <c r="L81" s="138"/>
      <c r="M81" s="138"/>
      <c r="N81" s="138"/>
      <c r="O81" s="138"/>
      <c r="CO81" s="305"/>
      <c r="CP81" s="306"/>
    </row>
    <row r="82" spans="1:94" s="3" customFormat="1" ht="12.75">
      <c r="A82" s="303"/>
    </row>
    <row r="83" spans="1:94" s="3" customFormat="1" ht="12.75">
      <c r="A83" s="307"/>
    </row>
  </sheetData>
  <pageMargins left="0.75" right="0.75" top="1" bottom="1" header="0.5" footer="0.5"/>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Table C-D</vt:lpstr>
      <vt:lpstr>Table E-F</vt:lpstr>
      <vt:lpstr>Table G</vt:lpstr>
      <vt:lpstr>Table G2</vt:lpstr>
      <vt:lpstr>Table H</vt:lpstr>
      <vt:lpstr>'Table C-D'!Print_Area</vt:lpstr>
      <vt:lpstr>'Table E-F'!Print_Area</vt:lpstr>
      <vt:lpstr>'Table G'!Print_Area</vt:lpstr>
      <vt:lpstr>'Table G2'!Print_Area</vt:lpstr>
      <vt:lpstr>'Table H'!Print_Area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2019-10-28T11:25:21Z</dcterms:created>
  <dcterms:modified xsi:type="dcterms:W3CDTF">2019-10-28T11:25:45Z</dcterms:modified>
</cp:coreProperties>
</file>