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tland.gov.uk\dc2\fs2_home\U443364\"/>
    </mc:Choice>
  </mc:AlternateContent>
  <bookViews>
    <workbookView xWindow="0" yWindow="0" windowWidth="28800" windowHeight="11700" activeTab="1"/>
  </bookViews>
  <sheets>
    <sheet name="SULEBS Application Template" sheetId="1" r:id="rId1"/>
    <sheet name="SULEBS Calculator" sheetId="2" r:id="rId2"/>
    <sheet name="Data" sheetId="3"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3" i="2" l="1"/>
  <c r="C30" i="2" l="1"/>
  <c r="C40" i="2"/>
  <c r="C42" i="2" s="1"/>
  <c r="C83" i="2" s="1"/>
  <c r="C91" i="2" s="1"/>
  <c r="D42" i="2" l="1"/>
  <c r="D89" i="2" s="1"/>
  <c r="C70" i="2"/>
  <c r="C72" i="2" s="1"/>
  <c r="C74" i="2" s="1"/>
  <c r="C89" i="2" s="1"/>
</calcChain>
</file>

<file path=xl/sharedStrings.xml><?xml version="1.0" encoding="utf-8"?>
<sst xmlns="http://schemas.openxmlformats.org/spreadsheetml/2006/main" count="100" uniqueCount="83">
  <si>
    <t>Please fill in the shaded areas</t>
  </si>
  <si>
    <t>Bidder name</t>
  </si>
  <si>
    <t>Please provide your organisation's name</t>
  </si>
  <si>
    <t>As per bid</t>
  </si>
  <si>
    <t>As per LEB certificate</t>
  </si>
  <si>
    <t>LEB type and technology</t>
  </si>
  <si>
    <t xml:space="preserve">Bus Route </t>
  </si>
  <si>
    <t>Number of buses</t>
  </si>
  <si>
    <t>WTW saving, g CO2e/km</t>
  </si>
  <si>
    <t>NOx g/km</t>
  </si>
  <si>
    <t>PM g/km</t>
  </si>
  <si>
    <t>Average distance covered by one LEB per year, km</t>
  </si>
  <si>
    <t>weighted average of all elements</t>
  </si>
  <si>
    <t>Overall VfM Score</t>
  </si>
  <si>
    <t>Total Allowable Grant</t>
  </si>
  <si>
    <t>Score</t>
  </si>
  <si>
    <t>weights</t>
  </si>
  <si>
    <t>2 elements to the value for money element (excluding infrastructure valuation)</t>
  </si>
  <si>
    <t>3. Air Quality</t>
  </si>
  <si>
    <t>2. CO2 saved</t>
  </si>
  <si>
    <t>VfM Elements</t>
  </si>
  <si>
    <t>Value for Money (VfM) Scores</t>
  </si>
  <si>
    <t>Maximum funding available in 75% of the cost difference</t>
  </si>
  <si>
    <t>Max up to 80km</t>
  </si>
  <si>
    <t>Zero Emission Grant top up</t>
  </si>
  <si>
    <t>Max Funding of up to 50% of cost difference</t>
  </si>
  <si>
    <t>Co2 Grant</t>
  </si>
  <si>
    <t>Awarded  top up grant of £500 per Zero Emission km up to max of 80km</t>
  </si>
  <si>
    <t>up to a max of 50%</t>
  </si>
  <si>
    <t>Awarded £150 per g/Co2 saved against baseline</t>
  </si>
  <si>
    <t>Grant Components</t>
  </si>
  <si>
    <t>Air Quality Score</t>
  </si>
  <si>
    <t>Rewarded for ZE capability max up to 80km</t>
  </si>
  <si>
    <t>60+ km</t>
  </si>
  <si>
    <t>40-59 km</t>
  </si>
  <si>
    <t>20-39 km</t>
  </si>
  <si>
    <t>1-19 km</t>
  </si>
  <si>
    <t>0 km</t>
  </si>
  <si>
    <t>Zero Emissions Range</t>
  </si>
  <si>
    <t>GHG savings Score</t>
  </si>
  <si>
    <t>Rewarded more for more GHG savings</t>
  </si>
  <si>
    <t>&gt;55%</t>
  </si>
  <si>
    <t>&lt;30%</t>
  </si>
  <si>
    <t>C02 saved</t>
  </si>
  <si>
    <t>VfM Scoring Criteria</t>
  </si>
  <si>
    <t>ZE capable range km</t>
  </si>
  <si>
    <t>yes</t>
  </si>
  <si>
    <t>Zero Emissions Capable</t>
  </si>
  <si>
    <t>no</t>
  </si>
  <si>
    <t>WTW GHG Savings %</t>
  </si>
  <si>
    <t>g CO2e/km</t>
  </si>
  <si>
    <t>ULEB Well to Wheel (WTW) GHG savings</t>
  </si>
  <si>
    <t>Input GHG Emissions of EURO VI Diesel Bus</t>
  </si>
  <si>
    <t>WTW Euro VI Diesel Baseline</t>
  </si>
  <si>
    <t>Input GHG Emissions of Bus you are bidding for</t>
  </si>
  <si>
    <t>GHG Emissions</t>
  </si>
  <si>
    <t>buses ULEBS certificate</t>
  </si>
  <si>
    <t>The following 4 entries are found in your</t>
  </si>
  <si>
    <t>Cost Difference (£)</t>
  </si>
  <si>
    <t>bus(es)</t>
  </si>
  <si>
    <t>How many Buses are you Bidding For</t>
  </si>
  <si>
    <t>Plug-in Hybrid</t>
  </si>
  <si>
    <t>SD</t>
  </si>
  <si>
    <t>Single or Double Decker</t>
  </si>
  <si>
    <t>Hydrogen</t>
  </si>
  <si>
    <t>Hybrid</t>
  </si>
  <si>
    <t>Biomethane</t>
  </si>
  <si>
    <t>Battery Electric</t>
  </si>
  <si>
    <t>What type of ULEB are you bidding for?</t>
  </si>
  <si>
    <t>Input the capital cost of the particular ULEB as quoted by the manufacturer</t>
  </si>
  <si>
    <t>ULEB Cost (£)</t>
  </si>
  <si>
    <t>Input cost of a baseline diesel bus</t>
  </si>
  <si>
    <t>Base Cost (£)</t>
  </si>
  <si>
    <t>DD</t>
  </si>
  <si>
    <t>per zero emission km, up to 100 kilometers</t>
  </si>
  <si>
    <t xml:space="preserve">per g CO2e saved, up to 50% incremental </t>
  </si>
  <si>
    <t>Please fill in all boxes that are shaded blue</t>
  </si>
  <si>
    <t xml:space="preserve">Scottish Ultra Low Emission Bus Scheme (SULEBS) Grant Calculator </t>
  </si>
  <si>
    <t>Funding Percentage</t>
  </si>
  <si>
    <t>Funding score</t>
  </si>
  <si>
    <t>GHG score</t>
  </si>
  <si>
    <t>Zero emissions</t>
  </si>
  <si>
    <t>ZE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</si>
</sst>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64" formatCode="0.0"/>
    <numFmt numFmtId="165" formatCode="&quot;£&quot;#,##0"/>
    <numFmt numFmtId="166" formatCode="&quot;£&quot;#,##0.00"/>
  </numFmts>
  <fonts count="15" x14ac:knownFonts="1">
    <font>
      <sz val="11"/>
      <color theme="1"/>
      <name val="Calibri"/>
      <family val="2"/>
      <scheme val="minor"/>
    </font>
    <font>
      <sz val="11"/>
      <color rgb="FF006100"/>
      <name val="Calibri"/>
      <family val="2"/>
      <scheme val="minor"/>
    </font>
    <font>
      <b/>
      <sz val="11"/>
      <color theme="1"/>
      <name val="Calibri"/>
      <family val="2"/>
      <scheme val="minor"/>
    </font>
    <font>
      <i/>
      <sz val="11"/>
      <color theme="9"/>
      <name val="Calibri"/>
      <family val="2"/>
      <scheme val="minor"/>
    </font>
    <font>
      <b/>
      <sz val="11"/>
      <color rgb="FF006100"/>
      <name val="Calibri"/>
      <family val="2"/>
      <scheme val="minor"/>
    </font>
    <font>
      <i/>
      <sz val="11"/>
      <color theme="1"/>
      <name val="Calibri"/>
      <family val="2"/>
      <scheme val="minor"/>
    </font>
    <font>
      <b/>
      <sz val="28"/>
      <color theme="1"/>
      <name val="Calibri"/>
      <family val="2"/>
      <scheme val="minor"/>
    </font>
    <font>
      <sz val="28"/>
      <color theme="1"/>
      <name val="Calibri"/>
      <family val="2"/>
      <scheme val="minor"/>
    </font>
    <font>
      <b/>
      <sz val="11"/>
      <color rgb="FFFF0000"/>
      <name val="Calibri"/>
      <family val="2"/>
      <scheme val="minor"/>
    </font>
    <font>
      <b/>
      <sz val="16"/>
      <color theme="4" tint="-0.499984740745262"/>
      <name val="Calibri"/>
      <family val="2"/>
      <scheme val="minor"/>
    </font>
    <font>
      <b/>
      <i/>
      <sz val="8"/>
      <color theme="1"/>
      <name val="Calibri"/>
      <family val="2"/>
      <scheme val="minor"/>
    </font>
    <font>
      <b/>
      <i/>
      <sz val="11"/>
      <color theme="1"/>
      <name val="Calibri"/>
      <family val="2"/>
      <scheme val="minor"/>
    </font>
    <font>
      <b/>
      <sz val="14"/>
      <color theme="4"/>
      <name val="Calibri"/>
      <family val="2"/>
      <scheme val="minor"/>
    </font>
    <font>
      <b/>
      <i/>
      <sz val="12"/>
      <color theme="1"/>
      <name val="Calibri"/>
      <family val="2"/>
      <scheme val="minor"/>
    </font>
    <font>
      <b/>
      <sz val="22"/>
      <color theme="4" tint="-0.249977111117893"/>
      <name val="Calibri"/>
      <family val="2"/>
      <scheme val="minor"/>
    </font>
  </fonts>
  <fills count="12">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style="dotted">
        <color theme="2" tint="-0.24994659260841701"/>
      </left>
      <right style="dotted">
        <color theme="2" tint="-0.24994659260841701"/>
      </right>
      <top style="dotted">
        <color theme="2" tint="-0.24994659260841701"/>
      </top>
      <bottom style="dotted">
        <color theme="2" tint="-0.24994659260841701"/>
      </bottom>
      <diagonal/>
    </border>
    <border>
      <left/>
      <right/>
      <top style="thick">
        <color theme="1"/>
      </top>
      <bottom/>
      <diagonal/>
    </border>
    <border>
      <left/>
      <right/>
      <top/>
      <bottom style="thick">
        <color theme="1"/>
      </bottom>
      <diagonal/>
    </border>
    <border>
      <left style="medium">
        <color indexed="64"/>
      </left>
      <right style="medium">
        <color indexed="64"/>
      </right>
      <top style="medium">
        <color indexed="64"/>
      </top>
      <bottom/>
      <diagonal/>
    </border>
    <border>
      <left style="dotted">
        <color theme="1"/>
      </left>
      <right style="dotted">
        <color theme="1"/>
      </right>
      <top style="dotted">
        <color theme="1"/>
      </top>
      <bottom style="dotted">
        <color theme="1"/>
      </bottom>
      <diagonal/>
    </border>
  </borders>
  <cellStyleXfs count="2">
    <xf numFmtId="0" fontId="0" fillId="0" borderId="0"/>
    <xf numFmtId="0" fontId="1" fillId="2" borderId="0" applyNumberFormat="0" applyBorder="0" applyAlignment="0" applyProtection="0"/>
  </cellStyleXfs>
  <cellXfs count="57">
    <xf numFmtId="0" fontId="0" fillId="0" borderId="0" xfId="0"/>
    <xf numFmtId="0" fontId="2" fillId="3" borderId="0" xfId="0" applyFont="1" applyFill="1"/>
    <xf numFmtId="0" fontId="0" fillId="3" borderId="0" xfId="0" applyFill="1"/>
    <xf numFmtId="0" fontId="0" fillId="4" borderId="0" xfId="0" applyFill="1"/>
    <xf numFmtId="0" fontId="2" fillId="4" borderId="0" xfId="0" applyFont="1" applyFill="1"/>
    <xf numFmtId="0" fontId="3" fillId="4" borderId="0" xfId="0" applyFont="1" applyFill="1"/>
    <xf numFmtId="0" fontId="0" fillId="5" borderId="4" xfId="0" applyFill="1" applyBorder="1" applyProtection="1">
      <protection locked="0"/>
    </xf>
    <xf numFmtId="0" fontId="5" fillId="0" borderId="0" xfId="0" applyFont="1"/>
    <xf numFmtId="164" fontId="6" fillId="6" borderId="5" xfId="0" applyNumberFormat="1" applyFont="1" applyFill="1" applyBorder="1" applyAlignment="1">
      <alignment horizontal="center"/>
    </xf>
    <xf numFmtId="0" fontId="6" fillId="0" borderId="0" xfId="0" applyFont="1"/>
    <xf numFmtId="0" fontId="7" fillId="0" borderId="0" xfId="0" applyFont="1"/>
    <xf numFmtId="0" fontId="8" fillId="0" borderId="0" xfId="0" applyFont="1"/>
    <xf numFmtId="165" fontId="6" fillId="5" borderId="5" xfId="0" applyNumberFormat="1" applyFont="1" applyFill="1" applyBorder="1" applyAlignment="1">
      <alignment horizontal="center"/>
    </xf>
    <xf numFmtId="0" fontId="0" fillId="0" borderId="6" xfId="0" applyBorder="1"/>
    <xf numFmtId="0" fontId="0" fillId="5" borderId="7" xfId="0" applyFill="1" applyBorder="1" applyAlignment="1">
      <alignment horizontal="center"/>
    </xf>
    <xf numFmtId="9" fontId="0" fillId="0" borderId="7" xfId="0" applyNumberFormat="1" applyBorder="1" applyAlignment="1">
      <alignment horizontal="center"/>
    </xf>
    <xf numFmtId="0" fontId="9" fillId="0" borderId="0" xfId="0" applyFont="1"/>
    <xf numFmtId="0" fontId="0" fillId="0" borderId="8" xfId="0" applyBorder="1"/>
    <xf numFmtId="166" fontId="0" fillId="0" borderId="0" xfId="0" applyNumberFormat="1"/>
    <xf numFmtId="9" fontId="0" fillId="0" borderId="0" xfId="0" applyNumberFormat="1"/>
    <xf numFmtId="165" fontId="0" fillId="5" borderId="5" xfId="0" applyNumberFormat="1" applyFill="1" applyBorder="1" applyAlignment="1">
      <alignment horizontal="center"/>
    </xf>
    <xf numFmtId="0" fontId="2" fillId="0" borderId="0" xfId="0" applyFont="1"/>
    <xf numFmtId="0" fontId="0" fillId="0" borderId="0" xfId="0" applyAlignment="1">
      <alignment horizontal="center"/>
    </xf>
    <xf numFmtId="165" fontId="0" fillId="5" borderId="0" xfId="0" applyNumberFormat="1" applyFill="1" applyAlignment="1">
      <alignment horizontal="center"/>
    </xf>
    <xf numFmtId="0" fontId="10" fillId="0" borderId="0" xfId="0" applyFont="1"/>
    <xf numFmtId="6" fontId="0" fillId="0" borderId="0" xfId="0" applyNumberFormat="1"/>
    <xf numFmtId="0" fontId="0" fillId="0" borderId="9" xfId="0" applyBorder="1"/>
    <xf numFmtId="0" fontId="0" fillId="0" borderId="7" xfId="0" applyBorder="1" applyAlignment="1">
      <alignment horizontal="center"/>
    </xf>
    <xf numFmtId="9" fontId="0" fillId="7" borderId="7" xfId="0" applyNumberFormat="1" applyFill="1" applyBorder="1" applyAlignment="1">
      <alignment horizontal="center"/>
    </xf>
    <xf numFmtId="9" fontId="0" fillId="5" borderId="0" xfId="0" applyNumberFormat="1" applyFill="1" applyAlignment="1">
      <alignment horizontal="center"/>
    </xf>
    <xf numFmtId="0" fontId="0" fillId="5" borderId="0" xfId="0" applyFill="1" applyAlignment="1">
      <alignment horizontal="center"/>
    </xf>
    <xf numFmtId="165" fontId="0" fillId="0" borderId="0" xfId="0" applyNumberFormat="1"/>
    <xf numFmtId="0" fontId="11" fillId="0" borderId="0" xfId="0" applyFont="1"/>
    <xf numFmtId="165" fontId="0" fillId="0" borderId="0" xfId="0" applyNumberFormat="1" applyAlignment="1">
      <alignment horizontal="center"/>
    </xf>
    <xf numFmtId="6" fontId="0" fillId="7" borderId="5" xfId="0" applyNumberFormat="1" applyFont="1" applyFill="1" applyBorder="1" applyAlignment="1">
      <alignment horizontal="center" vertical="center"/>
    </xf>
    <xf numFmtId="6" fontId="0" fillId="7" borderId="10" xfId="0" applyNumberFormat="1" applyFont="1" applyFill="1" applyBorder="1" applyAlignment="1">
      <alignment horizontal="center" vertical="center"/>
    </xf>
    <xf numFmtId="0" fontId="12" fillId="0" borderId="0" xfId="0" applyFont="1" applyAlignment="1">
      <alignment horizontal="center" vertical="center"/>
    </xf>
    <xf numFmtId="0" fontId="13" fillId="0" borderId="0" xfId="0" applyFont="1"/>
    <xf numFmtId="0" fontId="14" fillId="0" borderId="0" xfId="0" applyFont="1"/>
    <xf numFmtId="0" fontId="0" fillId="8" borderId="0" xfId="0" applyFill="1"/>
    <xf numFmtId="0" fontId="0" fillId="8" borderId="0" xfId="0" applyFill="1" applyAlignment="1">
      <alignment horizontal="center" wrapText="1"/>
    </xf>
    <xf numFmtId="0" fontId="0" fillId="9" borderId="0" xfId="0" applyFill="1" applyAlignment="1" applyProtection="1">
      <alignment horizontal="center"/>
      <protection locked="0"/>
    </xf>
    <xf numFmtId="9" fontId="0" fillId="9" borderId="0" xfId="0" applyNumberFormat="1" applyFill="1" applyAlignment="1" applyProtection="1">
      <alignment horizontal="center"/>
      <protection locked="0"/>
    </xf>
    <xf numFmtId="0" fontId="0" fillId="9" borderId="0" xfId="0" applyNumberFormat="1" applyFill="1" applyAlignment="1" applyProtection="1">
      <alignment horizontal="center"/>
      <protection locked="0"/>
    </xf>
    <xf numFmtId="49" fontId="0" fillId="9" borderId="0" xfId="0" applyNumberFormat="1" applyFill="1" applyAlignment="1" applyProtection="1">
      <alignment horizontal="center"/>
      <protection locked="0"/>
    </xf>
    <xf numFmtId="165" fontId="0" fillId="9" borderId="0" xfId="0" applyNumberFormat="1" applyFill="1" applyAlignment="1" applyProtection="1">
      <alignment horizontal="center"/>
      <protection locked="0"/>
    </xf>
    <xf numFmtId="0" fontId="4" fillId="10" borderId="4" xfId="1" applyFont="1" applyFill="1" applyBorder="1"/>
    <xf numFmtId="0" fontId="2" fillId="11" borderId="11" xfId="0" applyFont="1" applyFill="1" applyBorder="1" applyAlignment="1">
      <alignment horizontal="center"/>
    </xf>
    <xf numFmtId="0" fontId="2" fillId="0" borderId="0" xfId="0" applyFont="1" applyAlignment="1">
      <alignment horizontal="center"/>
    </xf>
    <xf numFmtId="9" fontId="0" fillId="0" borderId="0" xfId="0" applyNumberFormat="1" applyAlignment="1">
      <alignment horizontal="center"/>
    </xf>
    <xf numFmtId="0" fontId="0" fillId="5" borderId="2" xfId="0" applyFill="1" applyBorder="1" applyAlignment="1" applyProtection="1">
      <alignment horizontal="left"/>
      <protection locked="0"/>
    </xf>
    <xf numFmtId="0" fontId="0" fillId="5" borderId="3" xfId="0" applyFill="1" applyBorder="1" applyAlignment="1" applyProtection="1">
      <alignment horizontal="left"/>
      <protection locked="0"/>
    </xf>
    <xf numFmtId="0" fontId="0" fillId="5" borderId="0" xfId="0" applyFill="1" applyAlignment="1" applyProtection="1">
      <alignment wrapText="1"/>
      <protection locked="0"/>
    </xf>
    <xf numFmtId="0" fontId="0" fillId="0" borderId="0" xfId="0" applyAlignment="1" applyProtection="1">
      <alignment wrapText="1"/>
      <protection locked="0"/>
    </xf>
    <xf numFmtId="0" fontId="3" fillId="4" borderId="1" xfId="0" applyFont="1" applyFill="1" applyBorder="1" applyAlignment="1">
      <alignment horizontal="left"/>
    </xf>
    <xf numFmtId="0" fontId="4" fillId="10" borderId="2" xfId="1" applyFont="1" applyFill="1" applyBorder="1" applyAlignment="1">
      <alignment horizontal="left"/>
    </xf>
    <xf numFmtId="0" fontId="4" fillId="10" borderId="3" xfId="1" applyFont="1" applyFill="1" applyBorder="1" applyAlignment="1">
      <alignment horizontal="left"/>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19050</xdr:colOff>
      <xdr:row>20</xdr:row>
      <xdr:rowOff>133351</xdr:rowOff>
    </xdr:from>
    <xdr:to>
      <xdr:col>3</xdr:col>
      <xdr:colOff>1600200</xdr:colOff>
      <xdr:row>24</xdr:row>
      <xdr:rowOff>1</xdr:rowOff>
    </xdr:to>
    <xdr:sp macro="" textlink="">
      <xdr:nvSpPr>
        <xdr:cNvPr id="2" name="TextBox 1"/>
        <xdr:cNvSpPr txBox="1"/>
      </xdr:nvSpPr>
      <xdr:spPr>
        <a:xfrm>
          <a:off x="3400425" y="3943351"/>
          <a:ext cx="15811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a:t>
          </a:r>
          <a:r>
            <a:rPr lang="en-GB" sz="1100" baseline="0"/>
            <a:t> is the bus route that your LEB will operate on</a:t>
          </a:r>
          <a:endParaRPr lang="en-GB" sz="1100"/>
        </a:p>
      </xdr:txBody>
    </xdr:sp>
    <xdr:clientData/>
  </xdr:twoCellAnchor>
  <xdr:twoCellAnchor>
    <xdr:from>
      <xdr:col>3</xdr:col>
      <xdr:colOff>809625</xdr:colOff>
      <xdr:row>19</xdr:row>
      <xdr:rowOff>76200</xdr:rowOff>
    </xdr:from>
    <xdr:to>
      <xdr:col>3</xdr:col>
      <xdr:colOff>809625</xdr:colOff>
      <xdr:row>20</xdr:row>
      <xdr:rowOff>133351</xdr:rowOff>
    </xdr:to>
    <xdr:cxnSp macro="">
      <xdr:nvCxnSpPr>
        <xdr:cNvPr id="3" name="Straight Arrow Connector 2"/>
        <xdr:cNvCxnSpPr>
          <a:stCxn id="2" idx="0"/>
        </xdr:cNvCxnSpPr>
      </xdr:nvCxnSpPr>
      <xdr:spPr>
        <a:xfrm flipV="1">
          <a:off x="4191000" y="3695700"/>
          <a:ext cx="0" cy="247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20</xdr:row>
      <xdr:rowOff>133350</xdr:rowOff>
    </xdr:from>
    <xdr:to>
      <xdr:col>2</xdr:col>
      <xdr:colOff>1524000</xdr:colOff>
      <xdr:row>24</xdr:row>
      <xdr:rowOff>0</xdr:rowOff>
    </xdr:to>
    <xdr:sp macro="" textlink="">
      <xdr:nvSpPr>
        <xdr:cNvPr id="4" name="TextBox 3"/>
        <xdr:cNvSpPr txBox="1"/>
      </xdr:nvSpPr>
      <xdr:spPr>
        <a:xfrm>
          <a:off x="190500" y="3943350"/>
          <a:ext cx="31051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Type of LEB: Single or Double Decker.</a:t>
          </a:r>
          <a:r>
            <a:rPr lang="en-GB" sz="1100" baseline="0"/>
            <a:t> </a:t>
          </a:r>
        </a:p>
        <a:p>
          <a:r>
            <a:rPr lang="en-GB" sz="1100" baseline="0"/>
            <a:t>T</a:t>
          </a:r>
          <a:r>
            <a:rPr lang="en-GB" sz="1100"/>
            <a:t>echnology:</a:t>
          </a:r>
          <a:r>
            <a:rPr lang="en-GB" sz="1100" baseline="0"/>
            <a:t> </a:t>
          </a:r>
          <a:r>
            <a:rPr lang="en-GB" sz="1100"/>
            <a:t>Battery Electric, Biomethane, Hybrid, Hydrogen, Plug-in</a:t>
          </a:r>
          <a:r>
            <a:rPr lang="en-GB" sz="1100" baseline="0"/>
            <a:t> Hybrid</a:t>
          </a:r>
          <a:endParaRPr lang="en-GB" sz="1100"/>
        </a:p>
      </xdr:txBody>
    </xdr:sp>
    <xdr:clientData/>
  </xdr:twoCellAnchor>
  <xdr:twoCellAnchor>
    <xdr:from>
      <xdr:col>1</xdr:col>
      <xdr:colOff>361949</xdr:colOff>
      <xdr:row>19</xdr:row>
      <xdr:rowOff>95249</xdr:rowOff>
    </xdr:from>
    <xdr:to>
      <xdr:col>2</xdr:col>
      <xdr:colOff>1028699</xdr:colOff>
      <xdr:row>20</xdr:row>
      <xdr:rowOff>47624</xdr:rowOff>
    </xdr:to>
    <xdr:sp macro="" textlink="">
      <xdr:nvSpPr>
        <xdr:cNvPr id="5" name="Right Brace 4"/>
        <xdr:cNvSpPr/>
      </xdr:nvSpPr>
      <xdr:spPr>
        <a:xfrm rot="5400000">
          <a:off x="1590674" y="2647949"/>
          <a:ext cx="142875" cy="2276475"/>
        </a:xfrm>
        <a:prstGeom prst="rightBrace">
          <a:avLst>
            <a:gd name="adj1" fmla="val 8333"/>
            <a:gd name="adj2" fmla="val 4655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38100</xdr:colOff>
      <xdr:row>20</xdr:row>
      <xdr:rowOff>133349</xdr:rowOff>
    </xdr:from>
    <xdr:to>
      <xdr:col>5</xdr:col>
      <xdr:colOff>9525</xdr:colOff>
      <xdr:row>26</xdr:row>
      <xdr:rowOff>161924</xdr:rowOff>
    </xdr:to>
    <xdr:sp macro="" textlink="">
      <xdr:nvSpPr>
        <xdr:cNvPr id="6" name="TextBox 5"/>
        <xdr:cNvSpPr txBox="1"/>
      </xdr:nvSpPr>
      <xdr:spPr>
        <a:xfrm>
          <a:off x="5029200" y="3943349"/>
          <a:ext cx="1581150"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is number of LEBs of the SAME model/technology/fuel type</a:t>
          </a:r>
          <a:r>
            <a:rPr lang="en-GB" sz="1100" baseline="0"/>
            <a:t> that will be operating on the stated bus route </a:t>
          </a:r>
          <a:endParaRPr lang="en-GB" sz="1100"/>
        </a:p>
      </xdr:txBody>
    </xdr:sp>
    <xdr:clientData/>
  </xdr:twoCellAnchor>
  <xdr:twoCellAnchor>
    <xdr:from>
      <xdr:col>4</xdr:col>
      <xdr:colOff>762000</xdr:colOff>
      <xdr:row>19</xdr:row>
      <xdr:rowOff>76200</xdr:rowOff>
    </xdr:from>
    <xdr:to>
      <xdr:col>4</xdr:col>
      <xdr:colOff>762000</xdr:colOff>
      <xdr:row>20</xdr:row>
      <xdr:rowOff>133351</xdr:rowOff>
    </xdr:to>
    <xdr:cxnSp macro="">
      <xdr:nvCxnSpPr>
        <xdr:cNvPr id="7" name="Straight Arrow Connector 6"/>
        <xdr:cNvCxnSpPr/>
      </xdr:nvCxnSpPr>
      <xdr:spPr>
        <a:xfrm flipV="1">
          <a:off x="5753100" y="3695700"/>
          <a:ext cx="0" cy="247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942975</xdr:colOff>
      <xdr:row>20</xdr:row>
      <xdr:rowOff>142876</xdr:rowOff>
    </xdr:from>
    <xdr:to>
      <xdr:col>7</xdr:col>
      <xdr:colOff>828675</xdr:colOff>
      <xdr:row>26</xdr:row>
      <xdr:rowOff>133350</xdr:rowOff>
    </xdr:to>
    <xdr:sp macro="" textlink="">
      <xdr:nvSpPr>
        <xdr:cNvPr id="8" name="TextBox 7"/>
        <xdr:cNvSpPr txBox="1"/>
      </xdr:nvSpPr>
      <xdr:spPr>
        <a:xfrm>
          <a:off x="7543800" y="3952876"/>
          <a:ext cx="3105150" cy="1133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These three columns should be filled</a:t>
          </a:r>
          <a:r>
            <a:rPr lang="en-GB" sz="1100" baseline="0"/>
            <a:t> in with information taken directly from the LEB test certificate. If the LEB has not been tested yet, estimates directly from the bus manufacturer should be used (evidence of which should be supplied with your original bid)</a:t>
          </a:r>
          <a:endParaRPr lang="en-GB" sz="1100"/>
        </a:p>
      </xdr:txBody>
    </xdr:sp>
    <xdr:clientData/>
  </xdr:twoCellAnchor>
  <xdr:twoCellAnchor>
    <xdr:from>
      <xdr:col>5</xdr:col>
      <xdr:colOff>571499</xdr:colOff>
      <xdr:row>19</xdr:row>
      <xdr:rowOff>66676</xdr:rowOff>
    </xdr:from>
    <xdr:to>
      <xdr:col>7</xdr:col>
      <xdr:colOff>942974</xdr:colOff>
      <xdr:row>20</xdr:row>
      <xdr:rowOff>38103</xdr:rowOff>
    </xdr:to>
    <xdr:sp macro="" textlink="">
      <xdr:nvSpPr>
        <xdr:cNvPr id="9" name="Right Brace 8"/>
        <xdr:cNvSpPr/>
      </xdr:nvSpPr>
      <xdr:spPr>
        <a:xfrm rot="5400000">
          <a:off x="8886823" y="1971677"/>
          <a:ext cx="161927" cy="3590925"/>
        </a:xfrm>
        <a:prstGeom prst="rightBrace">
          <a:avLst>
            <a:gd name="adj1" fmla="val 8333"/>
            <a:gd name="adj2" fmla="val 4655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609600</xdr:colOff>
      <xdr:row>20</xdr:row>
      <xdr:rowOff>104774</xdr:rowOff>
    </xdr:from>
    <xdr:to>
      <xdr:col>8</xdr:col>
      <xdr:colOff>2190750</xdr:colOff>
      <xdr:row>26</xdr:row>
      <xdr:rowOff>133349</xdr:rowOff>
    </xdr:to>
    <xdr:sp macro="" textlink="">
      <xdr:nvSpPr>
        <xdr:cNvPr id="10" name="TextBox 9"/>
        <xdr:cNvSpPr txBox="1"/>
      </xdr:nvSpPr>
      <xdr:spPr>
        <a:xfrm>
          <a:off x="12039600" y="3914774"/>
          <a:ext cx="1581150"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This is the average annual distance</a:t>
          </a:r>
          <a:r>
            <a:rPr lang="en-GB" sz="1100" baseline="0"/>
            <a:t> covered by one LEB which services the stated route. </a:t>
          </a:r>
          <a:endParaRPr lang="en-GB" sz="1100"/>
        </a:p>
      </xdr:txBody>
    </xdr:sp>
    <xdr:clientData/>
  </xdr:twoCellAnchor>
  <xdr:twoCellAnchor>
    <xdr:from>
      <xdr:col>8</xdr:col>
      <xdr:colOff>1333500</xdr:colOff>
      <xdr:row>19</xdr:row>
      <xdr:rowOff>47625</xdr:rowOff>
    </xdr:from>
    <xdr:to>
      <xdr:col>8</xdr:col>
      <xdr:colOff>1333500</xdr:colOff>
      <xdr:row>20</xdr:row>
      <xdr:rowOff>104776</xdr:rowOff>
    </xdr:to>
    <xdr:cxnSp macro="">
      <xdr:nvCxnSpPr>
        <xdr:cNvPr id="11" name="Straight Arrow Connector 10"/>
        <xdr:cNvCxnSpPr/>
      </xdr:nvCxnSpPr>
      <xdr:spPr>
        <a:xfrm flipV="1">
          <a:off x="12763500" y="3667125"/>
          <a:ext cx="0" cy="247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workbookViewId="0">
      <selection activeCell="I14" sqref="I14"/>
    </sheetView>
  </sheetViews>
  <sheetFormatPr defaultColWidth="24.140625" defaultRowHeight="15" x14ac:dyDescent="0.25"/>
  <cols>
    <col min="1" max="1" width="2.42578125" style="3" customWidth="1"/>
    <col min="2" max="8" width="24.140625" style="3"/>
    <col min="9" max="9" width="48" style="3" customWidth="1"/>
    <col min="10" max="16384" width="24.140625" style="3"/>
  </cols>
  <sheetData>
    <row r="1" spans="2:11" x14ac:dyDescent="0.25">
      <c r="B1" s="1" t="s">
        <v>0</v>
      </c>
      <c r="C1" s="2"/>
      <c r="D1" s="2"/>
      <c r="E1" s="2"/>
    </row>
    <row r="3" spans="2:11" x14ac:dyDescent="0.25">
      <c r="B3" s="4" t="s">
        <v>1</v>
      </c>
      <c r="C3" s="52"/>
      <c r="D3" s="53"/>
      <c r="E3" s="53"/>
      <c r="F3" s="5" t="s">
        <v>2</v>
      </c>
      <c r="G3" s="5"/>
      <c r="H3" s="5"/>
    </row>
    <row r="4" spans="2:11" x14ac:dyDescent="0.25">
      <c r="B4" s="4"/>
    </row>
    <row r="5" spans="2:11" x14ac:dyDescent="0.25">
      <c r="B5" s="54" t="s">
        <v>3</v>
      </c>
      <c r="C5" s="54"/>
      <c r="D5" s="5" t="s">
        <v>3</v>
      </c>
      <c r="E5" s="5" t="s">
        <v>3</v>
      </c>
      <c r="F5" s="5" t="s">
        <v>4</v>
      </c>
      <c r="G5" s="5" t="s">
        <v>4</v>
      </c>
      <c r="H5" s="5" t="s">
        <v>4</v>
      </c>
      <c r="I5" s="5" t="s">
        <v>3</v>
      </c>
    </row>
    <row r="6" spans="2:11" x14ac:dyDescent="0.25">
      <c r="B6" s="55" t="s">
        <v>5</v>
      </c>
      <c r="C6" s="56"/>
      <c r="D6" s="46" t="s">
        <v>6</v>
      </c>
      <c r="E6" s="46" t="s">
        <v>7</v>
      </c>
      <c r="F6" s="46" t="s">
        <v>8</v>
      </c>
      <c r="G6" s="46" t="s">
        <v>9</v>
      </c>
      <c r="H6" s="46" t="s">
        <v>10</v>
      </c>
      <c r="I6" s="46" t="s">
        <v>11</v>
      </c>
      <c r="J6" s="4"/>
      <c r="K6" s="4"/>
    </row>
    <row r="7" spans="2:11" x14ac:dyDescent="0.25">
      <c r="B7" s="50"/>
      <c r="C7" s="51"/>
      <c r="D7" s="6"/>
      <c r="E7" s="6"/>
      <c r="F7" s="6"/>
      <c r="G7" s="6"/>
      <c r="H7" s="6"/>
      <c r="I7" s="6"/>
    </row>
    <row r="8" spans="2:11" x14ac:dyDescent="0.25">
      <c r="B8" s="50"/>
      <c r="C8" s="51"/>
      <c r="D8" s="6"/>
      <c r="E8" s="6"/>
      <c r="F8" s="6"/>
      <c r="G8" s="6"/>
      <c r="H8" s="6"/>
      <c r="I8" s="6"/>
    </row>
    <row r="9" spans="2:11" x14ac:dyDescent="0.25">
      <c r="B9" s="50"/>
      <c r="C9" s="51"/>
      <c r="D9" s="6"/>
      <c r="E9" s="6"/>
      <c r="F9" s="6"/>
      <c r="G9" s="6"/>
      <c r="H9" s="6"/>
      <c r="I9" s="6"/>
    </row>
    <row r="10" spans="2:11" x14ac:dyDescent="0.25">
      <c r="B10" s="50"/>
      <c r="C10" s="51"/>
      <c r="D10" s="6"/>
      <c r="E10" s="6"/>
      <c r="F10" s="6"/>
      <c r="G10" s="6"/>
      <c r="H10" s="6"/>
      <c r="I10" s="6"/>
    </row>
    <row r="11" spans="2:11" x14ac:dyDescent="0.25">
      <c r="B11" s="50"/>
      <c r="C11" s="51"/>
      <c r="D11" s="6"/>
      <c r="E11" s="6"/>
      <c r="F11" s="6"/>
      <c r="G11" s="6"/>
      <c r="H11" s="6"/>
      <c r="I11" s="6"/>
    </row>
    <row r="12" spans="2:11" x14ac:dyDescent="0.25">
      <c r="B12" s="50"/>
      <c r="C12" s="51"/>
      <c r="D12" s="6"/>
      <c r="E12" s="6"/>
      <c r="F12" s="6"/>
      <c r="G12" s="6"/>
      <c r="H12" s="6"/>
      <c r="I12" s="6"/>
    </row>
    <row r="13" spans="2:11" x14ac:dyDescent="0.25">
      <c r="B13" s="50"/>
      <c r="C13" s="51"/>
      <c r="D13" s="6"/>
      <c r="E13" s="6"/>
      <c r="F13" s="6"/>
      <c r="G13" s="6"/>
      <c r="H13" s="6"/>
      <c r="I13" s="6"/>
    </row>
    <row r="14" spans="2:11" x14ac:dyDescent="0.25">
      <c r="B14" s="50"/>
      <c r="C14" s="51"/>
      <c r="D14" s="6"/>
      <c r="E14" s="6"/>
      <c r="F14" s="6"/>
      <c r="G14" s="6"/>
      <c r="H14" s="6"/>
      <c r="I14" s="6"/>
    </row>
    <row r="15" spans="2:11" x14ac:dyDescent="0.25">
      <c r="B15" s="50"/>
      <c r="C15" s="51"/>
      <c r="D15" s="6"/>
      <c r="E15" s="6"/>
      <c r="F15" s="6"/>
      <c r="G15" s="6"/>
      <c r="H15" s="6"/>
      <c r="I15" s="6"/>
    </row>
    <row r="16" spans="2:11" x14ac:dyDescent="0.25">
      <c r="B16" s="50"/>
      <c r="C16" s="51"/>
      <c r="D16" s="6"/>
      <c r="E16" s="6"/>
      <c r="F16" s="6"/>
      <c r="G16" s="6"/>
      <c r="H16" s="6"/>
      <c r="I16" s="6"/>
    </row>
    <row r="17" spans="2:9" x14ac:dyDescent="0.25">
      <c r="B17" s="50"/>
      <c r="C17" s="51"/>
      <c r="D17" s="6"/>
      <c r="E17" s="6"/>
      <c r="F17" s="6"/>
      <c r="G17" s="6"/>
      <c r="H17" s="6"/>
      <c r="I17" s="6"/>
    </row>
    <row r="18" spans="2:9" x14ac:dyDescent="0.25">
      <c r="B18" s="50"/>
      <c r="C18" s="51"/>
      <c r="D18" s="6"/>
      <c r="E18" s="6"/>
      <c r="F18" s="6"/>
      <c r="G18" s="6"/>
      <c r="H18" s="6"/>
      <c r="I18" s="6"/>
    </row>
    <row r="19" spans="2:9" x14ac:dyDescent="0.25">
      <c r="B19" s="50"/>
      <c r="C19" s="51"/>
      <c r="D19" s="6"/>
      <c r="E19" s="6"/>
      <c r="F19" s="6"/>
      <c r="G19" s="6"/>
      <c r="H19" s="6"/>
      <c r="I19" s="6"/>
    </row>
  </sheetData>
  <sheetProtection selectLockedCells="1"/>
  <mergeCells count="16">
    <mergeCell ref="B16:C16"/>
    <mergeCell ref="B17:C17"/>
    <mergeCell ref="B18:C18"/>
    <mergeCell ref="B19:C19"/>
    <mergeCell ref="B10:C10"/>
    <mergeCell ref="B11:C11"/>
    <mergeCell ref="B12:C12"/>
    <mergeCell ref="B13:C13"/>
    <mergeCell ref="B14:C14"/>
    <mergeCell ref="B15:C15"/>
    <mergeCell ref="B9:C9"/>
    <mergeCell ref="C3:E3"/>
    <mergeCell ref="B5:C5"/>
    <mergeCell ref="B6:C6"/>
    <mergeCell ref="B7:C7"/>
    <mergeCell ref="B8:C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95"/>
  <sheetViews>
    <sheetView showGridLines="0" tabSelected="1" workbookViewId="0">
      <selection activeCell="C17" sqref="C17"/>
    </sheetView>
  </sheetViews>
  <sheetFormatPr defaultRowHeight="15" x14ac:dyDescent="0.25"/>
  <cols>
    <col min="2" max="2" width="52.28515625" customWidth="1"/>
    <col min="3" max="3" width="28.28515625" customWidth="1"/>
    <col min="4" max="4" width="21.5703125" customWidth="1"/>
    <col min="5" max="5" width="19" customWidth="1"/>
    <col min="6" max="6" width="14.42578125" customWidth="1"/>
    <col min="7" max="7" width="13.28515625" customWidth="1"/>
    <col min="9" max="9" width="26.28515625" customWidth="1"/>
  </cols>
  <sheetData>
    <row r="3" spans="2:3" ht="28.5" x14ac:dyDescent="0.45">
      <c r="B3" s="38" t="s">
        <v>77</v>
      </c>
      <c r="C3" s="21"/>
    </row>
    <row r="4" spans="2:3" ht="15.75" x14ac:dyDescent="0.25">
      <c r="B4" s="37" t="s">
        <v>76</v>
      </c>
    </row>
    <row r="5" spans="2:3" ht="19.5" thickBot="1" x14ac:dyDescent="0.3">
      <c r="B5" s="36"/>
    </row>
    <row r="6" spans="2:3" ht="15.75" thickBot="1" x14ac:dyDescent="0.3">
      <c r="B6" s="35">
        <v>150</v>
      </c>
      <c r="C6" s="7" t="s">
        <v>75</v>
      </c>
    </row>
    <row r="7" spans="2:3" ht="15.75" thickBot="1" x14ac:dyDescent="0.3">
      <c r="B7" s="34">
        <v>500</v>
      </c>
      <c r="C7" s="7" t="s">
        <v>74</v>
      </c>
    </row>
    <row r="9" spans="2:3" hidden="1" x14ac:dyDescent="0.25">
      <c r="B9" t="s">
        <v>62</v>
      </c>
    </row>
    <row r="10" spans="2:3" hidden="1" x14ac:dyDescent="0.25">
      <c r="B10" t="s">
        <v>73</v>
      </c>
      <c r="C10" s="22"/>
    </row>
    <row r="11" spans="2:3" hidden="1" x14ac:dyDescent="0.25">
      <c r="B11" t="s">
        <v>65</v>
      </c>
      <c r="C11" s="22"/>
    </row>
    <row r="12" spans="2:3" hidden="1" x14ac:dyDescent="0.25">
      <c r="B12" t="s">
        <v>64</v>
      </c>
      <c r="C12" s="22"/>
    </row>
    <row r="13" spans="2:3" hidden="1" x14ac:dyDescent="0.25">
      <c r="B13" t="s">
        <v>66</v>
      </c>
      <c r="C13" s="22"/>
    </row>
    <row r="14" spans="2:3" hidden="1" x14ac:dyDescent="0.25">
      <c r="B14" t="s">
        <v>67</v>
      </c>
      <c r="C14" s="22"/>
    </row>
    <row r="15" spans="2:3" hidden="1" x14ac:dyDescent="0.25">
      <c r="B15" t="s">
        <v>61</v>
      </c>
      <c r="C15" s="22"/>
    </row>
    <row r="16" spans="2:3" x14ac:dyDescent="0.25">
      <c r="C16" s="22"/>
    </row>
    <row r="17" spans="2:9" x14ac:dyDescent="0.25">
      <c r="B17" t="s">
        <v>72</v>
      </c>
      <c r="C17" s="45">
        <v>105000</v>
      </c>
      <c r="E17" s="25"/>
      <c r="I17" s="7" t="s">
        <v>71</v>
      </c>
    </row>
    <row r="18" spans="2:9" x14ac:dyDescent="0.25">
      <c r="C18" s="33"/>
    </row>
    <row r="19" spans="2:9" x14ac:dyDescent="0.25">
      <c r="B19" t="s">
        <v>70</v>
      </c>
      <c r="C19" s="45">
        <v>235000</v>
      </c>
      <c r="I19" s="7" t="s">
        <v>69</v>
      </c>
    </row>
    <row r="20" spans="2:9" x14ac:dyDescent="0.25">
      <c r="I20" s="7"/>
    </row>
    <row r="21" spans="2:9" x14ac:dyDescent="0.25">
      <c r="B21" t="s">
        <v>68</v>
      </c>
      <c r="C21" s="44" t="s">
        <v>67</v>
      </c>
      <c r="E21" t="s">
        <v>67</v>
      </c>
      <c r="I21" s="7"/>
    </row>
    <row r="22" spans="2:9" x14ac:dyDescent="0.25">
      <c r="E22" t="s">
        <v>66</v>
      </c>
      <c r="I22" s="7"/>
    </row>
    <row r="23" spans="2:9" x14ac:dyDescent="0.25">
      <c r="E23" t="s">
        <v>65</v>
      </c>
      <c r="I23" s="7"/>
    </row>
    <row r="24" spans="2:9" x14ac:dyDescent="0.25">
      <c r="E24" t="s">
        <v>64</v>
      </c>
      <c r="I24" s="7"/>
    </row>
    <row r="25" spans="2:9" x14ac:dyDescent="0.25">
      <c r="B25" t="s">
        <v>63</v>
      </c>
      <c r="C25" s="44" t="s">
        <v>62</v>
      </c>
      <c r="E25" t="s">
        <v>61</v>
      </c>
      <c r="I25" s="7"/>
    </row>
    <row r="26" spans="2:9" x14ac:dyDescent="0.25">
      <c r="I26" s="7"/>
    </row>
    <row r="27" spans="2:9" x14ac:dyDescent="0.25">
      <c r="B27" t="s">
        <v>60</v>
      </c>
      <c r="C27" s="43">
        <v>4</v>
      </c>
      <c r="D27" s="7" t="s">
        <v>59</v>
      </c>
      <c r="I27" s="7"/>
    </row>
    <row r="28" spans="2:9" x14ac:dyDescent="0.25">
      <c r="I28" s="7"/>
    </row>
    <row r="30" spans="2:9" x14ac:dyDescent="0.25">
      <c r="B30" t="s">
        <v>58</v>
      </c>
      <c r="C30" s="23">
        <f>(C19-C17)*C27</f>
        <v>520000</v>
      </c>
    </row>
    <row r="34" spans="2:9" x14ac:dyDescent="0.25">
      <c r="B34" s="32" t="s">
        <v>57</v>
      </c>
    </row>
    <row r="35" spans="2:9" x14ac:dyDescent="0.25">
      <c r="B35" s="32" t="s">
        <v>56</v>
      </c>
    </row>
    <row r="36" spans="2:9" x14ac:dyDescent="0.25">
      <c r="B36" t="s">
        <v>55</v>
      </c>
      <c r="C36" s="43">
        <v>423</v>
      </c>
      <c r="D36" s="7" t="s">
        <v>50</v>
      </c>
      <c r="I36" s="7" t="s">
        <v>54</v>
      </c>
    </row>
    <row r="37" spans="2:9" x14ac:dyDescent="0.25">
      <c r="D37" s="7"/>
    </row>
    <row r="38" spans="2:9" x14ac:dyDescent="0.25">
      <c r="B38" t="s">
        <v>53</v>
      </c>
      <c r="C38" s="43">
        <v>1343</v>
      </c>
      <c r="D38" s="7" t="s">
        <v>50</v>
      </c>
      <c r="I38" s="7" t="s">
        <v>52</v>
      </c>
    </row>
    <row r="39" spans="2:9" x14ac:dyDescent="0.25">
      <c r="D39" s="7"/>
      <c r="E39" s="31"/>
    </row>
    <row r="40" spans="2:9" x14ac:dyDescent="0.25">
      <c r="B40" t="s">
        <v>51</v>
      </c>
      <c r="C40" s="30">
        <f>C38-C36</f>
        <v>920</v>
      </c>
      <c r="D40" s="7" t="s">
        <v>50</v>
      </c>
    </row>
    <row r="41" spans="2:9" x14ac:dyDescent="0.25">
      <c r="D41" s="7"/>
    </row>
    <row r="42" spans="2:9" x14ac:dyDescent="0.25">
      <c r="B42" t="s">
        <v>49</v>
      </c>
      <c r="C42" s="29">
        <f>IF(ISNUMBER(C40/C38), C40/C38, "-")</f>
        <v>0.68503350707371558</v>
      </c>
      <c r="D42" s="11" t="str">
        <f>IF(C42&lt;0.3,"Bid not eligible"," ")</f>
        <v xml:space="preserve"> </v>
      </c>
    </row>
    <row r="43" spans="2:9" ht="10.5" customHeight="1" x14ac:dyDescent="0.25"/>
    <row r="44" spans="2:9" hidden="1" x14ac:dyDescent="0.25">
      <c r="C44" s="22" t="s">
        <v>46</v>
      </c>
    </row>
    <row r="45" spans="2:9" hidden="1" x14ac:dyDescent="0.25">
      <c r="C45" s="22" t="s">
        <v>48</v>
      </c>
    </row>
    <row r="46" spans="2:9" x14ac:dyDescent="0.25">
      <c r="B46" t="s">
        <v>47</v>
      </c>
      <c r="C46" s="42" t="s">
        <v>46</v>
      </c>
      <c r="D46" s="22"/>
      <c r="E46" s="22"/>
      <c r="F46" s="22"/>
      <c r="G46" s="22"/>
    </row>
    <row r="48" spans="2:9" x14ac:dyDescent="0.25">
      <c r="B48" t="s">
        <v>38</v>
      </c>
      <c r="C48" s="41">
        <v>420</v>
      </c>
      <c r="D48" s="7" t="s">
        <v>45</v>
      </c>
    </row>
    <row r="49" spans="2:9" x14ac:dyDescent="0.25">
      <c r="D49" s="7"/>
    </row>
    <row r="51" spans="2:9" ht="21" x14ac:dyDescent="0.35">
      <c r="B51" s="16" t="s">
        <v>44</v>
      </c>
    </row>
    <row r="52" spans="2:9" ht="15.75" thickBot="1" x14ac:dyDescent="0.3">
      <c r="B52" s="26"/>
      <c r="C52" s="26"/>
      <c r="D52" s="26"/>
      <c r="E52" s="26"/>
      <c r="F52" s="26"/>
      <c r="G52" s="26"/>
    </row>
    <row r="53" spans="2:9" ht="15.75" thickTop="1" x14ac:dyDescent="0.25"/>
    <row r="54" spans="2:9" x14ac:dyDescent="0.25">
      <c r="B54" t="s">
        <v>43</v>
      </c>
      <c r="C54" s="28" t="s">
        <v>42</v>
      </c>
      <c r="D54" s="28">
        <v>0.3</v>
      </c>
      <c r="E54" s="28">
        <v>0.35</v>
      </c>
      <c r="F54" s="28">
        <v>0.45</v>
      </c>
      <c r="G54" s="28" t="s">
        <v>41</v>
      </c>
      <c r="H54" s="22"/>
      <c r="I54" s="7" t="s">
        <v>40</v>
      </c>
    </row>
    <row r="55" spans="2:9" x14ac:dyDescent="0.25">
      <c r="B55" t="s">
        <v>39</v>
      </c>
      <c r="C55" s="27">
        <v>0</v>
      </c>
      <c r="D55" s="27">
        <v>1</v>
      </c>
      <c r="E55" s="27">
        <v>2</v>
      </c>
      <c r="F55" s="27">
        <v>3</v>
      </c>
      <c r="G55" s="27">
        <v>4</v>
      </c>
    </row>
    <row r="56" spans="2:9" x14ac:dyDescent="0.25">
      <c r="C56" s="22"/>
      <c r="D56" s="22"/>
      <c r="E56" s="22"/>
      <c r="F56" s="22"/>
      <c r="G56" s="22"/>
    </row>
    <row r="57" spans="2:9" x14ac:dyDescent="0.25">
      <c r="C57" s="22"/>
      <c r="D57" s="22"/>
      <c r="E57" s="22"/>
      <c r="F57" s="22"/>
      <c r="G57" s="22"/>
    </row>
    <row r="58" spans="2:9" x14ac:dyDescent="0.25">
      <c r="B58" t="s">
        <v>38</v>
      </c>
      <c r="C58" s="28" t="s">
        <v>37</v>
      </c>
      <c r="D58" s="28" t="s">
        <v>36</v>
      </c>
      <c r="E58" s="28" t="s">
        <v>35</v>
      </c>
      <c r="F58" s="28" t="s">
        <v>34</v>
      </c>
      <c r="G58" s="28" t="s">
        <v>33</v>
      </c>
      <c r="I58" s="7" t="s">
        <v>32</v>
      </c>
    </row>
    <row r="59" spans="2:9" x14ac:dyDescent="0.25">
      <c r="B59" t="s">
        <v>31</v>
      </c>
      <c r="C59" s="27">
        <v>0</v>
      </c>
      <c r="D59" s="27">
        <v>1</v>
      </c>
      <c r="E59" s="27">
        <v>2</v>
      </c>
      <c r="F59" s="27">
        <v>3</v>
      </c>
      <c r="G59" s="27">
        <v>4</v>
      </c>
    </row>
    <row r="60" spans="2:9" x14ac:dyDescent="0.25">
      <c r="C60" s="22"/>
      <c r="D60" s="22"/>
      <c r="E60" s="22"/>
      <c r="F60" s="22"/>
      <c r="G60" s="22"/>
    </row>
    <row r="61" spans="2:9" ht="15.75" thickBot="1" x14ac:dyDescent="0.3">
      <c r="B61" s="26"/>
      <c r="C61" s="26"/>
      <c r="D61" s="26"/>
      <c r="E61" s="26"/>
      <c r="F61" s="26"/>
      <c r="G61" s="26"/>
    </row>
    <row r="62" spans="2:9" ht="15.75" thickTop="1" x14ac:dyDescent="0.25">
      <c r="C62" s="22"/>
      <c r="D62" s="22"/>
      <c r="E62" s="22"/>
      <c r="F62" s="22"/>
      <c r="G62" s="22"/>
    </row>
    <row r="63" spans="2:9" x14ac:dyDescent="0.25">
      <c r="C63" s="22"/>
      <c r="D63" s="22"/>
      <c r="E63" s="22"/>
      <c r="F63" s="22"/>
      <c r="G63" s="22"/>
    </row>
    <row r="64" spans="2:9" ht="21" x14ac:dyDescent="0.35">
      <c r="B64" s="16" t="s">
        <v>30</v>
      </c>
    </row>
    <row r="65" spans="2:9" x14ac:dyDescent="0.25">
      <c r="B65" s="24" t="s">
        <v>29</v>
      </c>
    </row>
    <row r="66" spans="2:9" x14ac:dyDescent="0.25">
      <c r="B66" s="24" t="s">
        <v>28</v>
      </c>
    </row>
    <row r="67" spans="2:9" x14ac:dyDescent="0.25">
      <c r="B67" s="24" t="s">
        <v>27</v>
      </c>
      <c r="C67" s="25"/>
    </row>
    <row r="68" spans="2:9" x14ac:dyDescent="0.25">
      <c r="B68" s="24"/>
    </row>
    <row r="69" spans="2:9" x14ac:dyDescent="0.25">
      <c r="C69" s="22"/>
    </row>
    <row r="70" spans="2:9" x14ac:dyDescent="0.25">
      <c r="B70" t="s">
        <v>26</v>
      </c>
      <c r="C70" s="23">
        <f>IF(C27*C40*B6&gt;0.5*C30,0.5*C30,C40*B6*C27)</f>
        <v>260000</v>
      </c>
      <c r="D70" s="19"/>
      <c r="I70" s="7" t="s">
        <v>25</v>
      </c>
    </row>
    <row r="71" spans="2:9" x14ac:dyDescent="0.25">
      <c r="C71" s="22"/>
      <c r="D71" s="19"/>
    </row>
    <row r="72" spans="2:9" x14ac:dyDescent="0.25">
      <c r="B72" t="s">
        <v>24</v>
      </c>
      <c r="C72" s="23">
        <f>IF($C$46="yes",MIN(40000*$C$27, IF($C$48*$B$7*$C$27+$C$70&gt;0.75*$C$30,0.75*$C$30-$C$70,$C$48*$B$7*$C$27 )),0)</f>
        <v>130000</v>
      </c>
      <c r="D72" s="19"/>
      <c r="I72" s="7" t="s">
        <v>23</v>
      </c>
    </row>
    <row r="73" spans="2:9" ht="15.75" thickBot="1" x14ac:dyDescent="0.3">
      <c r="C73" s="22"/>
    </row>
    <row r="74" spans="2:9" ht="15.75" thickBot="1" x14ac:dyDescent="0.3">
      <c r="B74" s="21" t="s">
        <v>14</v>
      </c>
      <c r="C74" s="20">
        <f>IF(ISNUMBER(C72),IF(C72+C70&gt;0.75*C30,0.75*C30,C72+C70))</f>
        <v>390000</v>
      </c>
      <c r="D74" s="19"/>
      <c r="E74" s="18"/>
      <c r="F74" s="18"/>
      <c r="I74" s="7" t="s">
        <v>22</v>
      </c>
    </row>
    <row r="77" spans="2:9" ht="15.75" thickBot="1" x14ac:dyDescent="0.3"/>
    <row r="78" spans="2:9" ht="15.75" thickTop="1" x14ac:dyDescent="0.25">
      <c r="B78" s="17"/>
      <c r="C78" s="17"/>
      <c r="D78" s="17"/>
      <c r="E78" s="17"/>
      <c r="F78" s="17"/>
      <c r="G78" s="17"/>
    </row>
    <row r="79" spans="2:9" ht="21" x14ac:dyDescent="0.35">
      <c r="B79" s="16" t="s">
        <v>21</v>
      </c>
    </row>
    <row r="81" spans="2:9" x14ac:dyDescent="0.25">
      <c r="B81" s="39" t="s">
        <v>20</v>
      </c>
      <c r="C81" s="40" t="s">
        <v>19</v>
      </c>
      <c r="D81" s="40" t="s">
        <v>18</v>
      </c>
      <c r="I81" s="7" t="s">
        <v>17</v>
      </c>
    </row>
    <row r="82" spans="2:9" x14ac:dyDescent="0.25">
      <c r="B82" t="s">
        <v>16</v>
      </c>
      <c r="C82" s="15">
        <v>0.5</v>
      </c>
      <c r="D82" s="15">
        <v>0.5</v>
      </c>
    </row>
    <row r="83" spans="2:9" x14ac:dyDescent="0.25">
      <c r="B83" t="s">
        <v>15</v>
      </c>
      <c r="C83" s="14">
        <f>IF(ISNUMBER(C42),INDEX(Data!$D$5:$D$104,MATCH(C42,Data!$B$5:$B$104,1)),0)</f>
        <v>4</v>
      </c>
      <c r="D83" s="14">
        <f>INDEX(Data!$F$3:$F$64,MATCH(C48,Data!$E$3:$E$64,1))</f>
        <v>4</v>
      </c>
    </row>
    <row r="84" spans="2:9" ht="15.75" thickBot="1" x14ac:dyDescent="0.3">
      <c r="B84" s="13"/>
      <c r="C84" s="13"/>
      <c r="D84" s="13"/>
      <c r="E84" s="13"/>
      <c r="F84" s="13"/>
      <c r="G84" s="13"/>
      <c r="H84" s="13"/>
    </row>
    <row r="85" spans="2:9" ht="15.75" thickTop="1" x14ac:dyDescent="0.25"/>
    <row r="88" spans="2:9" ht="15.75" thickBot="1" x14ac:dyDescent="0.3"/>
    <row r="89" spans="2:9" ht="36.75" thickBot="1" x14ac:dyDescent="0.6">
      <c r="B89" s="9" t="s">
        <v>14</v>
      </c>
      <c r="C89" s="12">
        <f>C74</f>
        <v>390000</v>
      </c>
      <c r="D89" s="11" t="str">
        <f>D42</f>
        <v xml:space="preserve"> </v>
      </c>
    </row>
    <row r="90" spans="2:9" ht="36.75" thickBot="1" x14ac:dyDescent="0.6">
      <c r="C90" s="10"/>
    </row>
    <row r="91" spans="2:9" ht="43.5" customHeight="1" thickBot="1" x14ac:dyDescent="0.6">
      <c r="B91" s="9" t="s">
        <v>13</v>
      </c>
      <c r="C91" s="8">
        <f>IF(ISNUMBER(D82*D83+C82*C83),D82*D83+C82*C83, "-")</f>
        <v>4</v>
      </c>
      <c r="I91" s="7" t="s">
        <v>12</v>
      </c>
    </row>
    <row r="92" spans="2:9" ht="17.25" customHeight="1" x14ac:dyDescent="0.25"/>
    <row r="93" spans="2:9" ht="32.25" customHeight="1" x14ac:dyDescent="0.25"/>
    <row r="94" spans="2:9" ht="17.25" customHeight="1" x14ac:dyDescent="0.25"/>
    <row r="95" spans="2:9" ht="17.25" customHeight="1" x14ac:dyDescent="0.25"/>
  </sheetData>
  <sheetProtection sheet="1" selectLockedCells="1"/>
  <dataValidations count="5">
    <dataValidation type="list" allowBlank="1" showInputMessage="1" showErrorMessage="1" sqref="C21">
      <formula1>$B$11:$B$15</formula1>
    </dataValidation>
    <dataValidation type="list" allowBlank="1" showInputMessage="1" showErrorMessage="1" sqref="C25">
      <formula1>$B$9:$B$10</formula1>
    </dataValidation>
    <dataValidation type="list" allowBlank="1" showInputMessage="1" showErrorMessage="1" sqref="C46">
      <formula1>$C$44:$C$45</formula1>
    </dataValidation>
    <dataValidation type="whole" operator="greaterThan" allowBlank="1" showInputMessage="1" showErrorMessage="1" sqref="C27">
      <formula1>0</formula1>
    </dataValidation>
    <dataValidation type="decimal" allowBlank="1" showInputMessage="1" showErrorMessage="1" errorTitle="Error" error="This is not a valid input" promptTitle="Please Enter a Number" sqref="C48">
      <formula1>0</formula1>
      <formula2>2000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04"/>
  <sheetViews>
    <sheetView showGridLines="0" workbookViewId="0">
      <selection activeCell="E104" sqref="E104"/>
    </sheetView>
  </sheetViews>
  <sheetFormatPr defaultRowHeight="15" outlineLevelRow="1" x14ac:dyDescent="0.25"/>
  <cols>
    <col min="2" max="2" width="18.85546875" bestFit="1" customWidth="1"/>
    <col min="3" max="3" width="15.28515625" customWidth="1"/>
    <col min="4" max="4" width="15.140625" customWidth="1"/>
    <col min="5" max="5" width="17.140625" customWidth="1"/>
    <col min="8" max="8" width="23.140625" customWidth="1"/>
    <col min="9" max="9" width="26.5703125" customWidth="1"/>
    <col min="10" max="10" width="12.7109375" customWidth="1"/>
    <col min="11" max="11" width="18.140625" customWidth="1"/>
    <col min="12" max="12" width="25.28515625" customWidth="1"/>
    <col min="13" max="13" width="31" customWidth="1"/>
    <col min="14" max="15" width="11" customWidth="1"/>
    <col min="16" max="16" width="47.7109375" customWidth="1"/>
    <col min="17" max="17" width="44.7109375" customWidth="1"/>
    <col min="18" max="18" width="34" customWidth="1"/>
    <col min="19" max="19" width="30.5703125" customWidth="1"/>
    <col min="20" max="20" width="42.28515625" customWidth="1"/>
    <col min="21" max="21" width="50.5703125" customWidth="1"/>
    <col min="22" max="22" width="41.5703125" customWidth="1"/>
    <col min="23" max="23" width="41.7109375" customWidth="1"/>
    <col min="24" max="24" width="55.140625" customWidth="1"/>
    <col min="25" max="25" width="13.85546875" customWidth="1"/>
    <col min="26" max="26" width="13" customWidth="1"/>
    <col min="27" max="27" width="20.7109375" customWidth="1"/>
    <col min="28" max="28" width="18.5703125" customWidth="1"/>
    <col min="29" max="29" width="11" customWidth="1"/>
    <col min="30" max="30" width="13.28515625" customWidth="1"/>
    <col min="31" max="31" width="23" customWidth="1"/>
    <col min="32" max="32" width="15.85546875" customWidth="1"/>
    <col min="33" max="33" width="21.7109375" customWidth="1"/>
    <col min="34" max="34" width="32.42578125" customWidth="1"/>
    <col min="35" max="35" width="13.28515625" customWidth="1"/>
  </cols>
  <sheetData>
    <row r="2" spans="2:15" x14ac:dyDescent="0.25">
      <c r="B2" s="47" t="s">
        <v>78</v>
      </c>
      <c r="C2" s="47" t="s">
        <v>79</v>
      </c>
      <c r="D2" s="47" t="s">
        <v>80</v>
      </c>
      <c r="E2" s="47" t="s">
        <v>81</v>
      </c>
      <c r="F2" s="47" t="s">
        <v>82</v>
      </c>
    </row>
    <row r="3" spans="2:15" outlineLevel="1" x14ac:dyDescent="0.25">
      <c r="B3" s="21"/>
      <c r="C3" s="21"/>
      <c r="D3" s="21"/>
      <c r="E3" s="21"/>
      <c r="F3" s="21"/>
      <c r="O3" s="25"/>
    </row>
    <row r="4" spans="2:15" outlineLevel="1" x14ac:dyDescent="0.25">
      <c r="B4" s="21"/>
      <c r="C4" s="21"/>
      <c r="D4" s="21"/>
      <c r="E4" s="48">
        <v>0</v>
      </c>
      <c r="F4" s="48">
        <v>0</v>
      </c>
    </row>
    <row r="5" spans="2:15" outlineLevel="1" x14ac:dyDescent="0.25">
      <c r="B5" s="49">
        <v>0.01</v>
      </c>
      <c r="C5" s="22">
        <v>4</v>
      </c>
      <c r="D5" s="22">
        <v>0</v>
      </c>
      <c r="E5" s="22">
        <v>1</v>
      </c>
      <c r="F5" s="22">
        <v>1</v>
      </c>
    </row>
    <row r="6" spans="2:15" outlineLevel="1" x14ac:dyDescent="0.25">
      <c r="B6" s="49">
        <v>0.02</v>
      </c>
      <c r="C6" s="22">
        <v>4</v>
      </c>
      <c r="D6" s="22">
        <v>0</v>
      </c>
      <c r="E6" s="22">
        <v>2</v>
      </c>
      <c r="F6" s="22">
        <v>1</v>
      </c>
    </row>
    <row r="7" spans="2:15" outlineLevel="1" x14ac:dyDescent="0.25">
      <c r="B7" s="49">
        <v>0.03</v>
      </c>
      <c r="C7" s="22">
        <v>4</v>
      </c>
      <c r="D7" s="22">
        <v>0</v>
      </c>
      <c r="E7" s="22">
        <v>3</v>
      </c>
      <c r="F7" s="22">
        <v>1</v>
      </c>
    </row>
    <row r="8" spans="2:15" outlineLevel="1" x14ac:dyDescent="0.25">
      <c r="B8" s="49">
        <v>0.04</v>
      </c>
      <c r="C8" s="22">
        <v>4</v>
      </c>
      <c r="D8" s="22">
        <v>0</v>
      </c>
      <c r="E8" s="22">
        <v>4</v>
      </c>
      <c r="F8" s="22">
        <v>1</v>
      </c>
    </row>
    <row r="9" spans="2:15" outlineLevel="1" x14ac:dyDescent="0.25">
      <c r="B9" s="49">
        <v>0.05</v>
      </c>
      <c r="C9" s="22">
        <v>4</v>
      </c>
      <c r="D9" s="22">
        <v>0</v>
      </c>
      <c r="E9" s="22">
        <v>5</v>
      </c>
      <c r="F9" s="22">
        <v>1</v>
      </c>
    </row>
    <row r="10" spans="2:15" outlineLevel="1" x14ac:dyDescent="0.25">
      <c r="B10" s="49">
        <v>0.06</v>
      </c>
      <c r="C10" s="22">
        <v>4</v>
      </c>
      <c r="D10" s="22">
        <v>0</v>
      </c>
      <c r="E10" s="22">
        <v>6</v>
      </c>
      <c r="F10" s="22">
        <v>1</v>
      </c>
    </row>
    <row r="11" spans="2:15" outlineLevel="1" x14ac:dyDescent="0.25">
      <c r="B11" s="49">
        <v>7.0000000000000007E-2</v>
      </c>
      <c r="C11" s="22">
        <v>4</v>
      </c>
      <c r="D11" s="22">
        <v>0</v>
      </c>
      <c r="E11" s="22">
        <v>7</v>
      </c>
      <c r="F11" s="22">
        <v>1</v>
      </c>
    </row>
    <row r="12" spans="2:15" outlineLevel="1" x14ac:dyDescent="0.25">
      <c r="B12" s="49">
        <v>0.08</v>
      </c>
      <c r="C12" s="22">
        <v>4</v>
      </c>
      <c r="D12" s="22">
        <v>0</v>
      </c>
      <c r="E12" s="22">
        <v>8</v>
      </c>
      <c r="F12" s="22">
        <v>1</v>
      </c>
    </row>
    <row r="13" spans="2:15" outlineLevel="1" x14ac:dyDescent="0.25">
      <c r="B13" s="49">
        <v>0.09</v>
      </c>
      <c r="C13" s="22">
        <v>4</v>
      </c>
      <c r="D13" s="22">
        <v>0</v>
      </c>
      <c r="E13" s="22">
        <v>9</v>
      </c>
      <c r="F13" s="22">
        <v>1</v>
      </c>
    </row>
    <row r="14" spans="2:15" outlineLevel="1" x14ac:dyDescent="0.25">
      <c r="B14" s="49">
        <v>0.1</v>
      </c>
      <c r="C14" s="22">
        <v>4</v>
      </c>
      <c r="D14" s="22">
        <v>0</v>
      </c>
      <c r="E14" s="22">
        <v>10</v>
      </c>
      <c r="F14" s="22">
        <v>1</v>
      </c>
    </row>
    <row r="15" spans="2:15" outlineLevel="1" x14ac:dyDescent="0.25">
      <c r="B15" s="49">
        <v>0.11</v>
      </c>
      <c r="C15" s="22">
        <v>4</v>
      </c>
      <c r="D15" s="22">
        <v>0</v>
      </c>
      <c r="E15" s="22">
        <v>11</v>
      </c>
      <c r="F15" s="22">
        <v>1</v>
      </c>
    </row>
    <row r="16" spans="2:15" outlineLevel="1" x14ac:dyDescent="0.25">
      <c r="B16" s="49">
        <v>0.12</v>
      </c>
      <c r="C16" s="22">
        <v>4</v>
      </c>
      <c r="D16" s="22">
        <v>0</v>
      </c>
      <c r="E16" s="22">
        <v>12</v>
      </c>
      <c r="F16" s="22">
        <v>1</v>
      </c>
    </row>
    <row r="17" spans="2:6" outlineLevel="1" x14ac:dyDescent="0.25">
      <c r="B17" s="49">
        <v>0.13</v>
      </c>
      <c r="C17" s="22">
        <v>4</v>
      </c>
      <c r="D17" s="22">
        <v>0</v>
      </c>
      <c r="E17" s="22">
        <v>13</v>
      </c>
      <c r="F17" s="22">
        <v>1</v>
      </c>
    </row>
    <row r="18" spans="2:6" outlineLevel="1" x14ac:dyDescent="0.25">
      <c r="B18" s="49">
        <v>0.14000000000000001</v>
      </c>
      <c r="C18" s="22">
        <v>4</v>
      </c>
      <c r="D18" s="22">
        <v>0</v>
      </c>
      <c r="E18" s="22">
        <v>14</v>
      </c>
      <c r="F18" s="22">
        <v>1</v>
      </c>
    </row>
    <row r="19" spans="2:6" outlineLevel="1" x14ac:dyDescent="0.25">
      <c r="B19" s="49">
        <v>0.15</v>
      </c>
      <c r="C19" s="22">
        <v>4</v>
      </c>
      <c r="D19" s="22">
        <v>0</v>
      </c>
      <c r="E19" s="22">
        <v>15</v>
      </c>
      <c r="F19" s="22">
        <v>1</v>
      </c>
    </row>
    <row r="20" spans="2:6" outlineLevel="1" x14ac:dyDescent="0.25">
      <c r="B20" s="49">
        <v>0.16</v>
      </c>
      <c r="C20" s="22">
        <v>4</v>
      </c>
      <c r="D20" s="22">
        <v>0</v>
      </c>
      <c r="E20" s="22">
        <v>16</v>
      </c>
      <c r="F20" s="22">
        <v>1</v>
      </c>
    </row>
    <row r="21" spans="2:6" outlineLevel="1" x14ac:dyDescent="0.25">
      <c r="B21" s="49">
        <v>0.17</v>
      </c>
      <c r="C21" s="22">
        <v>4</v>
      </c>
      <c r="D21" s="22">
        <v>0</v>
      </c>
      <c r="E21" s="22">
        <v>17</v>
      </c>
      <c r="F21" s="22">
        <v>1</v>
      </c>
    </row>
    <row r="22" spans="2:6" outlineLevel="1" x14ac:dyDescent="0.25">
      <c r="B22" s="49">
        <v>0.18</v>
      </c>
      <c r="C22" s="22">
        <v>4</v>
      </c>
      <c r="D22" s="22">
        <v>0</v>
      </c>
      <c r="E22" s="22">
        <v>18</v>
      </c>
      <c r="F22" s="22">
        <v>1</v>
      </c>
    </row>
    <row r="23" spans="2:6" outlineLevel="1" x14ac:dyDescent="0.25">
      <c r="B23" s="49">
        <v>0.19</v>
      </c>
      <c r="C23" s="22">
        <v>4</v>
      </c>
      <c r="D23" s="22">
        <v>0</v>
      </c>
      <c r="E23" s="22">
        <v>19</v>
      </c>
      <c r="F23" s="22">
        <v>1</v>
      </c>
    </row>
    <row r="24" spans="2:6" outlineLevel="1" x14ac:dyDescent="0.25">
      <c r="B24" s="49">
        <v>0.2</v>
      </c>
      <c r="C24" s="22">
        <v>4</v>
      </c>
      <c r="D24" s="22">
        <v>0</v>
      </c>
      <c r="E24" s="22">
        <v>20</v>
      </c>
      <c r="F24" s="22">
        <v>2</v>
      </c>
    </row>
    <row r="25" spans="2:6" outlineLevel="1" x14ac:dyDescent="0.25">
      <c r="B25" s="49">
        <v>0.21</v>
      </c>
      <c r="C25" s="22">
        <v>4</v>
      </c>
      <c r="D25" s="22">
        <v>0</v>
      </c>
      <c r="E25" s="22">
        <v>21</v>
      </c>
      <c r="F25" s="22">
        <v>2</v>
      </c>
    </row>
    <row r="26" spans="2:6" outlineLevel="1" x14ac:dyDescent="0.25">
      <c r="B26" s="49">
        <v>0.22</v>
      </c>
      <c r="C26" s="22">
        <v>4</v>
      </c>
      <c r="D26" s="22">
        <v>0</v>
      </c>
      <c r="E26" s="22">
        <v>22</v>
      </c>
      <c r="F26" s="22">
        <v>2</v>
      </c>
    </row>
    <row r="27" spans="2:6" outlineLevel="1" x14ac:dyDescent="0.25">
      <c r="B27" s="49">
        <v>0.23</v>
      </c>
      <c r="C27" s="22">
        <v>4</v>
      </c>
      <c r="D27" s="22">
        <v>0</v>
      </c>
      <c r="E27" s="22">
        <v>23</v>
      </c>
      <c r="F27" s="22">
        <v>2</v>
      </c>
    </row>
    <row r="28" spans="2:6" outlineLevel="1" x14ac:dyDescent="0.25">
      <c r="B28" s="49">
        <v>0.24</v>
      </c>
      <c r="C28" s="22">
        <v>4</v>
      </c>
      <c r="D28" s="22">
        <v>0</v>
      </c>
      <c r="E28" s="22">
        <v>24</v>
      </c>
      <c r="F28" s="22">
        <v>2</v>
      </c>
    </row>
    <row r="29" spans="2:6" outlineLevel="1" x14ac:dyDescent="0.25">
      <c r="B29" s="49">
        <v>0.25</v>
      </c>
      <c r="C29" s="22">
        <v>4</v>
      </c>
      <c r="D29" s="22">
        <v>0</v>
      </c>
      <c r="E29" s="22">
        <v>25</v>
      </c>
      <c r="F29" s="22">
        <v>2</v>
      </c>
    </row>
    <row r="30" spans="2:6" outlineLevel="1" x14ac:dyDescent="0.25">
      <c r="B30" s="49">
        <v>0.26</v>
      </c>
      <c r="C30" s="22">
        <v>4</v>
      </c>
      <c r="D30" s="22">
        <v>0</v>
      </c>
      <c r="E30" s="22">
        <v>26</v>
      </c>
      <c r="F30" s="22">
        <v>2</v>
      </c>
    </row>
    <row r="31" spans="2:6" outlineLevel="1" x14ac:dyDescent="0.25">
      <c r="B31" s="49">
        <v>0.27</v>
      </c>
      <c r="C31" s="22">
        <v>4</v>
      </c>
      <c r="D31" s="22">
        <v>0</v>
      </c>
      <c r="E31" s="22">
        <v>27</v>
      </c>
      <c r="F31" s="22">
        <v>2</v>
      </c>
    </row>
    <row r="32" spans="2:6" outlineLevel="1" x14ac:dyDescent="0.25">
      <c r="B32" s="49">
        <v>0.28000000000000003</v>
      </c>
      <c r="C32" s="22">
        <v>4</v>
      </c>
      <c r="D32" s="22">
        <v>0</v>
      </c>
      <c r="E32" s="22">
        <v>28</v>
      </c>
      <c r="F32" s="22">
        <v>2</v>
      </c>
    </row>
    <row r="33" spans="2:6" outlineLevel="1" x14ac:dyDescent="0.25">
      <c r="B33" s="49">
        <v>0.28999999999999998</v>
      </c>
      <c r="C33" s="22">
        <v>4</v>
      </c>
      <c r="D33" s="22">
        <v>0</v>
      </c>
      <c r="E33" s="22">
        <v>29</v>
      </c>
      <c r="F33" s="22">
        <v>2</v>
      </c>
    </row>
    <row r="34" spans="2:6" outlineLevel="1" x14ac:dyDescent="0.25">
      <c r="B34" s="49">
        <v>0.3</v>
      </c>
      <c r="C34" s="22">
        <v>4</v>
      </c>
      <c r="D34" s="22">
        <v>1</v>
      </c>
      <c r="E34" s="22">
        <v>30</v>
      </c>
      <c r="F34" s="22">
        <v>2</v>
      </c>
    </row>
    <row r="35" spans="2:6" outlineLevel="1" x14ac:dyDescent="0.25">
      <c r="B35" s="49">
        <v>0.31</v>
      </c>
      <c r="C35" s="22">
        <v>4</v>
      </c>
      <c r="D35" s="22">
        <v>1</v>
      </c>
      <c r="E35" s="22">
        <v>31</v>
      </c>
      <c r="F35" s="22">
        <v>2</v>
      </c>
    </row>
    <row r="36" spans="2:6" outlineLevel="1" x14ac:dyDescent="0.25">
      <c r="B36" s="49">
        <v>0.32</v>
      </c>
      <c r="C36" s="22">
        <v>4</v>
      </c>
      <c r="D36" s="22">
        <v>1</v>
      </c>
      <c r="E36" s="22">
        <v>32</v>
      </c>
      <c r="F36" s="22">
        <v>2</v>
      </c>
    </row>
    <row r="37" spans="2:6" outlineLevel="1" x14ac:dyDescent="0.25">
      <c r="B37" s="49">
        <v>0.33</v>
      </c>
      <c r="C37" s="22">
        <v>4</v>
      </c>
      <c r="D37" s="22">
        <v>1</v>
      </c>
      <c r="E37" s="22">
        <v>33</v>
      </c>
      <c r="F37" s="22">
        <v>2</v>
      </c>
    </row>
    <row r="38" spans="2:6" outlineLevel="1" x14ac:dyDescent="0.25">
      <c r="B38" s="49">
        <v>0.34</v>
      </c>
      <c r="C38" s="22">
        <v>4</v>
      </c>
      <c r="D38" s="22">
        <v>1</v>
      </c>
      <c r="E38" s="22">
        <v>34</v>
      </c>
      <c r="F38" s="22">
        <v>2</v>
      </c>
    </row>
    <row r="39" spans="2:6" outlineLevel="1" x14ac:dyDescent="0.25">
      <c r="B39" s="49">
        <v>0.35</v>
      </c>
      <c r="C39" s="22">
        <v>4</v>
      </c>
      <c r="D39" s="22">
        <v>2</v>
      </c>
      <c r="E39" s="22">
        <v>35</v>
      </c>
      <c r="F39" s="22">
        <v>2</v>
      </c>
    </row>
    <row r="40" spans="2:6" outlineLevel="1" x14ac:dyDescent="0.25">
      <c r="B40" s="49">
        <v>0.36</v>
      </c>
      <c r="C40" s="22">
        <v>4</v>
      </c>
      <c r="D40" s="22">
        <v>2</v>
      </c>
      <c r="E40" s="22">
        <v>36</v>
      </c>
      <c r="F40" s="22">
        <v>2</v>
      </c>
    </row>
    <row r="41" spans="2:6" outlineLevel="1" x14ac:dyDescent="0.25">
      <c r="B41" s="49">
        <v>0.37</v>
      </c>
      <c r="C41" s="22">
        <v>4</v>
      </c>
      <c r="D41" s="22">
        <v>2</v>
      </c>
      <c r="E41" s="22">
        <v>37</v>
      </c>
      <c r="F41" s="22">
        <v>2</v>
      </c>
    </row>
    <row r="42" spans="2:6" outlineLevel="1" x14ac:dyDescent="0.25">
      <c r="B42" s="49">
        <v>0.38</v>
      </c>
      <c r="C42" s="22">
        <v>4</v>
      </c>
      <c r="D42" s="22">
        <v>2</v>
      </c>
      <c r="E42" s="22">
        <v>38</v>
      </c>
      <c r="F42" s="22">
        <v>2</v>
      </c>
    </row>
    <row r="43" spans="2:6" outlineLevel="1" x14ac:dyDescent="0.25">
      <c r="B43" s="49">
        <v>0.39</v>
      </c>
      <c r="C43" s="22">
        <v>4</v>
      </c>
      <c r="D43" s="22">
        <v>2</v>
      </c>
      <c r="E43" s="22">
        <v>39</v>
      </c>
      <c r="F43" s="22">
        <v>2</v>
      </c>
    </row>
    <row r="44" spans="2:6" outlineLevel="1" x14ac:dyDescent="0.25">
      <c r="B44" s="49">
        <v>0.4</v>
      </c>
      <c r="C44" s="22">
        <v>4</v>
      </c>
      <c r="D44" s="22">
        <v>2</v>
      </c>
      <c r="E44" s="22">
        <v>40</v>
      </c>
      <c r="F44" s="22">
        <v>3</v>
      </c>
    </row>
    <row r="45" spans="2:6" outlineLevel="1" x14ac:dyDescent="0.25">
      <c r="B45" s="49">
        <v>0.41</v>
      </c>
      <c r="C45" s="22">
        <v>4</v>
      </c>
      <c r="D45" s="22">
        <v>2</v>
      </c>
      <c r="E45" s="22">
        <v>41</v>
      </c>
      <c r="F45" s="22">
        <v>3</v>
      </c>
    </row>
    <row r="46" spans="2:6" outlineLevel="1" x14ac:dyDescent="0.25">
      <c r="B46" s="49">
        <v>0.42</v>
      </c>
      <c r="C46" s="22">
        <v>4</v>
      </c>
      <c r="D46" s="22">
        <v>2</v>
      </c>
      <c r="E46" s="22">
        <v>42</v>
      </c>
      <c r="F46" s="22">
        <v>3</v>
      </c>
    </row>
    <row r="47" spans="2:6" outlineLevel="1" x14ac:dyDescent="0.25">
      <c r="B47" s="49">
        <v>0.43</v>
      </c>
      <c r="C47" s="22">
        <v>4</v>
      </c>
      <c r="D47" s="22">
        <v>2</v>
      </c>
      <c r="E47" s="22">
        <v>43</v>
      </c>
      <c r="F47" s="22">
        <v>3</v>
      </c>
    </row>
    <row r="48" spans="2:6" outlineLevel="1" x14ac:dyDescent="0.25">
      <c r="B48" s="49">
        <v>0.44</v>
      </c>
      <c r="C48" s="22">
        <v>4</v>
      </c>
      <c r="D48" s="22">
        <v>2</v>
      </c>
      <c r="E48" s="22">
        <v>44</v>
      </c>
      <c r="F48" s="22">
        <v>3</v>
      </c>
    </row>
    <row r="49" spans="2:6" outlineLevel="1" x14ac:dyDescent="0.25">
      <c r="B49" s="49">
        <v>0.45</v>
      </c>
      <c r="C49" s="22">
        <v>4</v>
      </c>
      <c r="D49" s="22">
        <v>3</v>
      </c>
      <c r="E49" s="22">
        <v>45</v>
      </c>
      <c r="F49" s="22">
        <v>3</v>
      </c>
    </row>
    <row r="50" spans="2:6" outlineLevel="1" x14ac:dyDescent="0.25">
      <c r="B50" s="49">
        <v>0.46</v>
      </c>
      <c r="C50" s="22">
        <v>4</v>
      </c>
      <c r="D50" s="22">
        <v>3</v>
      </c>
      <c r="E50" s="22">
        <v>46</v>
      </c>
      <c r="F50" s="22">
        <v>3</v>
      </c>
    </row>
    <row r="51" spans="2:6" outlineLevel="1" x14ac:dyDescent="0.25">
      <c r="B51" s="49">
        <v>0.47</v>
      </c>
      <c r="C51" s="22">
        <v>4</v>
      </c>
      <c r="D51" s="22">
        <v>3</v>
      </c>
      <c r="E51" s="22">
        <v>47</v>
      </c>
      <c r="F51" s="22">
        <v>3</v>
      </c>
    </row>
    <row r="52" spans="2:6" outlineLevel="1" x14ac:dyDescent="0.25">
      <c r="B52" s="49">
        <v>0.48</v>
      </c>
      <c r="C52" s="22">
        <v>4</v>
      </c>
      <c r="D52" s="22">
        <v>3</v>
      </c>
      <c r="E52" s="22">
        <v>48</v>
      </c>
      <c r="F52" s="22">
        <v>3</v>
      </c>
    </row>
    <row r="53" spans="2:6" outlineLevel="1" x14ac:dyDescent="0.25">
      <c r="B53" s="49">
        <v>0.49</v>
      </c>
      <c r="C53" s="22">
        <v>4</v>
      </c>
      <c r="D53" s="22">
        <v>3</v>
      </c>
      <c r="E53" s="22">
        <v>49</v>
      </c>
      <c r="F53" s="22">
        <v>3</v>
      </c>
    </row>
    <row r="54" spans="2:6" outlineLevel="1" x14ac:dyDescent="0.25">
      <c r="B54" s="49">
        <v>0.5</v>
      </c>
      <c r="C54" s="22">
        <v>4</v>
      </c>
      <c r="D54" s="22">
        <v>3</v>
      </c>
      <c r="E54" s="22">
        <v>50</v>
      </c>
      <c r="F54" s="22">
        <v>3</v>
      </c>
    </row>
    <row r="55" spans="2:6" outlineLevel="1" x14ac:dyDescent="0.25">
      <c r="B55" s="49">
        <v>0.51</v>
      </c>
      <c r="C55" s="22">
        <v>4</v>
      </c>
      <c r="D55" s="22">
        <v>3</v>
      </c>
      <c r="E55" s="22">
        <v>51</v>
      </c>
      <c r="F55" s="22">
        <v>3</v>
      </c>
    </row>
    <row r="56" spans="2:6" outlineLevel="1" x14ac:dyDescent="0.25">
      <c r="B56" s="49">
        <v>0.52</v>
      </c>
      <c r="C56" s="22">
        <v>4</v>
      </c>
      <c r="D56" s="22">
        <v>3</v>
      </c>
      <c r="E56" s="22">
        <v>52</v>
      </c>
      <c r="F56" s="22">
        <v>3</v>
      </c>
    </row>
    <row r="57" spans="2:6" outlineLevel="1" x14ac:dyDescent="0.25">
      <c r="B57" s="49">
        <v>0.53</v>
      </c>
      <c r="C57" s="22">
        <v>4</v>
      </c>
      <c r="D57" s="22">
        <v>3</v>
      </c>
      <c r="E57" s="22">
        <v>53</v>
      </c>
      <c r="F57" s="22">
        <v>3</v>
      </c>
    </row>
    <row r="58" spans="2:6" outlineLevel="1" x14ac:dyDescent="0.25">
      <c r="B58" s="49">
        <v>0.54</v>
      </c>
      <c r="C58" s="22">
        <v>4</v>
      </c>
      <c r="D58" s="22">
        <v>3</v>
      </c>
      <c r="E58" s="22">
        <v>54</v>
      </c>
      <c r="F58" s="22">
        <v>3</v>
      </c>
    </row>
    <row r="59" spans="2:6" outlineLevel="1" x14ac:dyDescent="0.25">
      <c r="B59" s="49">
        <v>0.55000000000000004</v>
      </c>
      <c r="C59" s="22">
        <v>4</v>
      </c>
      <c r="D59" s="22">
        <v>3</v>
      </c>
      <c r="E59" s="22">
        <v>55</v>
      </c>
      <c r="F59" s="22">
        <v>3</v>
      </c>
    </row>
    <row r="60" spans="2:6" outlineLevel="1" x14ac:dyDescent="0.25">
      <c r="B60" s="49">
        <v>0.56000000000000005</v>
      </c>
      <c r="C60" s="22">
        <v>4</v>
      </c>
      <c r="D60" s="22">
        <v>4</v>
      </c>
      <c r="E60" s="22">
        <v>56</v>
      </c>
      <c r="F60" s="22">
        <v>3</v>
      </c>
    </row>
    <row r="61" spans="2:6" outlineLevel="1" x14ac:dyDescent="0.25">
      <c r="B61" s="49">
        <v>0.56999999999999995</v>
      </c>
      <c r="C61" s="22">
        <v>4</v>
      </c>
      <c r="D61" s="22">
        <v>4</v>
      </c>
      <c r="E61" s="22">
        <v>57</v>
      </c>
      <c r="F61" s="22">
        <v>3</v>
      </c>
    </row>
    <row r="62" spans="2:6" outlineLevel="1" x14ac:dyDescent="0.25">
      <c r="B62" s="49">
        <v>0.57999999999999996</v>
      </c>
      <c r="C62" s="22">
        <v>4</v>
      </c>
      <c r="D62" s="22">
        <v>4</v>
      </c>
      <c r="E62" s="22">
        <v>58</v>
      </c>
      <c r="F62" s="22">
        <v>3</v>
      </c>
    </row>
    <row r="63" spans="2:6" outlineLevel="1" x14ac:dyDescent="0.25">
      <c r="B63" s="49">
        <v>0.59</v>
      </c>
      <c r="C63" s="22">
        <v>4</v>
      </c>
      <c r="D63" s="22">
        <v>4</v>
      </c>
      <c r="E63" s="22">
        <v>59</v>
      </c>
      <c r="F63" s="22">
        <v>3</v>
      </c>
    </row>
    <row r="64" spans="2:6" outlineLevel="1" x14ac:dyDescent="0.25">
      <c r="B64" s="49">
        <v>0.6</v>
      </c>
      <c r="C64" s="22">
        <v>4</v>
      </c>
      <c r="D64" s="22">
        <v>4</v>
      </c>
      <c r="E64" s="22">
        <v>60</v>
      </c>
      <c r="F64" s="22">
        <v>4</v>
      </c>
    </row>
    <row r="65" spans="2:6" outlineLevel="1" x14ac:dyDescent="0.25">
      <c r="B65" s="49">
        <v>0.61</v>
      </c>
      <c r="C65" s="22">
        <v>4</v>
      </c>
      <c r="D65" s="22">
        <v>4</v>
      </c>
      <c r="E65" s="22">
        <v>61</v>
      </c>
      <c r="F65" s="22">
        <v>4</v>
      </c>
    </row>
    <row r="66" spans="2:6" outlineLevel="1" x14ac:dyDescent="0.25">
      <c r="B66" s="49">
        <v>0.62</v>
      </c>
      <c r="C66" s="22">
        <v>4</v>
      </c>
      <c r="D66" s="22">
        <v>4</v>
      </c>
      <c r="E66" s="22">
        <v>62</v>
      </c>
      <c r="F66" s="22">
        <v>4</v>
      </c>
    </row>
    <row r="67" spans="2:6" outlineLevel="1" x14ac:dyDescent="0.25">
      <c r="B67" s="49">
        <v>0.63</v>
      </c>
      <c r="C67" s="22">
        <v>4</v>
      </c>
      <c r="D67" s="22">
        <v>4</v>
      </c>
      <c r="E67" s="22">
        <v>63</v>
      </c>
      <c r="F67" s="22">
        <v>4</v>
      </c>
    </row>
    <row r="68" spans="2:6" outlineLevel="1" x14ac:dyDescent="0.25">
      <c r="B68" s="49">
        <v>0.64</v>
      </c>
      <c r="C68" s="22">
        <v>4</v>
      </c>
      <c r="D68" s="22">
        <v>4</v>
      </c>
      <c r="E68" s="22">
        <v>64</v>
      </c>
      <c r="F68" s="22">
        <v>4</v>
      </c>
    </row>
    <row r="69" spans="2:6" outlineLevel="1" x14ac:dyDescent="0.25">
      <c r="B69" s="49">
        <v>0.65</v>
      </c>
      <c r="C69" s="22">
        <v>4</v>
      </c>
      <c r="D69" s="22">
        <v>4</v>
      </c>
      <c r="E69" s="22">
        <v>65</v>
      </c>
      <c r="F69" s="22">
        <v>4</v>
      </c>
    </row>
    <row r="70" spans="2:6" outlineLevel="1" x14ac:dyDescent="0.25">
      <c r="B70" s="49">
        <v>0.66</v>
      </c>
      <c r="C70" s="22">
        <v>4</v>
      </c>
      <c r="D70" s="22">
        <v>4</v>
      </c>
      <c r="E70" s="22">
        <v>66</v>
      </c>
      <c r="F70" s="22">
        <v>4</v>
      </c>
    </row>
    <row r="71" spans="2:6" outlineLevel="1" x14ac:dyDescent="0.25">
      <c r="B71" s="49">
        <v>0.67</v>
      </c>
      <c r="C71" s="22">
        <v>4</v>
      </c>
      <c r="D71" s="22">
        <v>4</v>
      </c>
      <c r="E71" s="22">
        <v>67</v>
      </c>
      <c r="F71" s="22">
        <v>4</v>
      </c>
    </row>
    <row r="72" spans="2:6" outlineLevel="1" x14ac:dyDescent="0.25">
      <c r="B72" s="49">
        <v>0.68</v>
      </c>
      <c r="C72" s="22">
        <v>4</v>
      </c>
      <c r="D72" s="22">
        <v>4</v>
      </c>
      <c r="E72" s="22">
        <v>68</v>
      </c>
      <c r="F72" s="22">
        <v>4</v>
      </c>
    </row>
    <row r="73" spans="2:6" outlineLevel="1" x14ac:dyDescent="0.25">
      <c r="B73" s="49">
        <v>0.69</v>
      </c>
      <c r="C73" s="22">
        <v>4</v>
      </c>
      <c r="D73" s="22">
        <v>4</v>
      </c>
      <c r="E73" s="22">
        <v>69</v>
      </c>
      <c r="F73" s="22">
        <v>4</v>
      </c>
    </row>
    <row r="74" spans="2:6" outlineLevel="1" x14ac:dyDescent="0.25">
      <c r="B74" s="49">
        <v>0.7</v>
      </c>
      <c r="C74" s="22">
        <v>4</v>
      </c>
      <c r="D74" s="22">
        <v>4</v>
      </c>
      <c r="E74" s="22">
        <v>70</v>
      </c>
      <c r="F74" s="22">
        <v>4</v>
      </c>
    </row>
    <row r="75" spans="2:6" outlineLevel="1" x14ac:dyDescent="0.25">
      <c r="B75" s="49">
        <v>0.71</v>
      </c>
      <c r="C75" s="22">
        <v>4</v>
      </c>
      <c r="D75" s="22">
        <v>4</v>
      </c>
      <c r="E75" s="22">
        <v>71</v>
      </c>
      <c r="F75" s="22">
        <v>4</v>
      </c>
    </row>
    <row r="76" spans="2:6" outlineLevel="1" x14ac:dyDescent="0.25">
      <c r="B76" s="49">
        <v>0.72</v>
      </c>
      <c r="C76" s="22">
        <v>4</v>
      </c>
      <c r="D76" s="22">
        <v>4</v>
      </c>
      <c r="E76" s="22">
        <v>72</v>
      </c>
      <c r="F76" s="22">
        <v>4</v>
      </c>
    </row>
    <row r="77" spans="2:6" outlineLevel="1" x14ac:dyDescent="0.25">
      <c r="B77" s="49">
        <v>0.73</v>
      </c>
      <c r="C77" s="22">
        <v>4</v>
      </c>
      <c r="D77" s="22">
        <v>4</v>
      </c>
      <c r="E77" s="22">
        <v>73</v>
      </c>
      <c r="F77" s="22">
        <v>4</v>
      </c>
    </row>
    <row r="78" spans="2:6" outlineLevel="1" x14ac:dyDescent="0.25">
      <c r="B78" s="49">
        <v>0.74</v>
      </c>
      <c r="C78" s="22">
        <v>4</v>
      </c>
      <c r="D78" s="22">
        <v>4</v>
      </c>
      <c r="E78" s="22">
        <v>74</v>
      </c>
      <c r="F78" s="22">
        <v>4</v>
      </c>
    </row>
    <row r="79" spans="2:6" outlineLevel="1" x14ac:dyDescent="0.25">
      <c r="B79" s="49">
        <v>0.75</v>
      </c>
      <c r="C79" s="22">
        <v>4</v>
      </c>
      <c r="D79" s="22">
        <v>4</v>
      </c>
      <c r="E79" s="22">
        <v>75</v>
      </c>
      <c r="F79" s="22">
        <v>4</v>
      </c>
    </row>
    <row r="80" spans="2:6" outlineLevel="1" x14ac:dyDescent="0.25">
      <c r="B80" s="49">
        <v>0.76</v>
      </c>
      <c r="C80" s="22">
        <v>4</v>
      </c>
      <c r="D80" s="22">
        <v>4</v>
      </c>
      <c r="E80" s="22">
        <v>76</v>
      </c>
      <c r="F80" s="22">
        <v>4</v>
      </c>
    </row>
    <row r="81" spans="2:6" outlineLevel="1" x14ac:dyDescent="0.25">
      <c r="B81" s="49">
        <v>0.77</v>
      </c>
      <c r="C81" s="22">
        <v>4</v>
      </c>
      <c r="D81" s="22">
        <v>4</v>
      </c>
      <c r="E81" s="22">
        <v>77</v>
      </c>
      <c r="F81" s="22">
        <v>4</v>
      </c>
    </row>
    <row r="82" spans="2:6" outlineLevel="1" x14ac:dyDescent="0.25">
      <c r="B82" s="49">
        <v>0.78</v>
      </c>
      <c r="C82" s="22">
        <v>4</v>
      </c>
      <c r="D82" s="22">
        <v>4</v>
      </c>
      <c r="E82" s="22">
        <v>78</v>
      </c>
      <c r="F82" s="22">
        <v>4</v>
      </c>
    </row>
    <row r="83" spans="2:6" outlineLevel="1" x14ac:dyDescent="0.25">
      <c r="B83" s="49">
        <v>0.79</v>
      </c>
      <c r="C83" s="22">
        <v>4</v>
      </c>
      <c r="D83" s="22">
        <v>4</v>
      </c>
      <c r="E83" s="22">
        <v>79</v>
      </c>
      <c r="F83" s="22">
        <v>4</v>
      </c>
    </row>
    <row r="84" spans="2:6" outlineLevel="1" x14ac:dyDescent="0.25">
      <c r="B84" s="49">
        <v>0.8</v>
      </c>
      <c r="C84" s="22">
        <v>3</v>
      </c>
      <c r="D84" s="22">
        <v>4</v>
      </c>
      <c r="E84" s="22">
        <v>80</v>
      </c>
      <c r="F84" s="22">
        <v>4</v>
      </c>
    </row>
    <row r="85" spans="2:6" outlineLevel="1" x14ac:dyDescent="0.25">
      <c r="B85" s="49">
        <v>0.81</v>
      </c>
      <c r="C85" s="22">
        <v>3</v>
      </c>
      <c r="D85" s="22">
        <v>4</v>
      </c>
      <c r="E85" s="22">
        <v>81</v>
      </c>
      <c r="F85" s="22">
        <v>4</v>
      </c>
    </row>
    <row r="86" spans="2:6" outlineLevel="1" x14ac:dyDescent="0.25">
      <c r="B86" s="49">
        <v>0.82</v>
      </c>
      <c r="C86" s="22">
        <v>3</v>
      </c>
      <c r="D86" s="22">
        <v>4</v>
      </c>
      <c r="E86" s="22">
        <v>82</v>
      </c>
      <c r="F86" s="22">
        <v>4</v>
      </c>
    </row>
    <row r="87" spans="2:6" outlineLevel="1" x14ac:dyDescent="0.25">
      <c r="B87" s="49">
        <v>0.83</v>
      </c>
      <c r="C87" s="22">
        <v>3</v>
      </c>
      <c r="D87" s="22">
        <v>4</v>
      </c>
      <c r="E87" s="22">
        <v>83</v>
      </c>
      <c r="F87" s="22">
        <v>4</v>
      </c>
    </row>
    <row r="88" spans="2:6" outlineLevel="1" x14ac:dyDescent="0.25">
      <c r="B88" s="49">
        <v>0.84</v>
      </c>
      <c r="C88" s="22">
        <v>3</v>
      </c>
      <c r="D88" s="22">
        <v>4</v>
      </c>
      <c r="E88" s="22">
        <v>84</v>
      </c>
      <c r="F88" s="22">
        <v>4</v>
      </c>
    </row>
    <row r="89" spans="2:6" outlineLevel="1" x14ac:dyDescent="0.25">
      <c r="B89" s="49">
        <v>0.85</v>
      </c>
      <c r="C89" s="22">
        <v>3</v>
      </c>
      <c r="D89" s="22">
        <v>4</v>
      </c>
      <c r="E89" s="22">
        <v>85</v>
      </c>
      <c r="F89" s="22">
        <v>4</v>
      </c>
    </row>
    <row r="90" spans="2:6" outlineLevel="1" x14ac:dyDescent="0.25">
      <c r="B90" s="49">
        <v>0.86</v>
      </c>
      <c r="C90" s="22">
        <v>2</v>
      </c>
      <c r="D90" s="22">
        <v>4</v>
      </c>
      <c r="E90" s="22">
        <v>86</v>
      </c>
      <c r="F90" s="22">
        <v>4</v>
      </c>
    </row>
    <row r="91" spans="2:6" outlineLevel="1" x14ac:dyDescent="0.25">
      <c r="B91" s="49">
        <v>0.87</v>
      </c>
      <c r="C91" s="22">
        <v>2</v>
      </c>
      <c r="D91" s="22">
        <v>4</v>
      </c>
      <c r="E91" s="22">
        <v>87</v>
      </c>
      <c r="F91" s="22">
        <v>4</v>
      </c>
    </row>
    <row r="92" spans="2:6" outlineLevel="1" x14ac:dyDescent="0.25">
      <c r="B92" s="49">
        <v>0.88</v>
      </c>
      <c r="C92" s="22">
        <v>2</v>
      </c>
      <c r="D92" s="22">
        <v>4</v>
      </c>
      <c r="E92" s="22">
        <v>88</v>
      </c>
      <c r="F92" s="22">
        <v>4</v>
      </c>
    </row>
    <row r="93" spans="2:6" outlineLevel="1" x14ac:dyDescent="0.25">
      <c r="B93" s="49">
        <v>0.89</v>
      </c>
      <c r="C93" s="22">
        <v>2</v>
      </c>
      <c r="D93" s="22">
        <v>4</v>
      </c>
      <c r="E93" s="22">
        <v>89</v>
      </c>
      <c r="F93" s="22">
        <v>4</v>
      </c>
    </row>
    <row r="94" spans="2:6" outlineLevel="1" x14ac:dyDescent="0.25">
      <c r="B94" s="49">
        <v>0.9</v>
      </c>
      <c r="C94" s="22">
        <v>2</v>
      </c>
      <c r="D94" s="22">
        <v>4</v>
      </c>
      <c r="E94" s="22">
        <v>90</v>
      </c>
      <c r="F94" s="22">
        <v>4</v>
      </c>
    </row>
    <row r="95" spans="2:6" outlineLevel="1" x14ac:dyDescent="0.25">
      <c r="B95" s="49">
        <v>0.91</v>
      </c>
      <c r="C95" s="22">
        <v>1</v>
      </c>
      <c r="D95" s="22">
        <v>4</v>
      </c>
      <c r="E95" s="22">
        <v>91</v>
      </c>
      <c r="F95" s="22">
        <v>4</v>
      </c>
    </row>
    <row r="96" spans="2:6" outlineLevel="1" x14ac:dyDescent="0.25">
      <c r="B96" s="49">
        <v>0.92</v>
      </c>
      <c r="C96" s="22">
        <v>1</v>
      </c>
      <c r="D96" s="22">
        <v>4</v>
      </c>
      <c r="E96" s="22">
        <v>92</v>
      </c>
      <c r="F96" s="22">
        <v>4</v>
      </c>
    </row>
    <row r="97" spans="2:6" outlineLevel="1" x14ac:dyDescent="0.25">
      <c r="B97" s="49">
        <v>0.93</v>
      </c>
      <c r="C97" s="22">
        <v>1</v>
      </c>
      <c r="D97" s="22">
        <v>4</v>
      </c>
      <c r="E97" s="22">
        <v>93</v>
      </c>
      <c r="F97" s="22">
        <v>4</v>
      </c>
    </row>
    <row r="98" spans="2:6" outlineLevel="1" x14ac:dyDescent="0.25">
      <c r="B98" s="49">
        <v>0.94</v>
      </c>
      <c r="C98" s="22">
        <v>1</v>
      </c>
      <c r="D98" s="22">
        <v>4</v>
      </c>
      <c r="E98" s="22">
        <v>94</v>
      </c>
      <c r="F98" s="22">
        <v>4</v>
      </c>
    </row>
    <row r="99" spans="2:6" outlineLevel="1" x14ac:dyDescent="0.25">
      <c r="B99" s="49">
        <v>0.95</v>
      </c>
      <c r="C99" s="22">
        <v>1</v>
      </c>
      <c r="D99" s="22">
        <v>4</v>
      </c>
      <c r="E99" s="22">
        <v>95</v>
      </c>
      <c r="F99" s="22">
        <v>4</v>
      </c>
    </row>
    <row r="100" spans="2:6" outlineLevel="1" x14ac:dyDescent="0.25">
      <c r="B100" s="49">
        <v>0.96</v>
      </c>
      <c r="C100" s="22">
        <v>1</v>
      </c>
      <c r="D100" s="22">
        <v>4</v>
      </c>
      <c r="E100" s="22">
        <v>96</v>
      </c>
      <c r="F100" s="22">
        <v>4</v>
      </c>
    </row>
    <row r="101" spans="2:6" outlineLevel="1" x14ac:dyDescent="0.25">
      <c r="B101" s="49">
        <v>0.97</v>
      </c>
      <c r="C101" s="22">
        <v>1</v>
      </c>
      <c r="D101" s="22">
        <v>4</v>
      </c>
      <c r="E101" s="22">
        <v>97</v>
      </c>
      <c r="F101" s="22">
        <v>4</v>
      </c>
    </row>
    <row r="102" spans="2:6" outlineLevel="1" x14ac:dyDescent="0.25">
      <c r="B102" s="49">
        <v>0.98</v>
      </c>
      <c r="C102" s="22">
        <v>1</v>
      </c>
      <c r="D102" s="22">
        <v>4</v>
      </c>
      <c r="E102" s="22">
        <v>98</v>
      </c>
      <c r="F102" s="22">
        <v>4</v>
      </c>
    </row>
    <row r="103" spans="2:6" outlineLevel="1" x14ac:dyDescent="0.25">
      <c r="B103" s="49">
        <v>0.99</v>
      </c>
      <c r="C103" s="22">
        <v>1</v>
      </c>
      <c r="D103" s="22">
        <v>4</v>
      </c>
      <c r="E103" s="22">
        <v>99</v>
      </c>
      <c r="F103" s="22">
        <v>4</v>
      </c>
    </row>
    <row r="104" spans="2:6" outlineLevel="1" x14ac:dyDescent="0.25">
      <c r="B104" s="49">
        <v>1</v>
      </c>
      <c r="C104" s="22">
        <v>0</v>
      </c>
      <c r="D104" s="22">
        <v>4</v>
      </c>
      <c r="E104" s="22">
        <v>100</v>
      </c>
      <c r="F104" s="22">
        <v>4</v>
      </c>
    </row>
  </sheetData>
  <sheetProtection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A29487797</value>
    </field>
    <field name="Objective-Title">
      <value order="0">BAAT - SULEBS -  AUGUST -  ANNEX B - Excel Sheet and Calculator -</value>
    </field>
    <field name="Objective-Description">
      <value order="0"/>
    </field>
    <field name="Objective-CreationStamp">
      <value order="0">2020-08-13T08:30:09Z</value>
    </field>
    <field name="Objective-IsApproved">
      <value order="0">false</value>
    </field>
    <field name="Objective-IsPublished">
      <value order="0">false</value>
    </field>
    <field name="Objective-DatePublished">
      <value order="0"/>
    </field>
    <field name="Objective-ModificationStamp">
      <value order="0">2020-08-21T08:12:36Z</value>
    </field>
    <field name="Objective-Owner">
      <value order="0">Brown, Gavin G (U446253)</value>
    </field>
    <field name="Objective-Path">
      <value order="0">Objective Global Folder:SG File Plan:Business and industry:Transport:Public transport:Advice and policy: Public transport:Bus and coach vehicle issues: Advice and policy: Public transport: Scottish Green bus Fund: (Part 2): 2019-2024</value>
    </field>
    <field name="Objective-Parent">
      <value order="0">Bus and coach vehicle issues: Advice and policy: Public transport: Scottish Green bus Fund: (Part 2): 2019-2024</value>
    </field>
    <field name="Objective-State">
      <value order="0">Being Drafted</value>
    </field>
    <field name="Objective-VersionId">
      <value order="0">vA43051032</value>
    </field>
    <field name="Objective-Version">
      <value order="0">1.4</value>
    </field>
    <field name="Objective-VersionNumber">
      <value order="0">5</value>
    </field>
    <field name="Objective-VersionComment">
      <value order="0">correcting formula in row 83 of VFM</value>
    </field>
    <field name="Objective-FileNumber">
      <value order="0">POL/31389</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SULEBS Application Template</vt:lpstr>
      <vt:lpstr>SULEBS Calculator</vt:lpstr>
      <vt:lpstr>Data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U446253</dc:creator>
  <cp:lastModifiedBy>U443364</cp:lastModifiedBy>
  <dcterms:created xsi:type="dcterms:W3CDTF">2020-08-13T08:24:00Z</dcterms:created>
  <dcterms:modified xsi:type="dcterms:W3CDTF">2020-08-21T10:28:41Z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A29487797</vt:lpwstr>
  </property>
  <property fmtid="{D5CDD505-2E9C-101B-9397-08002B2CF9AE}" pid="4" name="Objective-Title">
    <vt:lpwstr>BAAT - SULEBS -  AUGUST -  ANNEX B - Excel Sheet and Calculator -</vt:lpwstr>
  </property>
  <property fmtid="{D5CDD505-2E9C-101B-9397-08002B2CF9AE}" pid="5" name="Objective-Description">
    <vt:lpwstr/>
  </property>
  <property fmtid="{D5CDD505-2E9C-101B-9397-08002B2CF9AE}" pid="6" name="Objective-CreationStamp">
    <vt:filetime>2020-08-13T08:30:09Z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2020-08-21T08:12:36Z</vt:filetime>
  </property>
  <property fmtid="{D5CDD505-2E9C-101B-9397-08002B2CF9AE}" pid="11" name="Objective-Owner">
    <vt:lpwstr>Brown, Gavin G (U446253)</vt:lpwstr>
  </property>
  <property fmtid="{D5CDD505-2E9C-101B-9397-08002B2CF9AE}" pid="12" name="Objective-Path">
    <vt:lpwstr>Objective Global Folder:SG File Plan:Business and industry:Transport:Public transport:Advice and policy: Public transport:Bus and coach vehicle issues: Advice and policy: Public transport: Scottish Green bus Fund: (Part 2): 2019-2024</vt:lpwstr>
  </property>
  <property fmtid="{D5CDD505-2E9C-101B-9397-08002B2CF9AE}" pid="13" name="Objective-Parent">
    <vt:lpwstr>Bus and coach vehicle issues: Advice and policy: Public transport: Scottish Green bus Fund: (Part 2): 2019-2024</vt:lpwstr>
  </property>
  <property fmtid="{D5CDD505-2E9C-101B-9397-08002B2CF9AE}" pid="14" name="Objective-State">
    <vt:lpwstr>Being Drafted</vt:lpwstr>
  </property>
  <property fmtid="{D5CDD505-2E9C-101B-9397-08002B2CF9AE}" pid="15" name="Objective-VersionId">
    <vt:lpwstr>vA43051032</vt:lpwstr>
  </property>
  <property fmtid="{D5CDD505-2E9C-101B-9397-08002B2CF9AE}" pid="16" name="Objective-Version">
    <vt:lpwstr>1.4</vt:lpwstr>
  </property>
  <property fmtid="{D5CDD505-2E9C-101B-9397-08002B2CF9AE}" pid="17" name="Objective-VersionNumber">
    <vt:r8>5</vt:r8>
  </property>
  <property fmtid="{D5CDD505-2E9C-101B-9397-08002B2CF9AE}" pid="18" name="Objective-VersionComment">
    <vt:lpwstr>correcting formula in row 83 of VFM</vt:lpwstr>
  </property>
  <property fmtid="{D5CDD505-2E9C-101B-9397-08002B2CF9AE}" pid="19" name="Objective-FileNumber">
    <vt:lpwstr>POL/31389</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