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3620"/>
  </bookViews>
  <sheets>
    <sheet name="Table Ib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adjustacc">#REF!</definedName>
    <definedName name="compnum">#REF!</definedName>
    <definedName name="MACROS">[2]Table!$M$1:$IG$8163</definedName>
    <definedName name="MACROS2">#REF!</definedName>
    <definedName name="new" hidden="1">#REF!</definedName>
    <definedName name="_xlnm.Print_Area" localSheetId="0">'Table Ib'!$A$1:$K$105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[2]Table!$E$1:$IG$8163</definedName>
    <definedName name="TIME2">#REF!</definedName>
    <definedName name="Value_Year">'[3]Uprating series'!$B$4</definedName>
    <definedName name="WHOLE">[2]Table!$BZ$371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J100" i="1" l="1"/>
  <c r="I100" i="1"/>
  <c r="H100" i="1"/>
  <c r="G100" i="1"/>
  <c r="F100" i="1"/>
  <c r="E100" i="1"/>
  <c r="D100" i="1"/>
  <c r="C100" i="1"/>
  <c r="B100" i="1"/>
  <c r="J99" i="1"/>
  <c r="I99" i="1"/>
  <c r="H99" i="1"/>
  <c r="G99" i="1"/>
  <c r="F99" i="1"/>
  <c r="E99" i="1"/>
  <c r="D99" i="1"/>
  <c r="C99" i="1"/>
  <c r="B99" i="1"/>
  <c r="J95" i="1"/>
  <c r="I95" i="1"/>
  <c r="K95" i="1" s="1"/>
  <c r="H95" i="1"/>
  <c r="G95" i="1"/>
  <c r="F95" i="1"/>
  <c r="E95" i="1"/>
  <c r="D95" i="1"/>
  <c r="C95" i="1"/>
  <c r="B95" i="1"/>
  <c r="K94" i="1"/>
  <c r="K100" i="1" s="1"/>
  <c r="K93" i="1"/>
  <c r="K92" i="1"/>
  <c r="K91" i="1"/>
  <c r="K90" i="1"/>
  <c r="K89" i="1"/>
  <c r="K88" i="1"/>
  <c r="K87" i="1"/>
  <c r="K86" i="1"/>
  <c r="K96" i="1" s="1"/>
  <c r="I78" i="1"/>
  <c r="H78" i="1"/>
  <c r="G78" i="1"/>
  <c r="F78" i="1"/>
  <c r="E78" i="1"/>
  <c r="D78" i="1"/>
  <c r="C78" i="1"/>
  <c r="B78" i="1"/>
  <c r="I77" i="1"/>
  <c r="H77" i="1"/>
  <c r="G77" i="1"/>
  <c r="F77" i="1"/>
  <c r="E77" i="1"/>
  <c r="D77" i="1"/>
  <c r="C77" i="1"/>
  <c r="B77" i="1"/>
  <c r="I74" i="1"/>
  <c r="H74" i="1"/>
  <c r="G74" i="1"/>
  <c r="F74" i="1"/>
  <c r="E74" i="1"/>
  <c r="D74" i="1"/>
  <c r="C74" i="1"/>
  <c r="B74" i="1"/>
  <c r="I73" i="1"/>
  <c r="H73" i="1"/>
  <c r="G73" i="1"/>
  <c r="F73" i="1"/>
  <c r="E73" i="1"/>
  <c r="D73" i="1"/>
  <c r="C73" i="1"/>
  <c r="B73" i="1"/>
  <c r="G59" i="1"/>
  <c r="I56" i="1"/>
  <c r="I59" i="1" s="1"/>
  <c r="H56" i="1"/>
  <c r="H59" i="1" s="1"/>
  <c r="G56" i="1"/>
  <c r="F56" i="1"/>
  <c r="E56" i="1"/>
  <c r="E59" i="1" s="1"/>
  <c r="D56" i="1"/>
  <c r="D59" i="1" s="1"/>
  <c r="C56" i="1"/>
  <c r="C59" i="1" s="1"/>
  <c r="B56" i="1"/>
  <c r="B59" i="1" s="1"/>
  <c r="I55" i="1"/>
  <c r="H55" i="1"/>
  <c r="G55" i="1"/>
  <c r="F55" i="1"/>
  <c r="E55" i="1"/>
  <c r="D55" i="1"/>
  <c r="C55" i="1"/>
  <c r="B55" i="1"/>
  <c r="I38" i="1"/>
  <c r="H38" i="1"/>
  <c r="G38" i="1"/>
  <c r="F38" i="1"/>
  <c r="E38" i="1"/>
  <c r="D38" i="1"/>
  <c r="C38" i="1"/>
  <c r="B38" i="1"/>
  <c r="I37" i="1"/>
  <c r="H37" i="1"/>
  <c r="G37" i="1"/>
  <c r="F37" i="1"/>
  <c r="E37" i="1"/>
  <c r="D37" i="1"/>
  <c r="C37" i="1"/>
  <c r="B37" i="1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5" i="1"/>
  <c r="H15" i="1"/>
  <c r="G15" i="1"/>
  <c r="F15" i="1"/>
  <c r="E15" i="1"/>
  <c r="D15" i="1"/>
  <c r="C15" i="1"/>
  <c r="B15" i="1"/>
  <c r="K99" i="1" l="1"/>
</calcChain>
</file>

<file path=xl/sharedStrings.xml><?xml version="1.0" encoding="utf-8"?>
<sst xmlns="http://schemas.openxmlformats.org/spreadsheetml/2006/main" count="106" uniqueCount="36">
  <si>
    <r>
      <t xml:space="preserve">Table Ib: </t>
    </r>
    <r>
      <rPr>
        <sz val="16"/>
        <rFont val="Arial"/>
        <family val="2"/>
      </rPr>
      <t>Reported killed casualties by mode of transport</t>
    </r>
  </si>
  <si>
    <t>Pedestrian</t>
  </si>
  <si>
    <t>Pedal</t>
  </si>
  <si>
    <t>Motor</t>
  </si>
  <si>
    <t>Car</t>
  </si>
  <si>
    <t>Bus/</t>
  </si>
  <si>
    <r>
      <t>Goods</t>
    </r>
    <r>
      <rPr>
        <b/>
        <vertAlign val="superscript"/>
        <sz val="16"/>
        <rFont val="Arial"/>
        <family val="2"/>
      </rPr>
      <t>1</t>
    </r>
  </si>
  <si>
    <r>
      <t>Other</t>
    </r>
    <r>
      <rPr>
        <b/>
        <vertAlign val="superscript"/>
        <sz val="16"/>
        <rFont val="Arial"/>
        <family val="2"/>
      </rPr>
      <t>2</t>
    </r>
  </si>
  <si>
    <t xml:space="preserve">All </t>
  </si>
  <si>
    <t xml:space="preserve"> cycle</t>
  </si>
  <si>
    <t>cycle</t>
  </si>
  <si>
    <t>coach</t>
  </si>
  <si>
    <t>road users</t>
  </si>
  <si>
    <t>2004-08 average</t>
  </si>
  <si>
    <t>15-19 ave</t>
  </si>
  <si>
    <t>2020 target</t>
  </si>
  <si>
    <t>Percent changes:</t>
  </si>
  <si>
    <t>2019 on 2018</t>
  </si>
  <si>
    <t>2019 on 2004-08 average</t>
  </si>
  <si>
    <t>Adjusted seriously injured casualties by mode of transport</t>
  </si>
  <si>
    <t>Reported children (0-15) killed by mode of transport</t>
  </si>
  <si>
    <t>17-19 ave</t>
  </si>
  <si>
    <t>17-2019 on 2004-08 average</t>
  </si>
  <si>
    <t>Adjusted child (0-15) seriously injured casualties by mode of transport</t>
  </si>
  <si>
    <t>Adjusted slight casualties by mode of transport</t>
  </si>
  <si>
    <t>Traffic</t>
  </si>
  <si>
    <t>Slight</t>
  </si>
  <si>
    <t>casualty rate</t>
  </si>
  <si>
    <t>numbers</t>
  </si>
  <si>
    <t>mill veh-km</t>
  </si>
  <si>
    <t>per 100 mill veh-km</t>
  </si>
  <si>
    <t>1. Light goods vehicles and heavy goods vehicles.</t>
  </si>
  <si>
    <t>2. Taxis, minibuses and other modes of transport</t>
  </si>
  <si>
    <t>Threshold</t>
  </si>
  <si>
    <t>Symbol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</si>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</sst>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General_)"/>
  </numFmts>
  <fonts count="4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vertAlign val="superscript"/>
      <sz val="16"/>
      <name val="Arial"/>
      <family val="2"/>
    </font>
    <font>
      <b/>
      <sz val="10"/>
      <name val="Arial"/>
      <family val="2"/>
    </font>
    <font>
      <i/>
      <sz val="16"/>
      <name val="Arial"/>
      <family val="2"/>
    </font>
    <font>
      <i/>
      <sz val="16"/>
      <color rgb="FF0000FF"/>
      <name val="Arial"/>
      <family val="2"/>
    </font>
    <font>
      <i/>
      <sz val="10"/>
      <name val="Arial"/>
      <family val="2"/>
    </font>
    <font>
      <sz val="16"/>
      <color rgb="FF0000FF"/>
      <name val="Arial"/>
      <family val="2"/>
    </font>
    <font>
      <b/>
      <sz val="16"/>
      <color rgb="FF0000FF"/>
      <name val="Arial"/>
      <family val="2"/>
    </font>
    <font>
      <sz val="12"/>
      <name val="Arial MT"/>
    </font>
    <font>
      <sz val="11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1"/>
      <color rgb="FF800080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165">
    <xf numFmtId="0" fontId="0" fillId="0" borderId="0">
      <alignment vertical="top"/>
    </xf>
    <xf numFmtId="43" fontId="20" fillId="0" borderId="0" applyFont="0" applyFill="0" applyBorder="0" applyAlignment="0" applyProtection="0"/>
    <xf numFmtId="166" fontId="28" fillId="0" borderId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1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1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1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1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1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1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1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1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20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32" fillId="0" borderId="0"/>
    <xf numFmtId="0" fontId="32" fillId="0" borderId="0"/>
    <xf numFmtId="0" fontId="20" fillId="0" borderId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9" fillId="6" borderId="5" applyNumberFormat="0" applyAlignment="0" applyProtection="0"/>
    <xf numFmtId="9" fontId="20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69">
    <xf numFmtId="0" fontId="0" fillId="0" borderId="0" xfId="0">
      <alignment vertical="top"/>
    </xf>
    <xf numFmtId="0" fontId="18" fillId="0" borderId="0" xfId="0" applyFont="1" applyBorder="1" applyAlignment="1"/>
    <xf numFmtId="0" fontId="19" fillId="0" borderId="0" xfId="0" applyFont="1" applyBorder="1" applyAlignment="1"/>
    <xf numFmtId="0" fontId="19" fillId="0" borderId="0" xfId="0" applyFont="1" applyAlignment="1"/>
    <xf numFmtId="0" fontId="20" fillId="0" borderId="0" xfId="0" applyFont="1" applyAlignment="1"/>
    <xf numFmtId="0" fontId="18" fillId="0" borderId="10" xfId="0" applyFont="1" applyBorder="1" applyAlignment="1"/>
    <xf numFmtId="0" fontId="19" fillId="0" borderId="10" xfId="0" applyFont="1" applyBorder="1" applyAlignment="1"/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8" fillId="0" borderId="0" xfId="0" applyFont="1" applyAlignment="1">
      <alignment horizontal="right"/>
    </xf>
    <xf numFmtId="164" fontId="18" fillId="0" borderId="0" xfId="1" applyNumberFormat="1" applyFont="1"/>
    <xf numFmtId="0" fontId="18" fillId="0" borderId="0" xfId="0" applyFont="1" applyAlignment="1"/>
    <xf numFmtId="0" fontId="22" fillId="0" borderId="0" xfId="0" applyFont="1" applyAlignment="1"/>
    <xf numFmtId="164" fontId="19" fillId="0" borderId="0" xfId="1" applyNumberFormat="1" applyFont="1"/>
    <xf numFmtId="41" fontId="19" fillId="0" borderId="0" xfId="1" applyNumberFormat="1" applyFont="1"/>
    <xf numFmtId="0" fontId="23" fillId="0" borderId="0" xfId="0" applyFont="1" applyAlignment="1">
      <alignment horizontal="right"/>
    </xf>
    <xf numFmtId="164" fontId="24" fillId="0" borderId="0" xfId="1" applyNumberFormat="1" applyFont="1"/>
    <xf numFmtId="0" fontId="23" fillId="0" borderId="0" xfId="0" applyFont="1" applyAlignment="1"/>
    <xf numFmtId="0" fontId="25" fillId="0" borderId="0" xfId="0" applyFont="1" applyAlignment="1"/>
    <xf numFmtId="164" fontId="23" fillId="0" borderId="0" xfId="1" applyNumberFormat="1" applyFont="1"/>
    <xf numFmtId="0" fontId="19" fillId="0" borderId="0" xfId="0" applyFont="1" applyAlignment="1">
      <alignment horizontal="right"/>
    </xf>
    <xf numFmtId="1" fontId="26" fillId="0" borderId="0" xfId="1" applyNumberFormat="1" applyFont="1" applyAlignment="1">
      <alignment horizontal="right"/>
    </xf>
    <xf numFmtId="0" fontId="19" fillId="0" borderId="10" xfId="0" applyFont="1" applyBorder="1" applyAlignment="1">
      <alignment horizontal="right"/>
    </xf>
    <xf numFmtId="1" fontId="26" fillId="0" borderId="10" xfId="1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1" fontId="19" fillId="0" borderId="0" xfId="1" applyNumberFormat="1" applyFont="1" applyBorder="1"/>
    <xf numFmtId="1" fontId="19" fillId="0" borderId="10" xfId="1" applyNumberFormat="1" applyFont="1" applyBorder="1"/>
    <xf numFmtId="164" fontId="19" fillId="0" borderId="0" xfId="1" applyNumberFormat="1" applyFont="1" applyBorder="1"/>
    <xf numFmtId="164" fontId="27" fillId="0" borderId="0" xfId="1" applyNumberFormat="1" applyFont="1" applyAlignment="1">
      <alignment horizontal="right"/>
    </xf>
    <xf numFmtId="165" fontId="26" fillId="0" borderId="0" xfId="1" applyNumberFormat="1" applyFont="1" applyAlignment="1">
      <alignment horizontal="right"/>
    </xf>
    <xf numFmtId="165" fontId="26" fillId="0" borderId="10" xfId="1" applyNumberFormat="1" applyFont="1" applyBorder="1" applyAlignment="1">
      <alignment horizontal="right"/>
    </xf>
    <xf numFmtId="166" fontId="19" fillId="0" borderId="0" xfId="2" quotePrefix="1" applyFont="1" applyAlignment="1">
      <alignment horizontal="left"/>
    </xf>
    <xf numFmtId="164" fontId="18" fillId="0" borderId="0" xfId="1" applyNumberFormat="1" applyFont="1" applyAlignment="1">
      <alignment horizontal="right"/>
    </xf>
    <xf numFmtId="41" fontId="18" fillId="0" borderId="0" xfId="1" applyNumberFormat="1" applyFont="1"/>
    <xf numFmtId="41" fontId="24" fillId="0" borderId="0" xfId="1" applyNumberFormat="1" applyFont="1"/>
    <xf numFmtId="41" fontId="27" fillId="0" borderId="0" xfId="1" applyNumberFormat="1" applyFont="1"/>
    <xf numFmtId="43" fontId="23" fillId="0" borderId="0" xfId="0" applyNumberFormat="1" applyFont="1" applyAlignment="1"/>
    <xf numFmtId="41" fontId="26" fillId="0" borderId="10" xfId="1" applyNumberFormat="1" applyFont="1" applyBorder="1" applyAlignment="1">
      <alignment horizontal="right"/>
    </xf>
    <xf numFmtId="41" fontId="19" fillId="0" borderId="0" xfId="1" applyNumberFormat="1" applyFont="1" applyBorder="1"/>
    <xf numFmtId="164" fontId="18" fillId="0" borderId="0" xfId="1" applyNumberFormat="1" applyFont="1" applyBorder="1" applyAlignment="1">
      <alignment horizontal="right"/>
    </xf>
    <xf numFmtId="166" fontId="29" fillId="0" borderId="0" xfId="2" quotePrefix="1" applyFont="1" applyAlignment="1">
      <alignment horizontal="left"/>
    </xf>
    <xf numFmtId="0" fontId="30" fillId="0" borderId="0" xfId="0" applyFont="1" applyBorder="1" applyAlignment="1">
      <alignment horizontal="center"/>
    </xf>
    <xf numFmtId="2" fontId="27" fillId="0" borderId="0" xfId="1" applyNumberFormat="1" applyFont="1"/>
    <xf numFmtId="164" fontId="31" fillId="0" borderId="0" xfId="1" applyNumberFormat="1" applyFont="1" applyAlignment="1">
      <alignment horizontal="right"/>
    </xf>
    <xf numFmtId="164" fontId="19" fillId="0" borderId="0" xfId="1" applyNumberFormat="1" applyFont="1" applyAlignment="1">
      <alignment horizontal="right"/>
    </xf>
    <xf numFmtId="2" fontId="26" fillId="0" borderId="0" xfId="1" applyNumberFormat="1" applyFont="1"/>
    <xf numFmtId="164" fontId="19" fillId="0" borderId="0" xfId="1" applyNumberFormat="1" applyFont="1" applyBorder="1" applyAlignment="1">
      <alignment horizontal="right"/>
    </xf>
    <xf numFmtId="2" fontId="26" fillId="0" borderId="0" xfId="1" applyNumberFormat="1" applyFont="1" applyBorder="1"/>
    <xf numFmtId="164" fontId="27" fillId="0" borderId="0" xfId="1" applyNumberFormat="1" applyFont="1"/>
    <xf numFmtId="1" fontId="23" fillId="0" borderId="0" xfId="1" applyNumberFormat="1" applyFont="1"/>
    <xf numFmtId="1" fontId="23" fillId="0" borderId="0" xfId="0" applyNumberFormat="1" applyFont="1" applyBorder="1" applyAlignment="1"/>
    <xf numFmtId="2" fontId="24" fillId="0" borderId="0" xfId="0" applyNumberFormat="1" applyFont="1" applyBorder="1" applyAlignment="1"/>
    <xf numFmtId="3" fontId="30" fillId="0" borderId="0" xfId="0" applyNumberFormat="1" applyFont="1" applyBorder="1" applyAlignment="1"/>
    <xf numFmtId="2" fontId="23" fillId="0" borderId="0" xfId="0" applyNumberFormat="1" applyFont="1" applyBorder="1" applyAlignment="1"/>
    <xf numFmtId="1" fontId="19" fillId="0" borderId="0" xfId="1" applyNumberFormat="1" applyFont="1"/>
    <xf numFmtId="1" fontId="19" fillId="0" borderId="0" xfId="0" applyNumberFormat="1" applyFont="1" applyAlignment="1">
      <alignment horizontal="right"/>
    </xf>
    <xf numFmtId="1" fontId="19" fillId="0" borderId="0" xfId="0" applyNumberFormat="1" applyFont="1" applyAlignment="1"/>
    <xf numFmtId="0" fontId="20" fillId="0" borderId="0" xfId="0" applyFont="1" applyBorder="1" applyAlignment="1"/>
    <xf numFmtId="166" fontId="31" fillId="0" borderId="0" xfId="2" applyFont="1"/>
    <xf numFmtId="166" fontId="31" fillId="0" borderId="0" xfId="2" quotePrefix="1" applyFont="1" applyAlignment="1">
      <alignment horizontal="right"/>
    </xf>
    <xf numFmtId="0" fontId="31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 wrapText="1"/>
    </xf>
  </cellXfs>
  <cellStyles count="165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1 7" xfId="8"/>
    <cellStyle name="20% - Accent1 8" xfId="9"/>
    <cellStyle name="20% - Accent1 9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2 7" xfId="16"/>
    <cellStyle name="20% - Accent2 8" xfId="17"/>
    <cellStyle name="20% - Accent2 9" xfId="18"/>
    <cellStyle name="20% - Accent3 2" xfId="19"/>
    <cellStyle name="20% - Accent3 3" xfId="20"/>
    <cellStyle name="20% - Accent3 4" xfId="21"/>
    <cellStyle name="20% - Accent3 5" xfId="22"/>
    <cellStyle name="20% - Accent3 6" xfId="23"/>
    <cellStyle name="20% - Accent3 7" xfId="24"/>
    <cellStyle name="20% - Accent3 8" xfId="25"/>
    <cellStyle name="20% - Accent3 9" xfId="26"/>
    <cellStyle name="20% - Accent4 2" xfId="27"/>
    <cellStyle name="20% - Accent4 3" xfId="28"/>
    <cellStyle name="20% - Accent4 4" xfId="29"/>
    <cellStyle name="20% - Accent4 5" xfId="30"/>
    <cellStyle name="20% - Accent4 6" xfId="31"/>
    <cellStyle name="20% - Accent4 7" xfId="32"/>
    <cellStyle name="20% - Accent4 8" xfId="33"/>
    <cellStyle name="20% - Accent4 9" xfId="34"/>
    <cellStyle name="20% - Accent5 2" xfId="35"/>
    <cellStyle name="20% - Accent5 3" xfId="36"/>
    <cellStyle name="20% - Accent5 4" xfId="37"/>
    <cellStyle name="20% - Accent5 5" xfId="38"/>
    <cellStyle name="20% - Accent5 6" xfId="39"/>
    <cellStyle name="20% - Accent5 7" xfId="40"/>
    <cellStyle name="20% - Accent5 8" xfId="41"/>
    <cellStyle name="20% - Accent5 9" xfId="42"/>
    <cellStyle name="20% - Accent6 2" xfId="43"/>
    <cellStyle name="20% - Accent6 3" xfId="44"/>
    <cellStyle name="20% - Accent6 4" xfId="45"/>
    <cellStyle name="20% - Accent6 5" xfId="46"/>
    <cellStyle name="20% - Accent6 6" xfId="47"/>
    <cellStyle name="20% - Accent6 7" xfId="48"/>
    <cellStyle name="20% - Accent6 8" xfId="49"/>
    <cellStyle name="20% - Accent6 9" xfId="50"/>
    <cellStyle name="40% - Accent1 2" xfId="51"/>
    <cellStyle name="40% - Accent1 3" xfId="52"/>
    <cellStyle name="40% - Accent1 4" xfId="53"/>
    <cellStyle name="40% - Accent1 5" xfId="54"/>
    <cellStyle name="40% - Accent1 6" xfId="55"/>
    <cellStyle name="40% - Accent1 7" xfId="56"/>
    <cellStyle name="40% - Accent1 8" xfId="57"/>
    <cellStyle name="40% - Accent1 9" xfId="58"/>
    <cellStyle name="40% - Accent2 2" xfId="59"/>
    <cellStyle name="40% - Accent2 3" xfId="60"/>
    <cellStyle name="40% - Accent2 4" xfId="61"/>
    <cellStyle name="40% - Accent2 5" xfId="62"/>
    <cellStyle name="40% - Accent2 6" xfId="63"/>
    <cellStyle name="40% - Accent2 7" xfId="64"/>
    <cellStyle name="40% - Accent2 8" xfId="65"/>
    <cellStyle name="40% - Accent2 9" xfId="66"/>
    <cellStyle name="40% - Accent3 2" xfId="67"/>
    <cellStyle name="40% - Accent3 3" xfId="68"/>
    <cellStyle name="40% - Accent3 4" xfId="69"/>
    <cellStyle name="40% - Accent3 5" xfId="70"/>
    <cellStyle name="40% - Accent3 6" xfId="71"/>
    <cellStyle name="40% - Accent3 7" xfId="72"/>
    <cellStyle name="40% - Accent3 8" xfId="73"/>
    <cellStyle name="40% - Accent3 9" xfId="74"/>
    <cellStyle name="40% - Accent4 2" xfId="75"/>
    <cellStyle name="40% - Accent4 3" xfId="76"/>
    <cellStyle name="40% - Accent4 4" xfId="77"/>
    <cellStyle name="40% - Accent4 5" xfId="78"/>
    <cellStyle name="40% - Accent4 6" xfId="79"/>
    <cellStyle name="40% - Accent4 7" xfId="80"/>
    <cellStyle name="40% - Accent4 8" xfId="81"/>
    <cellStyle name="40% - Accent4 9" xfId="82"/>
    <cellStyle name="40% - Accent5 2" xfId="83"/>
    <cellStyle name="40% - Accent5 3" xfId="84"/>
    <cellStyle name="40% - Accent5 4" xfId="85"/>
    <cellStyle name="40% - Accent5 5" xfId="86"/>
    <cellStyle name="40% - Accent5 6" xfId="87"/>
    <cellStyle name="40% - Accent5 7" xfId="88"/>
    <cellStyle name="40% - Accent5 8" xfId="89"/>
    <cellStyle name="40% - Accent5 9" xfId="90"/>
    <cellStyle name="40% - Accent6 2" xfId="91"/>
    <cellStyle name="40% - Accent6 3" xfId="92"/>
    <cellStyle name="40% - Accent6 4" xfId="93"/>
    <cellStyle name="40% - Accent6 5" xfId="94"/>
    <cellStyle name="40% - Accent6 6" xfId="95"/>
    <cellStyle name="40% - Accent6 7" xfId="96"/>
    <cellStyle name="40% - Accent6 8" xfId="97"/>
    <cellStyle name="40% - Accent6 9" xfId="98"/>
    <cellStyle name="60% - Accent1 2" xfId="99"/>
    <cellStyle name="60% - Accent2 2" xfId="100"/>
    <cellStyle name="60% - Accent3 2" xfId="101"/>
    <cellStyle name="60% - Accent4 2" xfId="102"/>
    <cellStyle name="60% - Accent5 2" xfId="103"/>
    <cellStyle name="60% - Accent6 2" xfId="104"/>
    <cellStyle name="Accent1 2" xfId="105"/>
    <cellStyle name="Accent2 2" xfId="106"/>
    <cellStyle name="Accent3 2" xfId="107"/>
    <cellStyle name="Accent4 2" xfId="108"/>
    <cellStyle name="Accent5 2" xfId="109"/>
    <cellStyle name="Accent6 2" xfId="110"/>
    <cellStyle name="Bad 2" xfId="111"/>
    <cellStyle name="Calculation 2" xfId="112"/>
    <cellStyle name="Check Cell 2" xfId="113"/>
    <cellStyle name="Comma" xfId="1" builtinId="3"/>
    <cellStyle name="Comma 2" xfId="114"/>
    <cellStyle name="Comma 3" xfId="115"/>
    <cellStyle name="Explanatory Text 2" xfId="116"/>
    <cellStyle name="Followed Hyperlink 2" xfId="117"/>
    <cellStyle name="Followed Hyperlink 3" xfId="118"/>
    <cellStyle name="Followed Hyperlink 4" xfId="119"/>
    <cellStyle name="Good 2" xfId="120"/>
    <cellStyle name="Heading 1 2" xfId="121"/>
    <cellStyle name="Heading 2 2" xfId="122"/>
    <cellStyle name="Heading 3 2" xfId="123"/>
    <cellStyle name="Heading 4 2" xfId="124"/>
    <cellStyle name="Hyperlink 2" xfId="125"/>
    <cellStyle name="Hyperlink 3" xfId="126"/>
    <cellStyle name="Hyperlink 4" xfId="127"/>
    <cellStyle name="Hyperlink 5" xfId="128"/>
    <cellStyle name="Input 2" xfId="129"/>
    <cellStyle name="Linked Cell 2" xfId="130"/>
    <cellStyle name="Neutral 2" xfId="131"/>
    <cellStyle name="Normal" xfId="0" builtinId="0"/>
    <cellStyle name="Normal 10" xfId="132"/>
    <cellStyle name="Normal 11" xfId="133"/>
    <cellStyle name="Normal 12" xfId="134"/>
    <cellStyle name="Normal 13" xfId="135"/>
    <cellStyle name="Normal 14" xfId="136"/>
    <cellStyle name="Normal 15" xfId="137"/>
    <cellStyle name="Normal 16" xfId="138"/>
    <cellStyle name="Normal 17" xfId="139"/>
    <cellStyle name="Normal 18" xfId="140"/>
    <cellStyle name="Normal 19" xfId="141"/>
    <cellStyle name="Normal 2" xfId="142"/>
    <cellStyle name="Normal 2 2" xfId="143"/>
    <cellStyle name="Normal 3" xfId="144"/>
    <cellStyle name="Normal 4" xfId="145"/>
    <cellStyle name="Normal 5" xfId="146"/>
    <cellStyle name="Normal 6" xfId="147"/>
    <cellStyle name="Normal 7" xfId="148"/>
    <cellStyle name="Normal 8" xfId="149"/>
    <cellStyle name="Normal 9" xfId="150"/>
    <cellStyle name="Normal_A" xfId="2"/>
    <cellStyle name="Note 10" xfId="151"/>
    <cellStyle name="Note 2" xfId="152"/>
    <cellStyle name="Note 3" xfId="153"/>
    <cellStyle name="Note 4" xfId="154"/>
    <cellStyle name="Note 5" xfId="155"/>
    <cellStyle name="Note 6" xfId="156"/>
    <cellStyle name="Note 7" xfId="157"/>
    <cellStyle name="Note 8" xfId="158"/>
    <cellStyle name="Note 9" xfId="159"/>
    <cellStyle name="Output 2" xfId="160"/>
    <cellStyle name="Percent 2" xfId="161"/>
    <cellStyle name="Title 2" xfId="162"/>
    <cellStyle name="Total 2" xfId="163"/>
    <cellStyle name="Warning Text 2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d%20Road%20Casualties%20Scotland%202019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16789/AppData/Local/Microsoft/Windows/Temporary%20Internet%20Files/Content.Outlook/ACXYWSJN/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 old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519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R225"/>
  <sheetViews>
    <sheetView tabSelected="1" zoomScale="62" zoomScaleNormal="62" workbookViewId="0">
      <selection activeCell="G20" sqref="G20"/>
    </sheetView>
  </sheetViews>
  <sheetFormatPr defaultRowHeight="12.75"/>
  <cols>
    <col min="1" max="1" width="40.28515625" style="4" customWidth="1"/>
    <col min="2" max="2" width="16.85546875" style="4" customWidth="1"/>
    <col min="3" max="3" width="9.28515625" style="4" customWidth="1"/>
    <col min="4" max="4" width="9.7109375" style="4" customWidth="1"/>
    <col min="5" max="5" width="12.140625" style="4" customWidth="1"/>
    <col min="6" max="6" width="8.7109375" style="4" customWidth="1"/>
    <col min="7" max="7" width="11.28515625" style="4" customWidth="1"/>
    <col min="8" max="8" width="10.5703125" style="4" customWidth="1"/>
    <col min="9" max="9" width="13.140625" style="4" customWidth="1"/>
    <col min="10" max="10" width="13" style="4" customWidth="1"/>
    <col min="11" max="11" width="21.85546875" style="4" customWidth="1"/>
    <col min="12" max="12" width="9.140625" style="4"/>
    <col min="13" max="13" width="13.28515625" style="4" customWidth="1"/>
    <col min="14" max="16384" width="9.140625" style="4"/>
  </cols>
  <sheetData>
    <row r="1" spans="1:11" ht="2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ht="12" customHeight="1" thickBot="1">
      <c r="A2" s="5"/>
      <c r="B2" s="6"/>
      <c r="C2" s="6"/>
      <c r="D2" s="6"/>
      <c r="E2" s="6"/>
      <c r="F2" s="6"/>
      <c r="G2" s="6"/>
      <c r="H2" s="6"/>
      <c r="I2" s="6"/>
      <c r="J2" s="2"/>
      <c r="K2" s="3"/>
    </row>
    <row r="3" spans="1:11" ht="23.25">
      <c r="A3" s="3"/>
      <c r="B3" s="7" t="s">
        <v>1</v>
      </c>
      <c r="C3" s="7" t="s">
        <v>2</v>
      </c>
      <c r="D3" s="7" t="s">
        <v>3</v>
      </c>
      <c r="E3" s="8" t="s">
        <v>4</v>
      </c>
      <c r="F3" s="7" t="s">
        <v>5</v>
      </c>
      <c r="G3" s="8" t="s">
        <v>6</v>
      </c>
      <c r="H3" s="8" t="s">
        <v>7</v>
      </c>
      <c r="I3" s="7" t="s">
        <v>8</v>
      </c>
      <c r="J3" s="8"/>
      <c r="K3" s="3"/>
    </row>
    <row r="4" spans="1:11" ht="21" thickBot="1">
      <c r="A4" s="6"/>
      <c r="B4" s="9"/>
      <c r="C4" s="9" t="s">
        <v>9</v>
      </c>
      <c r="D4" s="9" t="s">
        <v>10</v>
      </c>
      <c r="E4" s="10"/>
      <c r="F4" s="9" t="s">
        <v>11</v>
      </c>
      <c r="G4" s="10"/>
      <c r="H4" s="10"/>
      <c r="I4" s="9" t="s">
        <v>12</v>
      </c>
      <c r="J4" s="8"/>
      <c r="K4" s="3"/>
    </row>
    <row r="5" spans="1:11" s="14" customFormat="1" ht="18.75" customHeight="1">
      <c r="A5" s="11" t="s">
        <v>13</v>
      </c>
      <c r="B5" s="12">
        <v>64.599999999999994</v>
      </c>
      <c r="C5" s="12">
        <v>9.1999999999999993</v>
      </c>
      <c r="D5" s="12">
        <v>41.6</v>
      </c>
      <c r="E5" s="12">
        <v>161.6</v>
      </c>
      <c r="F5" s="12">
        <v>0.8</v>
      </c>
      <c r="G5" s="12">
        <v>11.6</v>
      </c>
      <c r="H5" s="12">
        <v>2.4</v>
      </c>
      <c r="I5" s="12">
        <v>291.8</v>
      </c>
      <c r="J5" s="13"/>
      <c r="K5" s="13"/>
    </row>
    <row r="6" spans="1:11" ht="20.25">
      <c r="A6" s="3">
        <v>2012</v>
      </c>
      <c r="B6" s="15">
        <v>59</v>
      </c>
      <c r="C6" s="15">
        <v>9</v>
      </c>
      <c r="D6" s="15">
        <v>21</v>
      </c>
      <c r="E6" s="15">
        <v>73</v>
      </c>
      <c r="F6" s="15">
        <v>1</v>
      </c>
      <c r="G6" s="15">
        <v>13</v>
      </c>
      <c r="H6" s="16">
        <v>0</v>
      </c>
      <c r="I6" s="15">
        <v>176</v>
      </c>
      <c r="J6" s="3"/>
      <c r="K6" s="3"/>
    </row>
    <row r="7" spans="1:11" ht="20.25">
      <c r="A7" s="3">
        <v>2013</v>
      </c>
      <c r="B7" s="15">
        <v>38</v>
      </c>
      <c r="C7" s="15">
        <v>13</v>
      </c>
      <c r="D7" s="15">
        <v>23</v>
      </c>
      <c r="E7" s="15">
        <v>89</v>
      </c>
      <c r="F7" s="15">
        <v>2</v>
      </c>
      <c r="G7" s="15">
        <v>5</v>
      </c>
      <c r="H7" s="15">
        <v>2</v>
      </c>
      <c r="I7" s="15">
        <v>172</v>
      </c>
      <c r="J7" s="3"/>
      <c r="K7" s="3"/>
    </row>
    <row r="8" spans="1:11" ht="20.25">
      <c r="A8" s="3">
        <v>2014</v>
      </c>
      <c r="B8" s="15">
        <v>59</v>
      </c>
      <c r="C8" s="15">
        <v>8</v>
      </c>
      <c r="D8" s="15">
        <v>30</v>
      </c>
      <c r="E8" s="15">
        <v>94</v>
      </c>
      <c r="F8" s="15">
        <v>1</v>
      </c>
      <c r="G8" s="15">
        <v>2</v>
      </c>
      <c r="H8" s="15">
        <v>9</v>
      </c>
      <c r="I8" s="15">
        <v>203</v>
      </c>
      <c r="J8" s="3"/>
      <c r="K8" s="3"/>
    </row>
    <row r="9" spans="1:11" ht="20.25">
      <c r="A9" s="3">
        <v>2015</v>
      </c>
      <c r="B9" s="15">
        <v>44</v>
      </c>
      <c r="C9" s="15">
        <v>5</v>
      </c>
      <c r="D9" s="15">
        <v>27</v>
      </c>
      <c r="E9" s="15">
        <v>75</v>
      </c>
      <c r="F9" s="15">
        <v>1</v>
      </c>
      <c r="G9" s="15">
        <v>13</v>
      </c>
      <c r="H9" s="15">
        <v>3</v>
      </c>
      <c r="I9" s="15">
        <v>168</v>
      </c>
      <c r="J9" s="3"/>
      <c r="K9" s="3"/>
    </row>
    <row r="10" spans="1:11" ht="20.25">
      <c r="A10" s="3">
        <v>2016</v>
      </c>
      <c r="B10" s="15">
        <v>32</v>
      </c>
      <c r="C10" s="15">
        <v>8</v>
      </c>
      <c r="D10" s="15">
        <v>30</v>
      </c>
      <c r="E10" s="15">
        <v>106</v>
      </c>
      <c r="F10" s="15">
        <v>3</v>
      </c>
      <c r="G10" s="15">
        <v>6</v>
      </c>
      <c r="H10" s="15">
        <v>6</v>
      </c>
      <c r="I10" s="15">
        <v>191</v>
      </c>
      <c r="J10" s="3"/>
      <c r="K10" s="3"/>
    </row>
    <row r="11" spans="1:11" ht="20.25">
      <c r="A11" s="3">
        <v>2017</v>
      </c>
      <c r="B11" s="15">
        <v>38</v>
      </c>
      <c r="C11" s="15">
        <v>5</v>
      </c>
      <c r="D11" s="15">
        <v>29</v>
      </c>
      <c r="E11" s="15">
        <v>64</v>
      </c>
      <c r="F11" s="15">
        <v>2</v>
      </c>
      <c r="G11" s="15">
        <v>3</v>
      </c>
      <c r="H11" s="15">
        <v>4</v>
      </c>
      <c r="I11" s="15">
        <v>145</v>
      </c>
      <c r="J11" s="3"/>
      <c r="K11" s="3"/>
    </row>
    <row r="12" spans="1:11" ht="20.25">
      <c r="A12" s="3">
        <v>2018</v>
      </c>
      <c r="B12" s="15">
        <v>34</v>
      </c>
      <c r="C12" s="15">
        <v>6</v>
      </c>
      <c r="D12" s="15">
        <v>33</v>
      </c>
      <c r="E12" s="15">
        <v>75</v>
      </c>
      <c r="F12" s="15">
        <v>2</v>
      </c>
      <c r="G12" s="15">
        <v>5</v>
      </c>
      <c r="H12" s="15">
        <v>6</v>
      </c>
      <c r="I12" s="15">
        <v>161</v>
      </c>
      <c r="J12" s="3"/>
      <c r="K12" s="3"/>
    </row>
    <row r="13" spans="1:11" ht="20.25">
      <c r="A13" s="3">
        <v>2019</v>
      </c>
      <c r="B13" s="15">
        <v>44</v>
      </c>
      <c r="C13" s="15">
        <v>10</v>
      </c>
      <c r="D13" s="15">
        <v>25</v>
      </c>
      <c r="E13" s="15">
        <v>75</v>
      </c>
      <c r="F13" s="15">
        <v>3</v>
      </c>
      <c r="G13" s="15">
        <v>6</v>
      </c>
      <c r="H13" s="15">
        <v>2</v>
      </c>
      <c r="I13" s="15">
        <v>165</v>
      </c>
      <c r="J13" s="3"/>
      <c r="K13" s="3"/>
    </row>
    <row r="14" spans="1:11" s="14" customFormat="1" ht="20.25">
      <c r="A14" s="11" t="s">
        <v>14</v>
      </c>
      <c r="B14" s="12">
        <v>38.4</v>
      </c>
      <c r="C14" s="12">
        <v>6.8</v>
      </c>
      <c r="D14" s="12">
        <v>28.8</v>
      </c>
      <c r="E14" s="12">
        <v>79</v>
      </c>
      <c r="F14" s="12">
        <v>2.2000000000000002</v>
      </c>
      <c r="G14" s="12">
        <v>6.6</v>
      </c>
      <c r="H14" s="12">
        <v>4.2</v>
      </c>
      <c r="I14" s="12">
        <v>166</v>
      </c>
      <c r="J14" s="13"/>
      <c r="K14" s="13"/>
    </row>
    <row r="15" spans="1:11" s="20" customFormat="1" ht="20.25">
      <c r="A15" s="17" t="s">
        <v>15</v>
      </c>
      <c r="B15" s="18">
        <f t="shared" ref="B15:I15" si="0">(B5/100*60)</f>
        <v>38.759999999999991</v>
      </c>
      <c r="C15" s="18">
        <f t="shared" si="0"/>
        <v>5.52</v>
      </c>
      <c r="D15" s="18">
        <f t="shared" si="0"/>
        <v>24.96</v>
      </c>
      <c r="E15" s="18">
        <f t="shared" si="0"/>
        <v>96.96</v>
      </c>
      <c r="F15" s="18">
        <f t="shared" si="0"/>
        <v>0.48</v>
      </c>
      <c r="G15" s="18">
        <f t="shared" si="0"/>
        <v>6.9599999999999991</v>
      </c>
      <c r="H15" s="18">
        <f t="shared" si="0"/>
        <v>1.44</v>
      </c>
      <c r="I15" s="18">
        <f t="shared" si="0"/>
        <v>175.08</v>
      </c>
      <c r="J15" s="19"/>
      <c r="K15" s="19"/>
    </row>
    <row r="16" spans="1:11" ht="8.25" customHeight="1">
      <c r="A16" s="3"/>
      <c r="B16" s="3"/>
      <c r="C16" s="15"/>
      <c r="D16" s="15"/>
      <c r="E16" s="15"/>
      <c r="F16" s="15"/>
      <c r="G16" s="15"/>
      <c r="H16" s="15"/>
      <c r="I16" s="15"/>
      <c r="J16" s="3"/>
      <c r="K16" s="3"/>
    </row>
    <row r="17" spans="1:11" ht="20.25">
      <c r="A17" s="13" t="s">
        <v>16</v>
      </c>
      <c r="B17" s="15"/>
      <c r="C17" s="21"/>
      <c r="D17" s="15"/>
      <c r="E17" s="15"/>
      <c r="F17" s="15"/>
      <c r="G17" s="15"/>
      <c r="H17" s="15"/>
      <c r="I17" s="15"/>
      <c r="J17" s="3"/>
      <c r="K17" s="3"/>
    </row>
    <row r="18" spans="1:11" ht="20.25">
      <c r="A18" s="22" t="s">
        <v>17</v>
      </c>
      <c r="B18" s="23">
        <f>IF(ISERR((B13-B12)/B12*100),"n/a",IF(((B13-B12)/B12*100)=0,"-",((B13-B12)/B12*100)))</f>
        <v>29.411764705882355</v>
      </c>
      <c r="C18" s="23">
        <f t="shared" ref="C18:I18" si="1">IF(ISERR((C13-C12)/C12*100),"n/a",IF(((C13-C12)/C12*100)=0,"-",((C13-C12)/C12*100)))</f>
        <v>66.666666666666657</v>
      </c>
      <c r="D18" s="23">
        <f t="shared" si="1"/>
        <v>-24.242424242424242</v>
      </c>
      <c r="E18" s="23" t="str">
        <f t="shared" si="1"/>
        <v>-</v>
      </c>
      <c r="F18" s="23">
        <f t="shared" si="1"/>
        <v>50</v>
      </c>
      <c r="G18" s="23">
        <f t="shared" si="1"/>
        <v>20</v>
      </c>
      <c r="H18" s="23">
        <f t="shared" si="1"/>
        <v>-66.666666666666657</v>
      </c>
      <c r="I18" s="23">
        <f t="shared" si="1"/>
        <v>2.4844720496894408</v>
      </c>
      <c r="J18" s="3"/>
      <c r="K18" s="3"/>
    </row>
    <row r="19" spans="1:11" ht="21" thickBot="1">
      <c r="A19" s="24" t="s">
        <v>18</v>
      </c>
      <c r="B19" s="25">
        <f t="shared" ref="B19:I19" si="2">(B13-B5)/B5*100</f>
        <v>-31.888544891640862</v>
      </c>
      <c r="C19" s="25">
        <f t="shared" si="2"/>
        <v>8.6956521739130519</v>
      </c>
      <c r="D19" s="25">
        <f t="shared" si="2"/>
        <v>-39.903846153846153</v>
      </c>
      <c r="E19" s="25">
        <f t="shared" si="2"/>
        <v>-53.589108910891092</v>
      </c>
      <c r="F19" s="25">
        <f t="shared" si="2"/>
        <v>275</v>
      </c>
      <c r="G19" s="25">
        <f t="shared" si="2"/>
        <v>-48.275862068965516</v>
      </c>
      <c r="H19" s="25">
        <f t="shared" si="2"/>
        <v>-16.666666666666664</v>
      </c>
      <c r="I19" s="25">
        <f t="shared" si="2"/>
        <v>-43.454420836189172</v>
      </c>
      <c r="J19" s="3"/>
      <c r="K19" s="3"/>
    </row>
    <row r="20" spans="1:11" ht="20.25">
      <c r="A20" s="26"/>
      <c r="B20" s="27"/>
      <c r="C20" s="27"/>
      <c r="D20" s="27"/>
      <c r="E20" s="27"/>
      <c r="F20" s="27"/>
      <c r="G20" s="27"/>
      <c r="H20" s="27"/>
      <c r="I20" s="27"/>
      <c r="J20" s="3"/>
      <c r="K20" s="3"/>
    </row>
    <row r="21" spans="1:11" ht="21" thickBot="1">
      <c r="A21" s="5" t="s">
        <v>19</v>
      </c>
      <c r="B21" s="28"/>
      <c r="C21" s="28"/>
      <c r="D21" s="28"/>
      <c r="E21" s="28"/>
      <c r="F21" s="28"/>
      <c r="G21" s="28"/>
      <c r="H21" s="28"/>
      <c r="I21" s="28"/>
      <c r="J21" s="3"/>
      <c r="K21" s="3"/>
    </row>
    <row r="22" spans="1:11" ht="23.25">
      <c r="A22" s="3"/>
      <c r="B22" s="7" t="s">
        <v>1</v>
      </c>
      <c r="C22" s="7" t="s">
        <v>2</v>
      </c>
      <c r="D22" s="7" t="s">
        <v>3</v>
      </c>
      <c r="E22" s="8" t="s">
        <v>4</v>
      </c>
      <c r="F22" s="7" t="s">
        <v>5</v>
      </c>
      <c r="G22" s="8" t="s">
        <v>6</v>
      </c>
      <c r="H22" s="8" t="s">
        <v>7</v>
      </c>
      <c r="I22" s="7" t="s">
        <v>8</v>
      </c>
      <c r="J22" s="3"/>
      <c r="K22" s="3"/>
    </row>
    <row r="23" spans="1:11" ht="21" thickBot="1">
      <c r="A23" s="6"/>
      <c r="B23" s="9"/>
      <c r="C23" s="9" t="s">
        <v>9</v>
      </c>
      <c r="D23" s="9" t="s">
        <v>10</v>
      </c>
      <c r="E23" s="10"/>
      <c r="F23" s="9" t="s">
        <v>11</v>
      </c>
      <c r="G23" s="10"/>
      <c r="H23" s="10"/>
      <c r="I23" s="9" t="s">
        <v>12</v>
      </c>
      <c r="J23" s="3"/>
      <c r="K23" s="3"/>
    </row>
    <row r="24" spans="1:11" ht="20.25">
      <c r="A24" s="11" t="s">
        <v>13</v>
      </c>
      <c r="B24" s="12">
        <v>1277.2</v>
      </c>
      <c r="C24" s="12">
        <v>286</v>
      </c>
      <c r="D24" s="12">
        <v>599.20000000000005</v>
      </c>
      <c r="E24" s="12">
        <v>2700</v>
      </c>
      <c r="F24" s="12">
        <v>136</v>
      </c>
      <c r="G24" s="12">
        <v>175</v>
      </c>
      <c r="H24" s="12">
        <v>122.4</v>
      </c>
      <c r="I24" s="12">
        <v>5295.6</v>
      </c>
      <c r="J24" s="3"/>
      <c r="K24" s="3"/>
    </row>
    <row r="25" spans="1:11" ht="20.25">
      <c r="A25" s="3">
        <v>2012</v>
      </c>
      <c r="B25" s="15">
        <v>899</v>
      </c>
      <c r="C25" s="15">
        <v>360</v>
      </c>
      <c r="D25" s="15">
        <v>537</v>
      </c>
      <c r="E25" s="15">
        <v>1839</v>
      </c>
      <c r="F25" s="15">
        <v>108</v>
      </c>
      <c r="G25" s="15">
        <v>135</v>
      </c>
      <c r="H25" s="15">
        <v>108</v>
      </c>
      <c r="I25" s="15">
        <v>3986</v>
      </c>
      <c r="J25" s="3"/>
      <c r="K25" s="3"/>
    </row>
    <row r="26" spans="1:11" ht="20.25">
      <c r="A26" s="3">
        <v>2013</v>
      </c>
      <c r="B26" s="15">
        <v>805</v>
      </c>
      <c r="C26" s="15">
        <v>346</v>
      </c>
      <c r="D26" s="15">
        <v>458</v>
      </c>
      <c r="E26" s="15">
        <v>1638</v>
      </c>
      <c r="F26" s="15">
        <v>92</v>
      </c>
      <c r="G26" s="15">
        <v>116</v>
      </c>
      <c r="H26" s="15">
        <v>86</v>
      </c>
      <c r="I26" s="15">
        <v>3540</v>
      </c>
      <c r="J26" s="3"/>
      <c r="K26" s="3"/>
    </row>
    <row r="27" spans="1:11" ht="20.25">
      <c r="A27" s="3">
        <v>2014</v>
      </c>
      <c r="B27" s="15">
        <v>818</v>
      </c>
      <c r="C27" s="15">
        <v>356</v>
      </c>
      <c r="D27" s="15">
        <v>502</v>
      </c>
      <c r="E27" s="15">
        <v>1576</v>
      </c>
      <c r="F27" s="15">
        <v>67</v>
      </c>
      <c r="G27" s="15">
        <v>115</v>
      </c>
      <c r="H27" s="15">
        <v>76</v>
      </c>
      <c r="I27" s="15">
        <v>3510</v>
      </c>
      <c r="J27" s="3"/>
      <c r="K27" s="3"/>
    </row>
    <row r="28" spans="1:11" ht="20.25">
      <c r="A28" s="3">
        <v>2015</v>
      </c>
      <c r="B28" s="15">
        <v>812</v>
      </c>
      <c r="C28" s="15">
        <v>341</v>
      </c>
      <c r="D28" s="15">
        <v>444</v>
      </c>
      <c r="E28" s="15">
        <v>1543</v>
      </c>
      <c r="F28" s="15">
        <v>93</v>
      </c>
      <c r="G28" s="15">
        <v>119</v>
      </c>
      <c r="H28" s="15">
        <v>57</v>
      </c>
      <c r="I28" s="15">
        <v>3408</v>
      </c>
      <c r="J28" s="3"/>
      <c r="K28" s="3"/>
    </row>
    <row r="29" spans="1:11" ht="20.25">
      <c r="A29" s="3">
        <v>2016</v>
      </c>
      <c r="B29" s="15">
        <v>796</v>
      </c>
      <c r="C29" s="15">
        <v>337</v>
      </c>
      <c r="D29" s="15">
        <v>437</v>
      </c>
      <c r="E29" s="15">
        <v>1631</v>
      </c>
      <c r="F29" s="15">
        <v>84</v>
      </c>
      <c r="G29" s="15">
        <v>127</v>
      </c>
      <c r="H29" s="15">
        <v>62</v>
      </c>
      <c r="I29" s="15">
        <v>3473</v>
      </c>
      <c r="J29" s="3"/>
      <c r="K29" s="3"/>
    </row>
    <row r="30" spans="1:11" ht="20.25">
      <c r="A30" s="3">
        <v>2017</v>
      </c>
      <c r="B30" s="15">
        <v>677</v>
      </c>
      <c r="C30" s="15">
        <v>327</v>
      </c>
      <c r="D30" s="15">
        <v>410</v>
      </c>
      <c r="E30" s="15">
        <v>1395</v>
      </c>
      <c r="F30" s="15">
        <v>79</v>
      </c>
      <c r="G30" s="15">
        <v>107</v>
      </c>
      <c r="H30" s="15">
        <v>69</v>
      </c>
      <c r="I30" s="15">
        <v>3063</v>
      </c>
      <c r="J30" s="3"/>
      <c r="K30" s="3"/>
    </row>
    <row r="31" spans="1:11" ht="20.25">
      <c r="A31" s="3">
        <v>2018</v>
      </c>
      <c r="B31" s="29">
        <v>643</v>
      </c>
      <c r="C31" s="29">
        <v>302</v>
      </c>
      <c r="D31" s="29">
        <v>415</v>
      </c>
      <c r="E31" s="29">
        <v>1342</v>
      </c>
      <c r="F31" s="29">
        <v>70</v>
      </c>
      <c r="G31" s="29">
        <v>110</v>
      </c>
      <c r="H31" s="29">
        <v>51</v>
      </c>
      <c r="I31" s="29">
        <v>2933</v>
      </c>
      <c r="J31" s="3"/>
      <c r="K31" s="3"/>
    </row>
    <row r="32" spans="1:11" ht="20.25">
      <c r="A32" s="22">
        <v>2019</v>
      </c>
      <c r="B32" s="15">
        <v>604</v>
      </c>
      <c r="C32" s="15">
        <v>250</v>
      </c>
      <c r="D32" s="15">
        <v>332</v>
      </c>
      <c r="E32" s="15">
        <v>1239</v>
      </c>
      <c r="F32" s="15">
        <v>41</v>
      </c>
      <c r="G32" s="15">
        <v>88</v>
      </c>
      <c r="H32" s="15">
        <v>58</v>
      </c>
      <c r="I32" s="15">
        <v>2611</v>
      </c>
      <c r="J32" s="3"/>
      <c r="K32" s="3"/>
    </row>
    <row r="33" spans="1:11" ht="20.25">
      <c r="A33" s="11" t="s">
        <v>14</v>
      </c>
      <c r="B33" s="30">
        <f>AVERAGE(B28:B32)</f>
        <v>706.4</v>
      </c>
      <c r="C33" s="30">
        <f t="shared" ref="C33:I33" si="3">AVERAGE(C28:C32)</f>
        <v>311.39999999999998</v>
      </c>
      <c r="D33" s="30">
        <f t="shared" si="3"/>
        <v>407.6</v>
      </c>
      <c r="E33" s="30">
        <f t="shared" si="3"/>
        <v>1430</v>
      </c>
      <c r="F33" s="30">
        <f t="shared" si="3"/>
        <v>73.400000000000006</v>
      </c>
      <c r="G33" s="30">
        <f t="shared" si="3"/>
        <v>110.2</v>
      </c>
      <c r="H33" s="30">
        <f t="shared" si="3"/>
        <v>59.4</v>
      </c>
      <c r="I33" s="30">
        <f t="shared" si="3"/>
        <v>3097.6</v>
      </c>
      <c r="J33" s="3"/>
      <c r="K33" s="3"/>
    </row>
    <row r="34" spans="1:11" ht="20.25">
      <c r="A34" s="17" t="s">
        <v>15</v>
      </c>
      <c r="B34" s="18">
        <f t="shared" ref="B34:I34" si="4">(B24/100*45)</f>
        <v>574.74</v>
      </c>
      <c r="C34" s="18">
        <f t="shared" si="4"/>
        <v>128.69999999999999</v>
      </c>
      <c r="D34" s="18">
        <f t="shared" si="4"/>
        <v>269.64000000000004</v>
      </c>
      <c r="E34" s="18">
        <f t="shared" si="4"/>
        <v>1215</v>
      </c>
      <c r="F34" s="18">
        <f t="shared" si="4"/>
        <v>61.2</v>
      </c>
      <c r="G34" s="18">
        <f t="shared" si="4"/>
        <v>78.75</v>
      </c>
      <c r="H34" s="18">
        <f t="shared" si="4"/>
        <v>55.08</v>
      </c>
      <c r="I34" s="18">
        <f t="shared" si="4"/>
        <v>2383.02</v>
      </c>
      <c r="J34" s="3"/>
      <c r="K34" s="3"/>
    </row>
    <row r="35" spans="1:11" ht="20.25">
      <c r="A35" s="3"/>
      <c r="B35" s="3"/>
      <c r="C35" s="15"/>
      <c r="D35" s="15"/>
      <c r="E35" s="15"/>
      <c r="F35" s="15"/>
      <c r="G35" s="15"/>
      <c r="H35" s="15"/>
      <c r="I35" s="15"/>
      <c r="J35" s="3"/>
      <c r="K35" s="3"/>
    </row>
    <row r="36" spans="1:11" ht="20.25">
      <c r="A36" s="13" t="s">
        <v>16</v>
      </c>
      <c r="B36" s="15"/>
      <c r="C36" s="15"/>
      <c r="D36" s="15"/>
      <c r="E36" s="15"/>
      <c r="F36" s="15"/>
      <c r="G36" s="15"/>
      <c r="H36" s="15"/>
      <c r="I36" s="15"/>
      <c r="J36" s="3"/>
      <c r="K36" s="3"/>
    </row>
    <row r="37" spans="1:11" ht="20.25">
      <c r="A37" s="22" t="s">
        <v>17</v>
      </c>
      <c r="B37" s="31">
        <f>IF(ISERR((B32-B31)/B31*100),"n/a",IF(((B32-B31)/B31*100)=0,"-",((B32-B31)/B31*100)))</f>
        <v>-6.0653188180404358</v>
      </c>
      <c r="C37" s="31">
        <f t="shared" ref="C37:I37" si="5">IF(ISERR((C32-C31)/C31*100),"n/a",IF(((C32-C31)/C31*100)=0,"-",((C32-C31)/C31*100)))</f>
        <v>-17.218543046357617</v>
      </c>
      <c r="D37" s="31">
        <f t="shared" si="5"/>
        <v>-20</v>
      </c>
      <c r="E37" s="31">
        <f t="shared" si="5"/>
        <v>-7.6751117734724286</v>
      </c>
      <c r="F37" s="31">
        <f t="shared" si="5"/>
        <v>-41.428571428571431</v>
      </c>
      <c r="G37" s="31">
        <f t="shared" si="5"/>
        <v>-20</v>
      </c>
      <c r="H37" s="31">
        <f t="shared" si="5"/>
        <v>13.725490196078432</v>
      </c>
      <c r="I37" s="31">
        <f t="shared" si="5"/>
        <v>-10.978520286396181</v>
      </c>
      <c r="J37" s="3"/>
      <c r="K37" s="3"/>
    </row>
    <row r="38" spans="1:11" ht="21" thickBot="1">
      <c r="A38" s="24" t="s">
        <v>18</v>
      </c>
      <c r="B38" s="32">
        <f t="shared" ref="B38:I38" si="6">(B32-B24)/B24*100</f>
        <v>-52.709051049170064</v>
      </c>
      <c r="C38" s="32">
        <f t="shared" si="6"/>
        <v>-12.587412587412588</v>
      </c>
      <c r="D38" s="32">
        <f t="shared" si="6"/>
        <v>-44.592790387182916</v>
      </c>
      <c r="E38" s="32">
        <f t="shared" si="6"/>
        <v>-54.111111111111107</v>
      </c>
      <c r="F38" s="32">
        <f t="shared" si="6"/>
        <v>-69.85294117647058</v>
      </c>
      <c r="G38" s="32">
        <f t="shared" si="6"/>
        <v>-49.714285714285715</v>
      </c>
      <c r="H38" s="32">
        <f t="shared" si="6"/>
        <v>-52.614379084967325</v>
      </c>
      <c r="I38" s="32">
        <f t="shared" si="6"/>
        <v>-50.694916534481457</v>
      </c>
      <c r="J38" s="3"/>
      <c r="K38" s="3"/>
    </row>
    <row r="39" spans="1:11" ht="20.25">
      <c r="A39" s="33"/>
      <c r="B39" s="34"/>
      <c r="C39" s="34"/>
      <c r="D39" s="34"/>
      <c r="E39" s="34"/>
      <c r="F39" s="34"/>
      <c r="G39" s="34"/>
      <c r="H39" s="34"/>
      <c r="I39" s="34"/>
      <c r="J39" s="3"/>
      <c r="K39" s="3"/>
    </row>
    <row r="40" spans="1:11" ht="20.25">
      <c r="A40" s="33"/>
      <c r="B40" s="34"/>
      <c r="C40" s="34"/>
      <c r="D40" s="34"/>
      <c r="E40" s="34"/>
      <c r="F40" s="34"/>
      <c r="G40" s="34"/>
      <c r="H40" s="34"/>
      <c r="I40" s="34"/>
      <c r="J40" s="3"/>
      <c r="K40" s="3"/>
    </row>
    <row r="41" spans="1:11" ht="20.25">
      <c r="A41" s="26"/>
      <c r="B41" s="27"/>
      <c r="C41" s="27"/>
      <c r="D41" s="27"/>
      <c r="E41" s="27"/>
      <c r="F41" s="27"/>
      <c r="G41" s="27"/>
      <c r="H41" s="27"/>
      <c r="I41" s="27"/>
      <c r="J41" s="3"/>
      <c r="K41" s="3"/>
    </row>
    <row r="42" spans="1:11" ht="21" thickBot="1">
      <c r="A42" s="5" t="s">
        <v>20</v>
      </c>
      <c r="B42" s="6"/>
      <c r="C42" s="6"/>
      <c r="D42" s="6"/>
      <c r="E42" s="6"/>
      <c r="F42" s="6"/>
      <c r="G42" s="6"/>
      <c r="H42" s="6"/>
      <c r="I42" s="6"/>
      <c r="J42" s="3"/>
      <c r="K42" s="3"/>
    </row>
    <row r="43" spans="1:11" ht="23.25">
      <c r="A43" s="3"/>
      <c r="B43" s="7" t="s">
        <v>1</v>
      </c>
      <c r="C43" s="7" t="s">
        <v>2</v>
      </c>
      <c r="D43" s="7" t="s">
        <v>3</v>
      </c>
      <c r="E43" s="8" t="s">
        <v>4</v>
      </c>
      <c r="F43" s="7" t="s">
        <v>5</v>
      </c>
      <c r="G43" s="8" t="s">
        <v>6</v>
      </c>
      <c r="H43" s="8" t="s">
        <v>7</v>
      </c>
      <c r="I43" s="7" t="s">
        <v>8</v>
      </c>
      <c r="J43" s="3"/>
      <c r="K43" s="3"/>
    </row>
    <row r="44" spans="1:11" ht="21" thickBot="1">
      <c r="A44" s="6"/>
      <c r="B44" s="9"/>
      <c r="C44" s="9" t="s">
        <v>9</v>
      </c>
      <c r="D44" s="9" t="s">
        <v>10</v>
      </c>
      <c r="E44" s="10"/>
      <c r="F44" s="9" t="s">
        <v>11</v>
      </c>
      <c r="G44" s="10"/>
      <c r="H44" s="10"/>
      <c r="I44" s="9" t="s">
        <v>12</v>
      </c>
      <c r="J44" s="3"/>
      <c r="K44" s="3"/>
    </row>
    <row r="45" spans="1:11" s="14" customFormat="1" ht="20.25" customHeight="1">
      <c r="A45" s="11" t="s">
        <v>13</v>
      </c>
      <c r="B45" s="35">
        <v>6</v>
      </c>
      <c r="C45" s="35">
        <v>2.4</v>
      </c>
      <c r="D45" s="35">
        <v>0.4</v>
      </c>
      <c r="E45" s="35">
        <v>6.2</v>
      </c>
      <c r="F45" s="35">
        <v>0</v>
      </c>
      <c r="G45" s="35">
        <v>0.2</v>
      </c>
      <c r="H45" s="35">
        <v>0.2</v>
      </c>
      <c r="I45" s="35">
        <v>15.4</v>
      </c>
      <c r="J45" s="13"/>
      <c r="K45" s="13"/>
    </row>
    <row r="46" spans="1:11" ht="20.25">
      <c r="A46" s="3">
        <v>2012</v>
      </c>
      <c r="B46" s="16">
        <v>1</v>
      </c>
      <c r="C46" s="16">
        <v>1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2</v>
      </c>
      <c r="J46" s="3"/>
      <c r="K46" s="3"/>
    </row>
    <row r="47" spans="1:11" ht="20.25">
      <c r="A47" s="3">
        <v>2013</v>
      </c>
      <c r="B47" s="16">
        <v>5</v>
      </c>
      <c r="C47" s="16">
        <v>2</v>
      </c>
      <c r="D47" s="16">
        <v>0</v>
      </c>
      <c r="E47" s="16">
        <v>2</v>
      </c>
      <c r="F47" s="16">
        <v>0</v>
      </c>
      <c r="G47" s="16">
        <v>0</v>
      </c>
      <c r="H47" s="16">
        <v>0</v>
      </c>
      <c r="I47" s="16">
        <v>9</v>
      </c>
      <c r="J47" s="3"/>
      <c r="K47" s="3"/>
    </row>
    <row r="48" spans="1:11" ht="20.25">
      <c r="A48" s="3">
        <v>2014</v>
      </c>
      <c r="B48" s="16">
        <v>3</v>
      </c>
      <c r="C48" s="16">
        <v>0</v>
      </c>
      <c r="D48" s="16">
        <v>0</v>
      </c>
      <c r="E48" s="16">
        <v>4</v>
      </c>
      <c r="F48" s="16">
        <v>0</v>
      </c>
      <c r="G48" s="16">
        <v>0</v>
      </c>
      <c r="H48" s="16">
        <v>0</v>
      </c>
      <c r="I48" s="16">
        <v>7</v>
      </c>
      <c r="J48" s="3"/>
      <c r="K48" s="3"/>
    </row>
    <row r="49" spans="1:11" ht="20.25">
      <c r="A49" s="3">
        <v>2015</v>
      </c>
      <c r="B49" s="16">
        <v>3</v>
      </c>
      <c r="C49" s="16">
        <v>1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4</v>
      </c>
      <c r="J49" s="3"/>
      <c r="K49" s="3"/>
    </row>
    <row r="50" spans="1:11" ht="20.25">
      <c r="A50" s="3">
        <v>2016</v>
      </c>
      <c r="B50" s="16">
        <v>3</v>
      </c>
      <c r="C50" s="16">
        <v>1</v>
      </c>
      <c r="D50" s="16">
        <v>1</v>
      </c>
      <c r="E50" s="16">
        <v>7</v>
      </c>
      <c r="F50" s="16">
        <v>0</v>
      </c>
      <c r="G50" s="16">
        <v>0</v>
      </c>
      <c r="H50" s="16">
        <v>0</v>
      </c>
      <c r="I50" s="16">
        <v>12</v>
      </c>
      <c r="J50" s="3"/>
      <c r="K50" s="3"/>
    </row>
    <row r="51" spans="1:11" ht="20.25">
      <c r="A51" s="3">
        <v>2017</v>
      </c>
      <c r="B51" s="16">
        <v>2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2</v>
      </c>
      <c r="J51" s="3"/>
      <c r="K51" s="3"/>
    </row>
    <row r="52" spans="1:11" ht="20.25">
      <c r="A52" s="3">
        <v>2018</v>
      </c>
      <c r="B52" s="16">
        <v>2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1</v>
      </c>
      <c r="I52" s="16">
        <v>3</v>
      </c>
      <c r="J52" s="3"/>
      <c r="K52" s="3"/>
    </row>
    <row r="53" spans="1:11" ht="20.25">
      <c r="A53" s="3">
        <v>2019</v>
      </c>
      <c r="B53" s="16">
        <v>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1</v>
      </c>
      <c r="I53" s="16">
        <v>3</v>
      </c>
      <c r="J53" s="3"/>
      <c r="K53" s="3"/>
    </row>
    <row r="54" spans="1:11" s="14" customFormat="1" ht="20.25">
      <c r="A54" s="11" t="s">
        <v>14</v>
      </c>
      <c r="B54" s="35">
        <v>2.6</v>
      </c>
      <c r="C54" s="35">
        <v>0.4</v>
      </c>
      <c r="D54" s="35">
        <v>0.2</v>
      </c>
      <c r="E54" s="35">
        <v>2.2000000000000002</v>
      </c>
      <c r="F54" s="35">
        <v>0</v>
      </c>
      <c r="G54" s="35">
        <v>0</v>
      </c>
      <c r="H54" s="35">
        <v>0.2</v>
      </c>
      <c r="I54" s="35">
        <v>5.6</v>
      </c>
      <c r="J54" s="13"/>
      <c r="K54" s="13"/>
    </row>
    <row r="55" spans="1:11" s="20" customFormat="1" ht="20.25">
      <c r="A55" s="17" t="s">
        <v>15</v>
      </c>
      <c r="B55" s="36">
        <f t="shared" ref="B55:I55" si="7">(B45/100*50)</f>
        <v>3</v>
      </c>
      <c r="C55" s="36">
        <f t="shared" si="7"/>
        <v>1.2</v>
      </c>
      <c r="D55" s="36">
        <f t="shared" si="7"/>
        <v>0.2</v>
      </c>
      <c r="E55" s="36">
        <f t="shared" si="7"/>
        <v>3.1</v>
      </c>
      <c r="F55" s="36">
        <f t="shared" si="7"/>
        <v>0</v>
      </c>
      <c r="G55" s="36">
        <f t="shared" si="7"/>
        <v>0.1</v>
      </c>
      <c r="H55" s="36">
        <f t="shared" si="7"/>
        <v>0.1</v>
      </c>
      <c r="I55" s="36">
        <f t="shared" si="7"/>
        <v>7.7</v>
      </c>
      <c r="J55" s="19"/>
      <c r="K55" s="19"/>
    </row>
    <row r="56" spans="1:11" s="20" customFormat="1" ht="20.25">
      <c r="A56" s="11" t="s">
        <v>21</v>
      </c>
      <c r="B56" s="37">
        <f>AVERAGE(B51:B53)</f>
        <v>2</v>
      </c>
      <c r="C56" s="37">
        <f t="shared" ref="C56:H56" si="8">AVERAGE(C51:C53)</f>
        <v>0</v>
      </c>
      <c r="D56" s="37">
        <f t="shared" si="8"/>
        <v>0</v>
      </c>
      <c r="E56" s="37">
        <f t="shared" si="8"/>
        <v>0</v>
      </c>
      <c r="F56" s="37">
        <f t="shared" si="8"/>
        <v>0</v>
      </c>
      <c r="G56" s="37">
        <f t="shared" si="8"/>
        <v>0</v>
      </c>
      <c r="H56" s="37">
        <f t="shared" si="8"/>
        <v>0.66666666666666663</v>
      </c>
      <c r="I56" s="37">
        <f>AVERAGE(I51:I53)</f>
        <v>2.6666666666666665</v>
      </c>
      <c r="J56" s="19"/>
      <c r="K56" s="38"/>
    </row>
    <row r="57" spans="1:11" ht="8.25" customHeight="1">
      <c r="A57" s="3"/>
      <c r="B57" s="15"/>
      <c r="C57" s="15"/>
      <c r="D57" s="15"/>
      <c r="E57" s="15"/>
      <c r="F57" s="15"/>
      <c r="G57" s="15"/>
      <c r="H57" s="15"/>
      <c r="I57" s="15"/>
      <c r="J57" s="3"/>
      <c r="K57" s="3"/>
    </row>
    <row r="58" spans="1:11" ht="20.25">
      <c r="A58" s="13" t="s">
        <v>16</v>
      </c>
      <c r="B58" s="15"/>
      <c r="C58" s="15"/>
      <c r="D58" s="15"/>
      <c r="E58" s="15"/>
      <c r="F58" s="15"/>
      <c r="G58" s="15"/>
      <c r="H58" s="15"/>
      <c r="I58" s="15"/>
      <c r="J58" s="3"/>
      <c r="K58" s="3"/>
    </row>
    <row r="59" spans="1:11" ht="21" thickBot="1">
      <c r="A59" s="24" t="s">
        <v>22</v>
      </c>
      <c r="B59" s="25">
        <f>(B56-B45)/B45*100</f>
        <v>-66.666666666666657</v>
      </c>
      <c r="C59" s="25">
        <f>(C56-C45)/C45*100</f>
        <v>-100</v>
      </c>
      <c r="D59" s="25">
        <f>(D56-D45)/D45*100</f>
        <v>-100</v>
      </c>
      <c r="E59" s="25">
        <f>(E56-E45)/E45*100</f>
        <v>-100</v>
      </c>
      <c r="F59" s="39">
        <v>0</v>
      </c>
      <c r="G59" s="25">
        <f>(G56-G45)/G45*100</f>
        <v>-100</v>
      </c>
      <c r="H59" s="25">
        <f>(H56-H45)/H45*100</f>
        <v>233.33333333333331</v>
      </c>
      <c r="I59" s="25">
        <f>(I56-I45)/I45*100</f>
        <v>-82.683982683982691</v>
      </c>
      <c r="J59" s="3"/>
      <c r="K59" s="3"/>
    </row>
    <row r="60" spans="1:11" ht="2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21" thickBot="1">
      <c r="A61" s="5" t="s">
        <v>23</v>
      </c>
      <c r="B61" s="6"/>
      <c r="C61" s="6"/>
      <c r="D61" s="6"/>
      <c r="E61" s="6"/>
      <c r="F61" s="6"/>
      <c r="G61" s="6"/>
      <c r="H61" s="6"/>
      <c r="I61" s="6"/>
      <c r="J61" s="3"/>
      <c r="K61" s="3"/>
    </row>
    <row r="62" spans="1:11" ht="23.25">
      <c r="A62" s="3"/>
      <c r="B62" s="7" t="s">
        <v>1</v>
      </c>
      <c r="C62" s="7" t="s">
        <v>2</v>
      </c>
      <c r="D62" s="7" t="s">
        <v>3</v>
      </c>
      <c r="E62" s="8" t="s">
        <v>4</v>
      </c>
      <c r="F62" s="7" t="s">
        <v>5</v>
      </c>
      <c r="G62" s="8" t="s">
        <v>6</v>
      </c>
      <c r="H62" s="8" t="s">
        <v>7</v>
      </c>
      <c r="I62" s="7" t="s">
        <v>8</v>
      </c>
      <c r="J62" s="3"/>
      <c r="K62" s="3"/>
    </row>
    <row r="63" spans="1:11" ht="21" thickBot="1">
      <c r="A63" s="6"/>
      <c r="B63" s="9"/>
      <c r="C63" s="9" t="s">
        <v>9</v>
      </c>
      <c r="D63" s="9" t="s">
        <v>10</v>
      </c>
      <c r="E63" s="10"/>
      <c r="F63" s="9" t="s">
        <v>11</v>
      </c>
      <c r="G63" s="10"/>
      <c r="H63" s="10"/>
      <c r="I63" s="9" t="s">
        <v>12</v>
      </c>
      <c r="J63" s="3"/>
      <c r="K63" s="3"/>
    </row>
    <row r="64" spans="1:11" ht="20.25">
      <c r="A64" s="11" t="s">
        <v>13</v>
      </c>
      <c r="B64" s="35">
        <v>432</v>
      </c>
      <c r="C64" s="35">
        <v>71</v>
      </c>
      <c r="D64" s="35">
        <v>12.2</v>
      </c>
      <c r="E64" s="35">
        <v>148.19999999999999</v>
      </c>
      <c r="F64" s="35">
        <v>10.4</v>
      </c>
      <c r="G64" s="35">
        <v>2.2000000000000002</v>
      </c>
      <c r="H64" s="35">
        <v>7.8</v>
      </c>
      <c r="I64" s="35">
        <v>684.2</v>
      </c>
      <c r="J64" s="3"/>
      <c r="K64" s="3"/>
    </row>
    <row r="65" spans="1:11" ht="20.25">
      <c r="A65" s="3">
        <v>2012</v>
      </c>
      <c r="B65" s="16">
        <v>241</v>
      </c>
      <c r="C65" s="16">
        <v>48</v>
      </c>
      <c r="D65" s="16">
        <v>4</v>
      </c>
      <c r="E65" s="16">
        <v>90</v>
      </c>
      <c r="F65" s="16">
        <v>5</v>
      </c>
      <c r="G65" s="16">
        <v>6</v>
      </c>
      <c r="H65" s="16">
        <v>1</v>
      </c>
      <c r="I65" s="16">
        <v>396</v>
      </c>
      <c r="J65" s="3"/>
      <c r="K65" s="3"/>
    </row>
    <row r="66" spans="1:11" ht="20.25">
      <c r="A66" s="3">
        <v>2013</v>
      </c>
      <c r="B66" s="16">
        <v>198</v>
      </c>
      <c r="C66" s="16">
        <v>38</v>
      </c>
      <c r="D66" s="16">
        <v>3</v>
      </c>
      <c r="E66" s="16">
        <v>80</v>
      </c>
      <c r="F66" s="16">
        <v>9</v>
      </c>
      <c r="G66" s="16">
        <v>1</v>
      </c>
      <c r="H66" s="16">
        <v>4</v>
      </c>
      <c r="I66" s="16">
        <v>331</v>
      </c>
      <c r="J66" s="3"/>
      <c r="K66" s="3"/>
    </row>
    <row r="67" spans="1:11" ht="20.25">
      <c r="A67" s="3">
        <v>2014</v>
      </c>
      <c r="B67" s="16">
        <v>228</v>
      </c>
      <c r="C67" s="16">
        <v>35</v>
      </c>
      <c r="D67" s="16">
        <v>8</v>
      </c>
      <c r="E67" s="16">
        <v>66</v>
      </c>
      <c r="F67" s="16">
        <v>5</v>
      </c>
      <c r="G67" s="16">
        <v>2</v>
      </c>
      <c r="H67" s="16">
        <v>4</v>
      </c>
      <c r="I67" s="16">
        <v>348</v>
      </c>
      <c r="J67" s="3"/>
      <c r="K67" s="3"/>
    </row>
    <row r="68" spans="1:11" ht="20.25">
      <c r="A68" s="3">
        <v>2015</v>
      </c>
      <c r="B68" s="16">
        <v>203</v>
      </c>
      <c r="C68" s="16">
        <v>28</v>
      </c>
      <c r="D68" s="16">
        <v>1</v>
      </c>
      <c r="E68" s="16">
        <v>70</v>
      </c>
      <c r="F68" s="16">
        <v>6</v>
      </c>
      <c r="G68" s="16">
        <v>1</v>
      </c>
      <c r="H68" s="16">
        <v>2</v>
      </c>
      <c r="I68" s="16">
        <v>310</v>
      </c>
      <c r="J68" s="3"/>
      <c r="K68" s="3"/>
    </row>
    <row r="69" spans="1:11" ht="20.25">
      <c r="A69" s="3">
        <v>2016</v>
      </c>
      <c r="B69" s="16">
        <v>216</v>
      </c>
      <c r="C69" s="16">
        <v>21</v>
      </c>
      <c r="D69" s="16">
        <v>5</v>
      </c>
      <c r="E69" s="16">
        <v>88</v>
      </c>
      <c r="F69" s="16">
        <v>4</v>
      </c>
      <c r="G69" s="16">
        <v>4</v>
      </c>
      <c r="H69" s="16">
        <v>0</v>
      </c>
      <c r="I69" s="16">
        <v>339</v>
      </c>
      <c r="J69" s="3"/>
      <c r="K69" s="3"/>
    </row>
    <row r="70" spans="1:11" ht="20.25">
      <c r="A70" s="3">
        <v>2017</v>
      </c>
      <c r="B70" s="16">
        <v>191</v>
      </c>
      <c r="C70" s="16">
        <v>27</v>
      </c>
      <c r="D70" s="16">
        <v>4</v>
      </c>
      <c r="E70" s="16">
        <v>68</v>
      </c>
      <c r="F70" s="16">
        <v>12</v>
      </c>
      <c r="G70" s="16">
        <v>4</v>
      </c>
      <c r="H70" s="16">
        <v>2</v>
      </c>
      <c r="I70" s="16">
        <v>309</v>
      </c>
      <c r="J70" s="3"/>
      <c r="K70" s="3"/>
    </row>
    <row r="71" spans="1:11" ht="20.25">
      <c r="A71" s="3">
        <v>2018</v>
      </c>
      <c r="B71" s="40">
        <v>169</v>
      </c>
      <c r="C71" s="40">
        <v>30</v>
      </c>
      <c r="D71" s="40">
        <v>2</v>
      </c>
      <c r="E71" s="40">
        <v>66</v>
      </c>
      <c r="F71" s="40">
        <v>1</v>
      </c>
      <c r="G71" s="40">
        <v>1</v>
      </c>
      <c r="H71" s="40">
        <v>1</v>
      </c>
      <c r="I71" s="40">
        <v>271</v>
      </c>
      <c r="J71" s="3"/>
      <c r="K71" s="3"/>
    </row>
    <row r="72" spans="1:11" ht="20.25">
      <c r="A72" s="22">
        <v>2019</v>
      </c>
      <c r="B72" s="16">
        <v>160</v>
      </c>
      <c r="C72" s="16">
        <v>32</v>
      </c>
      <c r="D72" s="16">
        <v>3</v>
      </c>
      <c r="E72" s="16">
        <v>61</v>
      </c>
      <c r="F72" s="16">
        <v>2</v>
      </c>
      <c r="G72" s="16">
        <v>1</v>
      </c>
      <c r="H72" s="16">
        <v>2</v>
      </c>
      <c r="I72" s="16">
        <v>260</v>
      </c>
      <c r="J72" s="3"/>
      <c r="K72" s="3"/>
    </row>
    <row r="73" spans="1:11" ht="20.25">
      <c r="A73" s="11" t="s">
        <v>14</v>
      </c>
      <c r="B73" s="30">
        <f>AVERAGE(B68:B72)</f>
        <v>187.8</v>
      </c>
      <c r="C73" s="30">
        <f t="shared" ref="C73:I73" si="9">AVERAGE(C68:C72)</f>
        <v>27.6</v>
      </c>
      <c r="D73" s="30">
        <f t="shared" si="9"/>
        <v>3</v>
      </c>
      <c r="E73" s="30">
        <f t="shared" si="9"/>
        <v>70.599999999999994</v>
      </c>
      <c r="F73" s="30">
        <f t="shared" si="9"/>
        <v>5</v>
      </c>
      <c r="G73" s="30">
        <f t="shared" si="9"/>
        <v>2.2000000000000002</v>
      </c>
      <c r="H73" s="30">
        <f t="shared" si="9"/>
        <v>1.4</v>
      </c>
      <c r="I73" s="30">
        <f t="shared" si="9"/>
        <v>297.8</v>
      </c>
      <c r="J73" s="3"/>
      <c r="K73" s="3"/>
    </row>
    <row r="74" spans="1:11" ht="20.25">
      <c r="A74" s="17" t="s">
        <v>15</v>
      </c>
      <c r="B74" s="36">
        <f t="shared" ref="B74:I74" si="10">(B64/100*35)</f>
        <v>151.20000000000002</v>
      </c>
      <c r="C74" s="36">
        <f t="shared" si="10"/>
        <v>24.849999999999998</v>
      </c>
      <c r="D74" s="36">
        <f t="shared" si="10"/>
        <v>4.2699999999999996</v>
      </c>
      <c r="E74" s="36">
        <f t="shared" si="10"/>
        <v>51.87</v>
      </c>
      <c r="F74" s="36">
        <f t="shared" si="10"/>
        <v>3.64</v>
      </c>
      <c r="G74" s="36">
        <f t="shared" si="10"/>
        <v>0.77000000000000013</v>
      </c>
      <c r="H74" s="36">
        <f t="shared" si="10"/>
        <v>2.73</v>
      </c>
      <c r="I74" s="36">
        <f t="shared" si="10"/>
        <v>239.47000000000003</v>
      </c>
      <c r="J74" s="3"/>
      <c r="K74" s="3"/>
    </row>
    <row r="75" spans="1:11" ht="20.25">
      <c r="A75" s="3"/>
      <c r="B75" s="15"/>
      <c r="C75" s="15"/>
      <c r="D75" s="15"/>
      <c r="E75" s="15"/>
      <c r="F75" s="15"/>
      <c r="G75" s="15"/>
      <c r="H75" s="15"/>
      <c r="I75" s="15"/>
      <c r="J75" s="3"/>
      <c r="K75" s="3"/>
    </row>
    <row r="76" spans="1:11" ht="20.25">
      <c r="A76" s="13" t="s">
        <v>16</v>
      </c>
      <c r="B76" s="15"/>
      <c r="C76" s="15"/>
      <c r="D76" s="15"/>
      <c r="E76" s="15"/>
      <c r="F76" s="15"/>
      <c r="G76" s="15"/>
      <c r="H76" s="15"/>
      <c r="I76" s="15"/>
      <c r="J76" s="3"/>
      <c r="K76" s="3"/>
    </row>
    <row r="77" spans="1:11" ht="19.5" customHeight="1">
      <c r="A77" s="22" t="s">
        <v>17</v>
      </c>
      <c r="B77" s="31">
        <f>IF(ISERR((B72-B71)/B71*100),"n/a",IF(((B72-B71)/B71*100)=0,"-",((B72-B71)/B71*100)))</f>
        <v>-5.3254437869822491</v>
      </c>
      <c r="C77" s="31">
        <f t="shared" ref="C77:I77" si="11">IF(ISERR((C72-C71)/C71*100),"n/a",IF(((C72-C71)/C71*100)=0,"-",((C72-C71)/C71*100)))</f>
        <v>6.666666666666667</v>
      </c>
      <c r="D77" s="31">
        <f t="shared" si="11"/>
        <v>50</v>
      </c>
      <c r="E77" s="31">
        <f t="shared" si="11"/>
        <v>-7.5757575757575761</v>
      </c>
      <c r="F77" s="31">
        <f t="shared" si="11"/>
        <v>100</v>
      </c>
      <c r="G77" s="31" t="str">
        <f t="shared" si="11"/>
        <v>-</v>
      </c>
      <c r="H77" s="31">
        <f t="shared" si="11"/>
        <v>100</v>
      </c>
      <c r="I77" s="31">
        <f t="shared" si="11"/>
        <v>-4.0590405904059041</v>
      </c>
      <c r="J77" s="3"/>
      <c r="K77" s="3"/>
    </row>
    <row r="78" spans="1:11" ht="21" customHeight="1" thickBot="1">
      <c r="A78" s="24" t="s">
        <v>18</v>
      </c>
      <c r="B78" s="32">
        <f t="shared" ref="B78:I78" si="12">(B72-B64)/B64*100</f>
        <v>-62.962962962962962</v>
      </c>
      <c r="C78" s="32">
        <f t="shared" si="12"/>
        <v>-54.929577464788736</v>
      </c>
      <c r="D78" s="32">
        <f t="shared" si="12"/>
        <v>-75.409836065573771</v>
      </c>
      <c r="E78" s="32">
        <f t="shared" si="12"/>
        <v>-58.83940620782726</v>
      </c>
      <c r="F78" s="32">
        <f t="shared" si="12"/>
        <v>-80.769230769230774</v>
      </c>
      <c r="G78" s="32">
        <f t="shared" si="12"/>
        <v>-54.545454545454554</v>
      </c>
      <c r="H78" s="32">
        <f t="shared" si="12"/>
        <v>-74.358974358974365</v>
      </c>
      <c r="I78" s="32">
        <f t="shared" si="12"/>
        <v>-61.999415375621169</v>
      </c>
      <c r="J78" s="3"/>
      <c r="K78" s="3"/>
    </row>
    <row r="79" spans="1:11" ht="21" customHeight="1">
      <c r="A79" s="33"/>
      <c r="B79" s="41"/>
      <c r="C79" s="41"/>
      <c r="D79" s="41"/>
      <c r="E79" s="41"/>
      <c r="F79" s="41"/>
      <c r="G79" s="41"/>
      <c r="H79" s="41"/>
      <c r="I79" s="41"/>
      <c r="J79" s="3"/>
      <c r="K79" s="3"/>
    </row>
    <row r="80" spans="1:11" ht="21" customHeight="1">
      <c r="A80" s="33"/>
      <c r="B80" s="41"/>
      <c r="C80" s="41"/>
      <c r="D80" s="41"/>
      <c r="E80" s="41"/>
      <c r="F80" s="41"/>
      <c r="G80" s="41"/>
      <c r="H80" s="41"/>
      <c r="I80" s="41"/>
      <c r="J80" s="3"/>
      <c r="K80" s="3"/>
    </row>
    <row r="81" spans="1:18" ht="1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8" ht="21" thickBot="1">
      <c r="A82" s="5" t="s">
        <v>24</v>
      </c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8" ht="23.25">
      <c r="A83" s="3"/>
      <c r="B83" s="7" t="s">
        <v>1</v>
      </c>
      <c r="C83" s="7" t="s">
        <v>2</v>
      </c>
      <c r="D83" s="7" t="s">
        <v>3</v>
      </c>
      <c r="E83" s="8" t="s">
        <v>4</v>
      </c>
      <c r="F83" s="7" t="s">
        <v>5</v>
      </c>
      <c r="G83" s="8" t="s">
        <v>6</v>
      </c>
      <c r="H83" s="8" t="s">
        <v>7</v>
      </c>
      <c r="I83" s="7" t="s">
        <v>8</v>
      </c>
      <c r="J83" s="7" t="s">
        <v>25</v>
      </c>
      <c r="K83" s="7" t="s">
        <v>26</v>
      </c>
    </row>
    <row r="84" spans="1:18" ht="21" thickBot="1">
      <c r="A84" s="6"/>
      <c r="B84" s="9"/>
      <c r="C84" s="9" t="s">
        <v>9</v>
      </c>
      <c r="D84" s="9" t="s">
        <v>10</v>
      </c>
      <c r="E84" s="10"/>
      <c r="F84" s="9" t="s">
        <v>11</v>
      </c>
      <c r="G84" s="10"/>
      <c r="H84" s="10"/>
      <c r="I84" s="9" t="s">
        <v>12</v>
      </c>
      <c r="J84" s="9"/>
      <c r="K84" s="9" t="s">
        <v>27</v>
      </c>
      <c r="R84" s="42"/>
    </row>
    <row r="85" spans="1:18" ht="20.25">
      <c r="A85" s="2"/>
      <c r="B85" s="1"/>
      <c r="C85" s="1"/>
      <c r="D85" s="1"/>
      <c r="E85" s="1"/>
      <c r="F85" s="1"/>
      <c r="G85" s="1"/>
      <c r="H85" s="1"/>
      <c r="I85" s="43" t="s">
        <v>28</v>
      </c>
      <c r="J85" s="43" t="s">
        <v>29</v>
      </c>
      <c r="K85" s="43" t="s">
        <v>30</v>
      </c>
      <c r="R85" s="42"/>
    </row>
    <row r="86" spans="1:18" ht="20.25">
      <c r="A86" s="11" t="s">
        <v>13</v>
      </c>
      <c r="B86" s="12">
        <v>1494.6</v>
      </c>
      <c r="C86" s="12">
        <v>455</v>
      </c>
      <c r="D86" s="12">
        <v>398.4</v>
      </c>
      <c r="E86" s="12">
        <v>7673</v>
      </c>
      <c r="F86" s="12">
        <v>600.79999999999995</v>
      </c>
      <c r="G86" s="12">
        <v>404.4</v>
      </c>
      <c r="H86" s="12">
        <v>355.4</v>
      </c>
      <c r="I86" s="12">
        <v>11381.8</v>
      </c>
      <c r="J86" s="34">
        <v>43735.8</v>
      </c>
      <c r="K86" s="44">
        <f t="shared" ref="K86:K95" si="13">I86/J86*100</f>
        <v>26.023989500592187</v>
      </c>
      <c r="M86" s="45"/>
    </row>
    <row r="87" spans="1:18" ht="20.25">
      <c r="A87" s="3">
        <v>2012</v>
      </c>
      <c r="B87" s="46">
        <v>994</v>
      </c>
      <c r="C87" s="46">
        <v>528</v>
      </c>
      <c r="D87" s="46">
        <v>305</v>
      </c>
      <c r="E87" s="46">
        <v>5664</v>
      </c>
      <c r="F87" s="46">
        <v>330</v>
      </c>
      <c r="G87" s="46">
        <v>339</v>
      </c>
      <c r="H87" s="46">
        <v>252</v>
      </c>
      <c r="I87" s="46">
        <v>8412</v>
      </c>
      <c r="J87" s="46">
        <v>43549</v>
      </c>
      <c r="K87" s="47">
        <f t="shared" si="13"/>
        <v>19.316172587200626</v>
      </c>
    </row>
    <row r="88" spans="1:18" ht="20.25">
      <c r="A88" s="3">
        <v>2013</v>
      </c>
      <c r="B88" s="46">
        <v>889</v>
      </c>
      <c r="C88" s="46">
        <v>523</v>
      </c>
      <c r="D88" s="46">
        <v>291</v>
      </c>
      <c r="E88" s="46">
        <v>5224</v>
      </c>
      <c r="F88" s="46">
        <v>300</v>
      </c>
      <c r="G88" s="46">
        <v>317</v>
      </c>
      <c r="H88" s="46">
        <v>208</v>
      </c>
      <c r="I88" s="46">
        <v>7753</v>
      </c>
      <c r="J88" s="46">
        <v>43840</v>
      </c>
      <c r="K88" s="47">
        <f t="shared" si="13"/>
        <v>17.684762773722628</v>
      </c>
    </row>
    <row r="89" spans="1:18" ht="20.25">
      <c r="A89" s="3">
        <v>2014</v>
      </c>
      <c r="B89" s="46">
        <v>863</v>
      </c>
      <c r="C89" s="46">
        <v>525</v>
      </c>
      <c r="D89" s="46">
        <v>288</v>
      </c>
      <c r="E89" s="46">
        <v>5075</v>
      </c>
      <c r="F89" s="46">
        <v>220</v>
      </c>
      <c r="G89" s="46">
        <v>328</v>
      </c>
      <c r="H89" s="46">
        <v>218</v>
      </c>
      <c r="I89" s="46">
        <v>7517</v>
      </c>
      <c r="J89" s="46">
        <v>44839</v>
      </c>
      <c r="K89" s="47">
        <f t="shared" si="13"/>
        <v>16.764423827471621</v>
      </c>
    </row>
    <row r="90" spans="1:18" ht="20.25">
      <c r="A90" s="3">
        <v>2015</v>
      </c>
      <c r="B90" s="46">
        <v>829</v>
      </c>
      <c r="C90" s="46">
        <v>449</v>
      </c>
      <c r="D90" s="46">
        <v>264</v>
      </c>
      <c r="E90" s="46">
        <v>5076</v>
      </c>
      <c r="F90" s="46">
        <v>238</v>
      </c>
      <c r="G90" s="46">
        <v>337</v>
      </c>
      <c r="H90" s="46">
        <v>169</v>
      </c>
      <c r="I90" s="46">
        <v>7363</v>
      </c>
      <c r="J90" s="46">
        <v>45374</v>
      </c>
      <c r="K90" s="47">
        <f t="shared" si="13"/>
        <v>16.227354872834663</v>
      </c>
    </row>
    <row r="91" spans="1:18" ht="20.25">
      <c r="A91" s="3">
        <v>2016</v>
      </c>
      <c r="B91" s="46">
        <v>825</v>
      </c>
      <c r="C91" s="46">
        <v>444</v>
      </c>
      <c r="D91" s="46">
        <v>242</v>
      </c>
      <c r="E91" s="46">
        <v>4942</v>
      </c>
      <c r="F91" s="46">
        <v>214</v>
      </c>
      <c r="G91" s="46">
        <v>338</v>
      </c>
      <c r="H91" s="46">
        <v>194</v>
      </c>
      <c r="I91" s="46">
        <v>7200</v>
      </c>
      <c r="J91" s="46">
        <v>46459</v>
      </c>
      <c r="K91" s="47">
        <f t="shared" si="13"/>
        <v>15.497535461374545</v>
      </c>
    </row>
    <row r="92" spans="1:18" ht="20.25">
      <c r="A92" s="3">
        <v>2017</v>
      </c>
      <c r="B92" s="46">
        <v>637</v>
      </c>
      <c r="C92" s="46">
        <v>387</v>
      </c>
      <c r="D92" s="46">
        <v>176</v>
      </c>
      <c r="E92" s="46">
        <v>4200</v>
      </c>
      <c r="F92" s="46">
        <v>273</v>
      </c>
      <c r="G92" s="46">
        <v>290</v>
      </c>
      <c r="H92" s="46">
        <v>183</v>
      </c>
      <c r="I92" s="46">
        <v>6147</v>
      </c>
      <c r="J92" s="46">
        <v>47986</v>
      </c>
      <c r="K92" s="47">
        <f t="shared" si="13"/>
        <v>12.809986245988414</v>
      </c>
    </row>
    <row r="93" spans="1:18" ht="20.25">
      <c r="A93" s="3">
        <v>2018</v>
      </c>
      <c r="B93" s="48">
        <v>569</v>
      </c>
      <c r="C93" s="48">
        <v>328</v>
      </c>
      <c r="D93" s="48">
        <v>191</v>
      </c>
      <c r="E93" s="48">
        <v>3641</v>
      </c>
      <c r="F93" s="48">
        <v>157</v>
      </c>
      <c r="G93" s="48">
        <v>274</v>
      </c>
      <c r="H93" s="48">
        <v>122</v>
      </c>
      <c r="I93" s="48">
        <v>5282</v>
      </c>
      <c r="J93" s="46">
        <v>48137</v>
      </c>
      <c r="K93" s="49">
        <f t="shared" si="13"/>
        <v>10.972848328728421</v>
      </c>
    </row>
    <row r="94" spans="1:18" ht="20.25">
      <c r="A94" s="22">
        <v>2019</v>
      </c>
      <c r="B94" s="46">
        <v>593</v>
      </c>
      <c r="C94" s="46">
        <v>307</v>
      </c>
      <c r="D94" s="46">
        <v>161</v>
      </c>
      <c r="E94" s="46">
        <v>3234</v>
      </c>
      <c r="F94" s="46">
        <v>151</v>
      </c>
      <c r="G94" s="46">
        <v>199</v>
      </c>
      <c r="H94" s="46">
        <v>161</v>
      </c>
      <c r="I94" s="46">
        <v>4807</v>
      </c>
      <c r="J94" s="46">
        <v>48714</v>
      </c>
      <c r="K94" s="47">
        <f t="shared" si="13"/>
        <v>9.8677998111425875</v>
      </c>
    </row>
    <row r="95" spans="1:18" s="14" customFormat="1" ht="20.25">
      <c r="A95" s="11" t="s">
        <v>14</v>
      </c>
      <c r="B95" s="30">
        <f>AVERAGE(B90:B94)</f>
        <v>690.6</v>
      </c>
      <c r="C95" s="30">
        <f t="shared" ref="C95:I95" si="14">AVERAGE(C90:C94)</f>
        <v>383</v>
      </c>
      <c r="D95" s="30">
        <f t="shared" si="14"/>
        <v>206.8</v>
      </c>
      <c r="E95" s="30">
        <f t="shared" si="14"/>
        <v>4218.6000000000004</v>
      </c>
      <c r="F95" s="30">
        <f t="shared" si="14"/>
        <v>206.6</v>
      </c>
      <c r="G95" s="30">
        <f t="shared" si="14"/>
        <v>287.60000000000002</v>
      </c>
      <c r="H95" s="30">
        <f t="shared" si="14"/>
        <v>165.8</v>
      </c>
      <c r="I95" s="30">
        <f t="shared" si="14"/>
        <v>6159.8</v>
      </c>
      <c r="J95" s="50">
        <f>AVERAGE(J90:J94)</f>
        <v>47334</v>
      </c>
      <c r="K95" s="47">
        <f t="shared" si="13"/>
        <v>13.013478683398827</v>
      </c>
    </row>
    <row r="96" spans="1:18" s="20" customFormat="1" ht="20.25" customHeight="1">
      <c r="A96" s="17" t="s">
        <v>15</v>
      </c>
      <c r="B96" s="51"/>
      <c r="C96" s="51"/>
      <c r="D96" s="51"/>
      <c r="E96" s="51"/>
      <c r="F96" s="51"/>
      <c r="G96" s="51"/>
      <c r="H96" s="51"/>
      <c r="I96" s="51"/>
      <c r="J96" s="52"/>
      <c r="K96" s="53">
        <f>SUM(K86/100*90)</f>
        <v>23.421590550532969</v>
      </c>
      <c r="L96" s="54"/>
    </row>
    <row r="97" spans="1:12" s="20" customFormat="1" ht="7.5" customHeight="1">
      <c r="A97" s="3"/>
      <c r="B97" s="51"/>
      <c r="C97" s="51"/>
      <c r="D97" s="51"/>
      <c r="E97" s="51"/>
      <c r="F97" s="51"/>
      <c r="G97" s="51"/>
      <c r="H97" s="51"/>
      <c r="I97" s="51"/>
      <c r="J97" s="52"/>
      <c r="K97" s="55"/>
      <c r="L97" s="54"/>
    </row>
    <row r="98" spans="1:12" ht="20.25">
      <c r="A98" s="13" t="s">
        <v>16</v>
      </c>
      <c r="B98" s="56"/>
      <c r="C98" s="56"/>
      <c r="D98" s="56"/>
      <c r="E98" s="56"/>
      <c r="F98" s="56"/>
      <c r="G98" s="56"/>
      <c r="H98" s="56"/>
      <c r="I98" s="56"/>
      <c r="J98" s="57"/>
      <c r="K98" s="58"/>
    </row>
    <row r="99" spans="1:12" s="59" customFormat="1" ht="20.25">
      <c r="A99" s="22" t="s">
        <v>17</v>
      </c>
      <c r="B99" s="31">
        <f>IF(ISERR((B94-B93)/B93*100),"n/a",IF(((B94-B93)/B93*100)=0,"-",((B94-B93)/B93*100)))</f>
        <v>4.2179261862917397</v>
      </c>
      <c r="C99" s="31">
        <f t="shared" ref="C99:K99" si="15">IF(ISERR((C94-C93)/C93*100),"n/a",IF(((C94-C93)/C93*100)=0,"-",((C94-C93)/C93*100)))</f>
        <v>-6.4024390243902438</v>
      </c>
      <c r="D99" s="31">
        <f t="shared" si="15"/>
        <v>-15.706806282722512</v>
      </c>
      <c r="E99" s="31">
        <f t="shared" si="15"/>
        <v>-11.178247734138973</v>
      </c>
      <c r="F99" s="31">
        <f t="shared" si="15"/>
        <v>-3.8216560509554141</v>
      </c>
      <c r="G99" s="31">
        <f t="shared" si="15"/>
        <v>-27.372262773722628</v>
      </c>
      <c r="H99" s="31">
        <f t="shared" si="15"/>
        <v>31.967213114754102</v>
      </c>
      <c r="I99" s="31">
        <f t="shared" si="15"/>
        <v>-8.9928057553956826</v>
      </c>
      <c r="J99" s="23">
        <f t="shared" si="15"/>
        <v>1.1986621517751417</v>
      </c>
      <c r="K99" s="23">
        <f t="shared" si="15"/>
        <v>-10.070753595423945</v>
      </c>
    </row>
    <row r="100" spans="1:12" ht="21" thickBot="1">
      <c r="A100" s="24" t="s">
        <v>18</v>
      </c>
      <c r="B100" s="32">
        <f t="shared" ref="B100:K100" si="16">(B94-B86)/B86*100</f>
        <v>-60.323832463535389</v>
      </c>
      <c r="C100" s="32">
        <f t="shared" si="16"/>
        <v>-32.527472527472526</v>
      </c>
      <c r="D100" s="32">
        <f t="shared" si="16"/>
        <v>-59.588353413654616</v>
      </c>
      <c r="E100" s="32">
        <f t="shared" si="16"/>
        <v>-57.852209044702207</v>
      </c>
      <c r="F100" s="32">
        <f t="shared" si="16"/>
        <v>-74.866844207723034</v>
      </c>
      <c r="G100" s="32">
        <f t="shared" si="16"/>
        <v>-50.791295746785359</v>
      </c>
      <c r="H100" s="32">
        <f t="shared" si="16"/>
        <v>-54.698930782217218</v>
      </c>
      <c r="I100" s="32">
        <f t="shared" si="16"/>
        <v>-57.765906974292292</v>
      </c>
      <c r="J100" s="25">
        <f t="shared" si="16"/>
        <v>11.382437271068545</v>
      </c>
      <c r="K100" s="25">
        <f t="shared" si="16"/>
        <v>-62.081909805112531</v>
      </c>
    </row>
    <row r="101" spans="1:12" ht="5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2" ht="20.25">
      <c r="A102" s="3" t="s">
        <v>31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2" ht="20.25">
      <c r="A103" s="3" t="s">
        <v>32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2" ht="20.25">
      <c r="A104" s="3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2" ht="20.25">
      <c r="A105" s="3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7" spans="1:12" ht="15">
      <c r="A107" s="60" t="s">
        <v>33</v>
      </c>
      <c r="B107" s="60">
        <v>50</v>
      </c>
    </row>
    <row r="108" spans="1:12" ht="15">
      <c r="A108" s="60" t="s">
        <v>34</v>
      </c>
      <c r="B108" s="61" t="s">
        <v>35</v>
      </c>
    </row>
    <row r="112" spans="1:12" ht="15">
      <c r="A112" s="62"/>
    </row>
    <row r="119" spans="1:9">
      <c r="A119" s="63"/>
      <c r="B119" s="63"/>
      <c r="C119" s="63"/>
      <c r="D119" s="63"/>
      <c r="E119" s="63"/>
      <c r="F119" s="63"/>
      <c r="G119" s="63"/>
      <c r="H119" s="63"/>
      <c r="I119" s="63"/>
    </row>
    <row r="120" spans="1:9">
      <c r="A120" s="64"/>
      <c r="B120" s="65"/>
      <c r="C120" s="65"/>
      <c r="D120" s="65"/>
      <c r="E120" s="65"/>
      <c r="F120" s="65"/>
      <c r="G120" s="65"/>
      <c r="H120" s="65"/>
      <c r="I120" s="65"/>
    </row>
    <row r="121" spans="1:9">
      <c r="A121" s="59"/>
      <c r="B121" s="59"/>
      <c r="C121" s="59"/>
      <c r="D121" s="59"/>
      <c r="E121" s="59"/>
      <c r="F121" s="59"/>
      <c r="G121" s="59"/>
      <c r="H121" s="59"/>
      <c r="I121" s="59"/>
    </row>
    <row r="122" spans="1:9">
      <c r="A122" s="59"/>
      <c r="B122" s="59"/>
      <c r="C122" s="59"/>
      <c r="D122" s="59"/>
      <c r="E122" s="59"/>
      <c r="F122" s="59"/>
      <c r="G122" s="59"/>
      <c r="H122" s="59"/>
      <c r="I122" s="59"/>
    </row>
    <row r="123" spans="1:9">
      <c r="A123" s="66"/>
      <c r="B123" s="66"/>
      <c r="C123" s="66"/>
      <c r="D123" s="66"/>
      <c r="E123" s="66"/>
      <c r="F123" s="66"/>
      <c r="G123" s="66"/>
      <c r="H123" s="66"/>
      <c r="I123" s="66"/>
    </row>
    <row r="124" spans="1:9">
      <c r="A124" s="67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8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8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8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8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8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8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8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8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8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8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8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8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7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59"/>
      <c r="B138" s="59"/>
      <c r="C138" s="59"/>
      <c r="D138" s="59"/>
      <c r="E138" s="59"/>
      <c r="F138" s="59"/>
      <c r="G138" s="59"/>
      <c r="H138" s="59"/>
      <c r="I138" s="59"/>
    </row>
    <row r="139" spans="1:9">
      <c r="A139" s="64"/>
      <c r="B139" s="65"/>
      <c r="C139" s="65"/>
      <c r="D139" s="65"/>
      <c r="E139" s="65"/>
      <c r="F139" s="65"/>
      <c r="G139" s="65"/>
      <c r="H139" s="65"/>
      <c r="I139" s="65"/>
    </row>
    <row r="140" spans="1:9">
      <c r="A140" s="65"/>
      <c r="B140" s="65"/>
      <c r="C140" s="65"/>
      <c r="D140" s="65"/>
      <c r="E140" s="65"/>
      <c r="F140" s="65"/>
      <c r="G140" s="65"/>
      <c r="H140" s="65"/>
      <c r="I140" s="65"/>
    </row>
    <row r="141" spans="1:9">
      <c r="A141" s="59"/>
      <c r="B141" s="59"/>
      <c r="C141" s="59"/>
      <c r="D141" s="59"/>
      <c r="E141" s="59"/>
      <c r="F141" s="59"/>
      <c r="G141" s="59"/>
      <c r="H141" s="59"/>
      <c r="I141" s="59"/>
    </row>
    <row r="142" spans="1:9">
      <c r="A142" s="65"/>
      <c r="B142" s="65"/>
      <c r="C142" s="65"/>
      <c r="D142" s="65"/>
      <c r="E142" s="65"/>
      <c r="F142" s="65"/>
      <c r="G142" s="65"/>
      <c r="H142" s="65"/>
      <c r="I142" s="65"/>
    </row>
    <row r="143" spans="1:9">
      <c r="A143" s="64"/>
      <c r="B143" s="65"/>
      <c r="C143" s="65"/>
      <c r="D143" s="65"/>
      <c r="E143" s="65"/>
      <c r="F143" s="65"/>
      <c r="G143" s="65"/>
      <c r="H143" s="65"/>
      <c r="I143" s="65"/>
    </row>
    <row r="144" spans="1:9">
      <c r="A144" s="59"/>
      <c r="B144" s="59"/>
      <c r="C144" s="59"/>
      <c r="D144" s="59"/>
      <c r="E144" s="59"/>
      <c r="F144" s="59"/>
      <c r="G144" s="59"/>
      <c r="H144" s="59"/>
      <c r="I144" s="59"/>
    </row>
    <row r="145" spans="1:9">
      <c r="A145" s="59"/>
      <c r="B145" s="59"/>
      <c r="C145" s="59"/>
      <c r="D145" s="59"/>
      <c r="E145" s="59"/>
      <c r="F145" s="59"/>
      <c r="G145" s="59"/>
      <c r="H145" s="59"/>
      <c r="I145" s="59"/>
    </row>
    <row r="146" spans="1:9">
      <c r="A146" s="66"/>
      <c r="B146" s="66"/>
      <c r="C146" s="66"/>
      <c r="D146" s="66"/>
      <c r="E146" s="66"/>
      <c r="F146" s="66"/>
      <c r="G146" s="66"/>
      <c r="H146" s="66"/>
      <c r="I146" s="66"/>
    </row>
    <row r="147" spans="1:9">
      <c r="A147" s="67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8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8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8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8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8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8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8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8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8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8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8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8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7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59"/>
      <c r="B161" s="59"/>
      <c r="C161" s="59"/>
      <c r="D161" s="59"/>
      <c r="E161" s="59"/>
      <c r="F161" s="59"/>
      <c r="G161" s="59"/>
      <c r="H161" s="59"/>
      <c r="I161" s="59"/>
    </row>
    <row r="162" spans="1:9">
      <c r="A162" s="64"/>
      <c r="B162" s="65"/>
      <c r="C162" s="65"/>
      <c r="D162" s="65"/>
      <c r="E162" s="65"/>
      <c r="F162" s="65"/>
      <c r="G162" s="65"/>
      <c r="H162" s="65"/>
      <c r="I162" s="65"/>
    </row>
    <row r="163" spans="1:9">
      <c r="A163" s="65"/>
      <c r="B163" s="65"/>
      <c r="C163" s="65"/>
      <c r="D163" s="65"/>
      <c r="E163" s="65"/>
      <c r="F163" s="65"/>
      <c r="G163" s="65"/>
      <c r="H163" s="65"/>
      <c r="I163" s="65"/>
    </row>
    <row r="164" spans="1:9">
      <c r="A164" s="59"/>
      <c r="B164" s="59"/>
      <c r="C164" s="59"/>
      <c r="D164" s="59"/>
      <c r="E164" s="59"/>
      <c r="F164" s="59"/>
      <c r="G164" s="59"/>
      <c r="H164" s="59"/>
      <c r="I164" s="59"/>
    </row>
    <row r="165" spans="1:9">
      <c r="A165" s="65"/>
      <c r="B165" s="65"/>
      <c r="C165" s="65"/>
      <c r="D165" s="65"/>
      <c r="E165" s="65"/>
      <c r="F165" s="65"/>
      <c r="G165" s="65"/>
      <c r="H165" s="65"/>
      <c r="I165" s="65"/>
    </row>
    <row r="166" spans="1:9">
      <c r="A166" s="64"/>
      <c r="B166" s="65"/>
      <c r="C166" s="65"/>
      <c r="D166" s="65"/>
      <c r="E166" s="65"/>
      <c r="F166" s="65"/>
      <c r="G166" s="65"/>
      <c r="H166" s="65"/>
      <c r="I166" s="65"/>
    </row>
    <row r="167" spans="1:9">
      <c r="A167" s="59"/>
      <c r="B167" s="59"/>
      <c r="C167" s="59"/>
      <c r="D167" s="59"/>
      <c r="E167" s="59"/>
      <c r="F167" s="59"/>
      <c r="G167" s="59"/>
      <c r="H167" s="59"/>
      <c r="I167" s="59"/>
    </row>
    <row r="168" spans="1:9">
      <c r="A168" s="59"/>
      <c r="B168" s="59"/>
      <c r="C168" s="59"/>
      <c r="D168" s="59"/>
      <c r="E168" s="59"/>
      <c r="F168" s="59"/>
      <c r="G168" s="59"/>
      <c r="H168" s="59"/>
      <c r="I168" s="59"/>
    </row>
    <row r="169" spans="1:9">
      <c r="A169" s="66"/>
      <c r="B169" s="66"/>
      <c r="C169" s="66"/>
      <c r="D169" s="66"/>
      <c r="E169" s="66"/>
      <c r="F169" s="66"/>
      <c r="G169" s="66"/>
      <c r="H169" s="66"/>
      <c r="I169" s="66"/>
    </row>
    <row r="170" spans="1:9">
      <c r="A170" s="67"/>
      <c r="B170" s="64"/>
      <c r="C170" s="64"/>
      <c r="D170" s="64"/>
      <c r="E170" s="64"/>
      <c r="F170" s="64"/>
      <c r="G170" s="64"/>
      <c r="H170" s="64"/>
      <c r="I170" s="64"/>
    </row>
    <row r="171" spans="1:9">
      <c r="A171" s="68"/>
      <c r="B171" s="64"/>
      <c r="C171" s="64"/>
      <c r="D171" s="64"/>
      <c r="E171" s="64"/>
      <c r="F171" s="64"/>
      <c r="G171" s="64"/>
      <c r="H171" s="64"/>
      <c r="I171" s="64"/>
    </row>
    <row r="172" spans="1:9">
      <c r="A172" s="68"/>
      <c r="B172" s="64"/>
      <c r="C172" s="64"/>
      <c r="D172" s="64"/>
      <c r="E172" s="64"/>
      <c r="F172" s="64"/>
      <c r="G172" s="64"/>
      <c r="H172" s="64"/>
      <c r="I172" s="64"/>
    </row>
    <row r="173" spans="1:9">
      <c r="A173" s="68"/>
      <c r="B173" s="64"/>
      <c r="C173" s="64"/>
      <c r="D173" s="64"/>
      <c r="E173" s="64"/>
      <c r="F173" s="64"/>
      <c r="G173" s="64"/>
      <c r="H173" s="64"/>
      <c r="I173" s="64"/>
    </row>
    <row r="174" spans="1:9">
      <c r="A174" s="68"/>
      <c r="B174" s="64"/>
      <c r="C174" s="64"/>
      <c r="D174" s="64"/>
      <c r="E174" s="64"/>
      <c r="F174" s="64"/>
      <c r="G174" s="64"/>
      <c r="H174" s="64"/>
      <c r="I174" s="64"/>
    </row>
    <row r="175" spans="1:9">
      <c r="A175" s="68"/>
      <c r="B175" s="64"/>
      <c r="C175" s="64"/>
      <c r="D175" s="64"/>
      <c r="E175" s="64"/>
      <c r="F175" s="64"/>
      <c r="G175" s="64"/>
      <c r="H175" s="64"/>
      <c r="I175" s="64"/>
    </row>
    <row r="176" spans="1:9">
      <c r="A176" s="68"/>
      <c r="B176" s="64"/>
      <c r="C176" s="64"/>
      <c r="D176" s="64"/>
      <c r="E176" s="64"/>
      <c r="F176" s="64"/>
      <c r="G176" s="64"/>
      <c r="H176" s="64"/>
      <c r="I176" s="64"/>
    </row>
    <row r="177" spans="1:9">
      <c r="A177" s="68"/>
      <c r="B177" s="64"/>
      <c r="C177" s="64"/>
      <c r="D177" s="64"/>
      <c r="E177" s="64"/>
      <c r="F177" s="64"/>
      <c r="G177" s="64"/>
      <c r="H177" s="64"/>
      <c r="I177" s="64"/>
    </row>
    <row r="178" spans="1:9">
      <c r="A178" s="68"/>
      <c r="B178" s="64"/>
      <c r="C178" s="64"/>
      <c r="D178" s="64"/>
      <c r="E178" s="64"/>
      <c r="F178" s="64"/>
      <c r="G178" s="64"/>
      <c r="H178" s="64"/>
      <c r="I178" s="64"/>
    </row>
    <row r="179" spans="1:9">
      <c r="A179" s="68"/>
      <c r="B179" s="64"/>
      <c r="C179" s="64"/>
      <c r="D179" s="64"/>
      <c r="E179" s="64"/>
      <c r="F179" s="64"/>
      <c r="G179" s="64"/>
      <c r="H179" s="64"/>
      <c r="I179" s="64"/>
    </row>
    <row r="180" spans="1:9">
      <c r="A180" s="68"/>
      <c r="B180" s="64"/>
      <c r="C180" s="64"/>
      <c r="D180" s="64"/>
      <c r="E180" s="64"/>
      <c r="F180" s="64"/>
      <c r="G180" s="64"/>
      <c r="H180" s="64"/>
      <c r="I180" s="64"/>
    </row>
    <row r="181" spans="1:9">
      <c r="A181" s="68"/>
      <c r="B181" s="64"/>
      <c r="C181" s="64"/>
      <c r="D181" s="64"/>
      <c r="E181" s="64"/>
      <c r="F181" s="64"/>
      <c r="G181" s="64"/>
      <c r="H181" s="64"/>
      <c r="I181" s="64"/>
    </row>
    <row r="182" spans="1:9">
      <c r="A182" s="68"/>
      <c r="B182" s="64"/>
      <c r="C182" s="64"/>
      <c r="D182" s="64"/>
      <c r="E182" s="64"/>
      <c r="F182" s="64"/>
      <c r="G182" s="64"/>
      <c r="H182" s="64"/>
      <c r="I182" s="64"/>
    </row>
    <row r="183" spans="1:9">
      <c r="A183" s="67"/>
      <c r="B183" s="64"/>
      <c r="C183" s="64"/>
      <c r="D183" s="64"/>
      <c r="E183" s="64"/>
      <c r="F183" s="64"/>
      <c r="G183" s="64"/>
      <c r="H183" s="64"/>
      <c r="I183" s="64"/>
    </row>
    <row r="184" spans="1:9">
      <c r="A184" s="59"/>
      <c r="B184" s="59"/>
      <c r="C184" s="59"/>
      <c r="D184" s="59"/>
      <c r="E184" s="59"/>
      <c r="F184" s="59"/>
      <c r="G184" s="59"/>
      <c r="H184" s="59"/>
      <c r="I184" s="59"/>
    </row>
    <row r="185" spans="1:9">
      <c r="A185" s="64"/>
      <c r="B185" s="65"/>
      <c r="C185" s="65"/>
      <c r="D185" s="65"/>
      <c r="E185" s="65"/>
      <c r="F185" s="65"/>
      <c r="G185" s="65"/>
      <c r="H185" s="65"/>
      <c r="I185" s="65"/>
    </row>
    <row r="186" spans="1:9">
      <c r="A186" s="59"/>
      <c r="B186" s="59"/>
      <c r="C186" s="59"/>
      <c r="D186" s="59"/>
      <c r="E186" s="59"/>
      <c r="F186" s="59"/>
      <c r="G186" s="59"/>
      <c r="H186" s="59"/>
      <c r="I186" s="59"/>
    </row>
    <row r="187" spans="1:9">
      <c r="A187" s="59"/>
      <c r="B187" s="59"/>
      <c r="C187" s="59"/>
      <c r="D187" s="59"/>
      <c r="E187" s="59"/>
      <c r="F187" s="59"/>
      <c r="G187" s="59"/>
      <c r="H187" s="59"/>
      <c r="I187" s="59"/>
    </row>
    <row r="188" spans="1:9">
      <c r="A188" s="59"/>
      <c r="B188" s="59"/>
      <c r="C188" s="59"/>
      <c r="D188" s="59"/>
      <c r="E188" s="59"/>
      <c r="F188" s="59"/>
      <c r="G188" s="59"/>
      <c r="H188" s="59"/>
      <c r="I188" s="59"/>
    </row>
    <row r="189" spans="1:9">
      <c r="A189" s="59"/>
      <c r="B189" s="59"/>
      <c r="C189" s="59"/>
      <c r="D189" s="59"/>
      <c r="E189" s="59"/>
      <c r="F189" s="59"/>
      <c r="G189" s="59"/>
      <c r="H189" s="59"/>
      <c r="I189" s="59"/>
    </row>
    <row r="190" spans="1:9">
      <c r="A190" s="59"/>
      <c r="B190" s="59"/>
      <c r="C190" s="59"/>
      <c r="D190" s="59"/>
      <c r="E190" s="59"/>
      <c r="F190" s="59"/>
      <c r="G190" s="59"/>
      <c r="H190" s="59"/>
      <c r="I190" s="59"/>
    </row>
    <row r="191" spans="1:9">
      <c r="A191" s="59"/>
      <c r="B191" s="59"/>
      <c r="C191" s="59"/>
      <c r="D191" s="59"/>
      <c r="E191" s="59"/>
      <c r="F191" s="59"/>
      <c r="G191" s="59"/>
      <c r="H191" s="59"/>
      <c r="I191" s="59"/>
    </row>
    <row r="192" spans="1:9">
      <c r="A192" s="59"/>
      <c r="B192" s="59"/>
      <c r="C192" s="59"/>
      <c r="D192" s="59"/>
      <c r="E192" s="59"/>
      <c r="F192" s="59"/>
      <c r="G192" s="59"/>
      <c r="H192" s="59"/>
      <c r="I192" s="59"/>
    </row>
    <row r="193" spans="1:9">
      <c r="A193" s="59"/>
      <c r="B193" s="59"/>
      <c r="C193" s="59"/>
      <c r="D193" s="59"/>
      <c r="E193" s="59"/>
      <c r="F193" s="59"/>
      <c r="G193" s="59"/>
      <c r="H193" s="59"/>
      <c r="I193" s="59"/>
    </row>
    <row r="194" spans="1:9">
      <c r="A194" s="59"/>
      <c r="B194" s="59"/>
      <c r="C194" s="59"/>
      <c r="D194" s="59"/>
      <c r="E194" s="59"/>
      <c r="F194" s="59"/>
      <c r="G194" s="59"/>
      <c r="H194" s="59"/>
      <c r="I194" s="59"/>
    </row>
    <row r="195" spans="1:9">
      <c r="A195" s="59"/>
      <c r="B195" s="59"/>
      <c r="C195" s="59"/>
      <c r="D195" s="59"/>
      <c r="E195" s="59"/>
      <c r="F195" s="59"/>
      <c r="G195" s="59"/>
      <c r="H195" s="59"/>
      <c r="I195" s="59"/>
    </row>
    <row r="196" spans="1:9">
      <c r="A196" s="59"/>
      <c r="B196" s="59"/>
      <c r="C196" s="59"/>
      <c r="D196" s="59"/>
      <c r="E196" s="59"/>
      <c r="F196" s="59"/>
      <c r="G196" s="59"/>
      <c r="H196" s="59"/>
      <c r="I196" s="59"/>
    </row>
    <row r="197" spans="1:9">
      <c r="A197" s="59"/>
      <c r="B197" s="59"/>
      <c r="C197" s="59"/>
      <c r="D197" s="59"/>
      <c r="E197" s="59"/>
      <c r="F197" s="59"/>
      <c r="G197" s="59"/>
      <c r="H197" s="59"/>
      <c r="I197" s="59"/>
    </row>
    <row r="198" spans="1:9">
      <c r="A198" s="59"/>
      <c r="B198" s="59"/>
      <c r="C198" s="59"/>
      <c r="D198" s="59"/>
      <c r="E198" s="59"/>
      <c r="F198" s="59"/>
      <c r="G198" s="59"/>
      <c r="H198" s="59"/>
      <c r="I198" s="59"/>
    </row>
    <row r="199" spans="1:9">
      <c r="A199" s="59"/>
      <c r="B199" s="59"/>
      <c r="C199" s="59"/>
      <c r="D199" s="59"/>
      <c r="E199" s="59"/>
      <c r="F199" s="59"/>
      <c r="G199" s="59"/>
      <c r="H199" s="59"/>
      <c r="I199" s="59"/>
    </row>
    <row r="200" spans="1:9">
      <c r="A200" s="59"/>
      <c r="B200" s="59"/>
      <c r="C200" s="59"/>
      <c r="D200" s="59"/>
      <c r="E200" s="59"/>
      <c r="F200" s="59"/>
      <c r="G200" s="59"/>
      <c r="H200" s="59"/>
      <c r="I200" s="59"/>
    </row>
    <row r="201" spans="1:9">
      <c r="A201" s="59"/>
      <c r="B201" s="59"/>
      <c r="C201" s="59"/>
      <c r="D201" s="59"/>
      <c r="E201" s="59"/>
      <c r="F201" s="59"/>
      <c r="G201" s="59"/>
      <c r="H201" s="59"/>
      <c r="I201" s="59"/>
    </row>
    <row r="202" spans="1:9">
      <c r="A202" s="59"/>
      <c r="B202" s="59"/>
      <c r="C202" s="59"/>
      <c r="D202" s="59"/>
      <c r="E202" s="59"/>
      <c r="F202" s="59"/>
      <c r="G202" s="59"/>
      <c r="H202" s="59"/>
      <c r="I202" s="59"/>
    </row>
    <row r="203" spans="1:9">
      <c r="A203" s="59"/>
      <c r="B203" s="59"/>
      <c r="C203" s="59"/>
      <c r="D203" s="59"/>
      <c r="E203" s="59"/>
      <c r="F203" s="59"/>
      <c r="G203" s="59"/>
      <c r="H203" s="59"/>
      <c r="I203" s="59"/>
    </row>
    <row r="204" spans="1:9">
      <c r="A204" s="59"/>
      <c r="B204" s="59"/>
      <c r="C204" s="59"/>
      <c r="D204" s="59"/>
      <c r="E204" s="59"/>
      <c r="F204" s="59"/>
      <c r="G204" s="59"/>
      <c r="H204" s="59"/>
      <c r="I204" s="59"/>
    </row>
    <row r="205" spans="1:9">
      <c r="A205" s="59"/>
      <c r="B205" s="59"/>
      <c r="C205" s="59"/>
      <c r="D205" s="59"/>
      <c r="E205" s="59"/>
      <c r="F205" s="59"/>
      <c r="G205" s="59"/>
      <c r="H205" s="59"/>
      <c r="I205" s="59"/>
    </row>
    <row r="206" spans="1:9">
      <c r="A206" s="59"/>
      <c r="B206" s="59"/>
      <c r="C206" s="59"/>
      <c r="D206" s="59"/>
      <c r="E206" s="59"/>
      <c r="F206" s="59"/>
      <c r="G206" s="59"/>
      <c r="H206" s="59"/>
      <c r="I206" s="59"/>
    </row>
    <row r="207" spans="1:9">
      <c r="A207" s="59"/>
      <c r="B207" s="59"/>
      <c r="C207" s="59"/>
      <c r="D207" s="59"/>
      <c r="E207" s="59"/>
      <c r="F207" s="59"/>
      <c r="G207" s="59"/>
      <c r="H207" s="59"/>
      <c r="I207" s="59"/>
    </row>
    <row r="208" spans="1:9">
      <c r="A208" s="59"/>
      <c r="B208" s="59"/>
      <c r="C208" s="59"/>
      <c r="D208" s="59"/>
      <c r="E208" s="59"/>
      <c r="F208" s="59"/>
      <c r="G208" s="59"/>
      <c r="H208" s="59"/>
      <c r="I208" s="59"/>
    </row>
    <row r="209" spans="1:9">
      <c r="A209" s="59"/>
      <c r="B209" s="59"/>
      <c r="C209" s="59"/>
      <c r="D209" s="59"/>
      <c r="E209" s="59"/>
      <c r="F209" s="59"/>
      <c r="G209" s="59"/>
      <c r="H209" s="59"/>
      <c r="I209" s="59"/>
    </row>
    <row r="210" spans="1:9">
      <c r="A210" s="59"/>
      <c r="B210" s="59"/>
      <c r="C210" s="59"/>
      <c r="D210" s="59"/>
      <c r="E210" s="59"/>
      <c r="F210" s="59"/>
      <c r="G210" s="59"/>
      <c r="H210" s="59"/>
      <c r="I210" s="59"/>
    </row>
    <row r="211" spans="1:9">
      <c r="A211" s="59"/>
      <c r="B211" s="59"/>
      <c r="C211" s="59"/>
      <c r="D211" s="59"/>
      <c r="E211" s="59"/>
      <c r="F211" s="59"/>
      <c r="G211" s="59"/>
      <c r="H211" s="59"/>
      <c r="I211" s="59"/>
    </row>
    <row r="212" spans="1:9">
      <c r="A212" s="59"/>
      <c r="B212" s="59"/>
      <c r="C212" s="59"/>
      <c r="D212" s="59"/>
      <c r="E212" s="59"/>
      <c r="F212" s="59"/>
      <c r="G212" s="59"/>
      <c r="H212" s="59"/>
      <c r="I212" s="59"/>
    </row>
    <row r="213" spans="1:9">
      <c r="A213" s="59"/>
      <c r="B213" s="59"/>
      <c r="C213" s="59"/>
      <c r="D213" s="59"/>
      <c r="E213" s="59"/>
      <c r="F213" s="59"/>
      <c r="G213" s="59"/>
      <c r="H213" s="59"/>
      <c r="I213" s="59"/>
    </row>
    <row r="214" spans="1:9">
      <c r="A214" s="59"/>
      <c r="B214" s="59"/>
      <c r="C214" s="59"/>
      <c r="D214" s="59"/>
      <c r="E214" s="59"/>
      <c r="F214" s="59"/>
      <c r="G214" s="59"/>
      <c r="H214" s="59"/>
      <c r="I214" s="59"/>
    </row>
    <row r="215" spans="1:9">
      <c r="A215" s="59"/>
      <c r="B215" s="59"/>
      <c r="C215" s="59"/>
      <c r="D215" s="59"/>
      <c r="E215" s="59"/>
      <c r="F215" s="59"/>
      <c r="G215" s="59"/>
      <c r="H215" s="59"/>
      <c r="I215" s="59"/>
    </row>
    <row r="216" spans="1:9">
      <c r="A216" s="59"/>
      <c r="B216" s="59"/>
      <c r="C216" s="59"/>
      <c r="D216" s="59"/>
      <c r="E216" s="59"/>
      <c r="F216" s="59"/>
      <c r="G216" s="59"/>
      <c r="H216" s="59"/>
      <c r="I216" s="59"/>
    </row>
    <row r="217" spans="1:9">
      <c r="A217" s="59"/>
      <c r="B217" s="59"/>
      <c r="C217" s="59"/>
      <c r="D217" s="59"/>
      <c r="E217" s="59"/>
      <c r="F217" s="59"/>
      <c r="G217" s="59"/>
      <c r="H217" s="59"/>
      <c r="I217" s="59"/>
    </row>
    <row r="218" spans="1:9">
      <c r="A218" s="59"/>
      <c r="B218" s="59"/>
      <c r="C218" s="59"/>
      <c r="D218" s="59"/>
      <c r="E218" s="59"/>
      <c r="F218" s="59"/>
      <c r="G218" s="59"/>
      <c r="H218" s="59"/>
      <c r="I218" s="59"/>
    </row>
    <row r="219" spans="1:9">
      <c r="A219" s="59"/>
      <c r="B219" s="59"/>
      <c r="C219" s="59"/>
      <c r="D219" s="59"/>
      <c r="E219" s="59"/>
      <c r="F219" s="59"/>
      <c r="G219" s="59"/>
      <c r="H219" s="59"/>
      <c r="I219" s="59"/>
    </row>
    <row r="220" spans="1:9">
      <c r="A220" s="59"/>
      <c r="B220" s="59"/>
      <c r="C220" s="59"/>
      <c r="D220" s="59"/>
      <c r="E220" s="59"/>
      <c r="F220" s="59"/>
      <c r="G220" s="59"/>
      <c r="H220" s="59"/>
      <c r="I220" s="59"/>
    </row>
    <row r="221" spans="1:9">
      <c r="A221" s="59"/>
      <c r="B221" s="59"/>
      <c r="C221" s="59"/>
      <c r="D221" s="59"/>
      <c r="E221" s="59"/>
      <c r="F221" s="59"/>
      <c r="G221" s="59"/>
      <c r="H221" s="59"/>
      <c r="I221" s="59"/>
    </row>
    <row r="222" spans="1:9">
      <c r="A222" s="59"/>
      <c r="B222" s="59"/>
      <c r="C222" s="59"/>
      <c r="D222" s="59"/>
      <c r="E222" s="59"/>
      <c r="F222" s="59"/>
      <c r="G222" s="59"/>
      <c r="H222" s="59"/>
      <c r="I222" s="59"/>
    </row>
    <row r="223" spans="1:9">
      <c r="A223" s="59"/>
      <c r="B223" s="59"/>
      <c r="C223" s="59"/>
      <c r="D223" s="59"/>
      <c r="E223" s="59"/>
      <c r="F223" s="59"/>
      <c r="G223" s="59"/>
      <c r="H223" s="59"/>
      <c r="I223" s="59"/>
    </row>
    <row r="224" spans="1:9">
      <c r="A224" s="59"/>
      <c r="B224" s="59"/>
      <c r="C224" s="59"/>
      <c r="D224" s="59"/>
      <c r="E224" s="59"/>
      <c r="F224" s="59"/>
      <c r="G224" s="59"/>
      <c r="H224" s="59"/>
      <c r="I224" s="59"/>
    </row>
    <row r="225" spans="1:9">
      <c r="A225" s="59"/>
      <c r="B225" s="59"/>
      <c r="C225" s="59"/>
      <c r="D225" s="59"/>
      <c r="E225" s="59"/>
      <c r="F225" s="59"/>
      <c r="G225" s="59"/>
      <c r="H225" s="59"/>
      <c r="I225" s="59"/>
    </row>
  </sheetData>
  <pageMargins left="0.74803149606299213" right="0.74803149606299213" top="0.59055118110236227" bottom="0.59055118110236227" header="0.51181102362204722" footer="0.51181102362204722"/>
  <pageSetup paperSize="9" scale="3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Ib</vt:lpstr>
      <vt:lpstr>'Table Ib'!Print_Area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Andy</cp:lastModifiedBy>
  <dcterms:created xsi:type="dcterms:W3CDTF">2020-10-26T11:30:19Z</dcterms:created>
  <dcterms:modified xsi:type="dcterms:W3CDTF">2020-10-26T11:30:44Z</dcterms:modified>
</cp:coreProperties>
</file>