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VID trends - new content 13 Jan\COVID-19 transport research reports\"/>
    </mc:Choice>
  </mc:AlternateContent>
  <bookViews>
    <workbookView xWindow="0" yWindow="0" windowWidth="16215" windowHeight="6720"/>
  </bookViews>
  <sheets>
    <sheet name="Contents" sheetId="56" r:id="rId1"/>
    <sheet name="Timeline graphic" sheetId="55" r:id="rId2"/>
    <sheet name="Figure 1" sheetId="32" r:id="rId3"/>
    <sheet name="Figure 2" sheetId="33" r:id="rId4"/>
    <sheet name="Figure 3" sheetId="18" r:id="rId5"/>
    <sheet name="Figure 4" sheetId="19" r:id="rId6"/>
    <sheet name="Figure 5" sheetId="20" r:id="rId7"/>
    <sheet name="Figure 6" sheetId="21" r:id="rId8"/>
    <sheet name="Figure 7" sheetId="22" r:id="rId9"/>
    <sheet name="Figure 8" sheetId="15" r:id="rId10"/>
    <sheet name="Figure 9" sheetId="24" r:id="rId11"/>
    <sheet name="Figure 10" sheetId="26" r:id="rId12"/>
    <sheet name="Figure 11" sheetId="27" r:id="rId13"/>
    <sheet name="Figure 12" sheetId="28" r:id="rId14"/>
    <sheet name="Figure 13" sheetId="29" r:id="rId15"/>
    <sheet name="Figure 14" sheetId="31" r:id="rId16"/>
    <sheet name="Figure 15" sheetId="52" r:id="rId17"/>
    <sheet name="Figure 16" sheetId="53" r:id="rId18"/>
    <sheet name="Figures 17-20" sheetId="49" r:id="rId19"/>
    <sheet name="Figure 21" sheetId="54" r:id="rId20"/>
    <sheet name="Figure 22" sheetId="36" r:id="rId21"/>
    <sheet name="Figure 23" sheetId="45" r:id="rId22"/>
    <sheet name="Figure 24" sheetId="43" r:id="rId23"/>
    <sheet name="Figure 25" sheetId="42" r:id="rId24"/>
    <sheet name="Figure 26" sheetId="48" r:id="rId25"/>
    <sheet name="Figure 27" sheetId="50" r:id="rId26"/>
    <sheet name="Figure 28" sheetId="51" r:id="rId27"/>
  </sheets>
  <calcPr calcId="162913"/>
  <pivotCaches>
    <pivotCache cacheId="0" r:id="rId28"/>
    <pivotCache cacheId="1" r:id="rId2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53" l="1"/>
  <c r="R85" i="53"/>
  <c r="Q4" i="53"/>
  <c r="Q5" i="53"/>
  <c r="Q6" i="53"/>
  <c r="Q7" i="53"/>
  <c r="Q8" i="53"/>
  <c r="Q9" i="53"/>
  <c r="Q10" i="53"/>
  <c r="Q11" i="53"/>
  <c r="Q12" i="53"/>
  <c r="Q13" i="53"/>
  <c r="Q14" i="53"/>
  <c r="Q15" i="53"/>
  <c r="Q16" i="53"/>
  <c r="Q17" i="53"/>
  <c r="Q18" i="53"/>
  <c r="Q19" i="53"/>
  <c r="Q20" i="53"/>
  <c r="Q21" i="53"/>
  <c r="Q22" i="53"/>
  <c r="Q23" i="53"/>
  <c r="Q24" i="53"/>
  <c r="Q25" i="53"/>
  <c r="Q26" i="53"/>
  <c r="Q27" i="53"/>
  <c r="Q28" i="53"/>
  <c r="Q29" i="53"/>
  <c r="Q30" i="53"/>
  <c r="Q31" i="53"/>
  <c r="Q32" i="53"/>
  <c r="Q33" i="53"/>
  <c r="Q34" i="53"/>
  <c r="Q35" i="53"/>
  <c r="Q36" i="53"/>
  <c r="Q37" i="53"/>
  <c r="Q38" i="53"/>
  <c r="Q39" i="53"/>
  <c r="Q40" i="53"/>
  <c r="Q41" i="53"/>
  <c r="Q42" i="53"/>
  <c r="Q43" i="53"/>
  <c r="Q44" i="53"/>
  <c r="Q45" i="53"/>
  <c r="Q46" i="53"/>
  <c r="Q47" i="53"/>
  <c r="Q48" i="53"/>
  <c r="Q49" i="53"/>
  <c r="Q50" i="53"/>
  <c r="Q51" i="53"/>
  <c r="Q52" i="53"/>
  <c r="Q53" i="53"/>
  <c r="Q54" i="53"/>
  <c r="Q55" i="53"/>
  <c r="Q56" i="53"/>
  <c r="Q57" i="53"/>
  <c r="Q58" i="53"/>
  <c r="Q59" i="53"/>
  <c r="Q60" i="53"/>
  <c r="Q61" i="53"/>
  <c r="Q62" i="53"/>
  <c r="Q63" i="53"/>
  <c r="Q64" i="53"/>
  <c r="Q65" i="53"/>
  <c r="Q66" i="53"/>
  <c r="Q67" i="53"/>
  <c r="Q68" i="53"/>
  <c r="Q69" i="53"/>
  <c r="Q70" i="53"/>
  <c r="Q71" i="53"/>
  <c r="Q72" i="53"/>
  <c r="Q73" i="53"/>
  <c r="Q74" i="53"/>
  <c r="Q75" i="53"/>
  <c r="Q76" i="53"/>
  <c r="Q77" i="53"/>
  <c r="Q78" i="53"/>
  <c r="Q79" i="53"/>
  <c r="Q80" i="53"/>
  <c r="Q81" i="53"/>
  <c r="R84" i="53" s="1"/>
  <c r="R3" i="53" l="1"/>
  <c r="R83" i="53"/>
  <c r="R82" i="53"/>
  <c r="R78" i="53"/>
  <c r="R74" i="53"/>
  <c r="R66" i="53"/>
  <c r="R62" i="53"/>
  <c r="R54" i="53"/>
  <c r="R50" i="53"/>
  <c r="R42" i="53"/>
  <c r="R38" i="53"/>
  <c r="R26" i="53"/>
  <c r="R30" i="53"/>
  <c r="R18" i="53"/>
  <c r="R14" i="53"/>
  <c r="R10" i="53"/>
  <c r="R80" i="53"/>
  <c r="R72" i="53"/>
  <c r="R64" i="53"/>
  <c r="R56" i="53"/>
  <c r="R48" i="53"/>
  <c r="R40" i="53"/>
  <c r="R28" i="53"/>
  <c r="R20" i="53"/>
  <c r="R12" i="53"/>
  <c r="R8" i="53"/>
  <c r="R70" i="53"/>
  <c r="R58" i="53"/>
  <c r="R46" i="53"/>
  <c r="R34" i="53"/>
  <c r="R22" i="53"/>
  <c r="R76" i="53"/>
  <c r="R68" i="53"/>
  <c r="R60" i="53"/>
  <c r="R52" i="53"/>
  <c r="R44" i="53"/>
  <c r="R36" i="53"/>
  <c r="R32" i="53"/>
  <c r="R24" i="53"/>
  <c r="R16" i="53"/>
  <c r="R79" i="53"/>
  <c r="R75" i="53"/>
  <c r="R71" i="53"/>
  <c r="R67" i="53"/>
  <c r="R63" i="53"/>
  <c r="R59" i="53"/>
  <c r="R55" i="53"/>
  <c r="R51" i="53"/>
  <c r="R47" i="53"/>
  <c r="R43" i="53"/>
  <c r="R39" i="53"/>
  <c r="R35" i="53"/>
  <c r="R31" i="53"/>
  <c r="R27" i="53"/>
  <c r="R23" i="53"/>
  <c r="R19" i="53"/>
  <c r="R15" i="53"/>
  <c r="R11" i="53"/>
  <c r="R6" i="53"/>
  <c r="R5" i="53"/>
  <c r="R81" i="53"/>
  <c r="R73" i="53"/>
  <c r="R65" i="53"/>
  <c r="R57" i="53"/>
  <c r="R49" i="53"/>
  <c r="R41" i="53"/>
  <c r="R33" i="53"/>
  <c r="R25" i="53"/>
  <c r="R17" i="53"/>
  <c r="R13" i="53"/>
  <c r="R4" i="53"/>
  <c r="R7" i="53"/>
  <c r="R77" i="53"/>
  <c r="R69" i="53"/>
  <c r="R61" i="53"/>
  <c r="R53" i="53"/>
  <c r="R45" i="53"/>
  <c r="R37" i="53"/>
  <c r="R29" i="53"/>
  <c r="R21" i="53"/>
  <c r="R9" i="53"/>
  <c r="P8" i="54"/>
  <c r="P9" i="54"/>
  <c r="P10" i="54"/>
  <c r="P11" i="54"/>
  <c r="P12" i="54"/>
  <c r="P13" i="54"/>
  <c r="P14" i="54"/>
  <c r="P15" i="54"/>
  <c r="P16" i="54"/>
  <c r="P17" i="54"/>
  <c r="P18" i="54"/>
  <c r="P19" i="54"/>
  <c r="P20" i="54"/>
  <c r="P21" i="54"/>
  <c r="P22" i="54"/>
  <c r="P23" i="54"/>
  <c r="P24" i="54"/>
  <c r="P25" i="54"/>
  <c r="P26" i="54"/>
  <c r="P27" i="54"/>
  <c r="P28" i="54"/>
  <c r="P29" i="54"/>
  <c r="P30" i="54"/>
  <c r="P31" i="54"/>
  <c r="P32" i="54"/>
  <c r="P33" i="54"/>
  <c r="P34" i="54"/>
  <c r="P35" i="54"/>
  <c r="P36" i="54"/>
  <c r="P37" i="54"/>
  <c r="P38" i="54"/>
  <c r="P39" i="54"/>
  <c r="P40" i="54"/>
  <c r="P41" i="54"/>
  <c r="P42" i="54"/>
  <c r="P43" i="54"/>
  <c r="P44" i="54"/>
  <c r="P45" i="54"/>
  <c r="P46" i="54"/>
  <c r="P47" i="54"/>
  <c r="P48" i="54"/>
  <c r="P49" i="54"/>
  <c r="P50" i="54"/>
  <c r="P51" i="54"/>
  <c r="P52" i="54"/>
  <c r="P53" i="54"/>
  <c r="P54" i="54"/>
  <c r="P55" i="54"/>
  <c r="P56" i="54"/>
  <c r="P57" i="54"/>
  <c r="P58" i="54"/>
  <c r="P59" i="54"/>
  <c r="P60" i="54"/>
  <c r="P61" i="54"/>
  <c r="P62" i="54"/>
  <c r="P63" i="54"/>
  <c r="P64" i="54"/>
  <c r="P65" i="54"/>
  <c r="P66" i="54"/>
  <c r="P67" i="54"/>
  <c r="P68" i="54"/>
  <c r="P69" i="54"/>
  <c r="P70" i="54"/>
  <c r="P71" i="54"/>
  <c r="P72" i="54"/>
  <c r="P73" i="54"/>
  <c r="P74" i="54"/>
  <c r="P75" i="54"/>
  <c r="P76" i="54"/>
  <c r="P77" i="54"/>
  <c r="P78" i="54"/>
  <c r="P79" i="54"/>
  <c r="P80" i="54"/>
  <c r="P81" i="54"/>
  <c r="P82" i="54"/>
  <c r="P83" i="54"/>
  <c r="P84" i="54"/>
  <c r="P85" i="54"/>
  <c r="P86" i="54"/>
  <c r="P87" i="54"/>
  <c r="P88" i="54"/>
  <c r="P89" i="54"/>
  <c r="P90" i="54"/>
  <c r="P91" i="54"/>
  <c r="P92" i="54"/>
  <c r="P93" i="54"/>
  <c r="P94" i="54"/>
  <c r="P95" i="54"/>
  <c r="P96" i="54"/>
  <c r="P97" i="54"/>
  <c r="P98" i="54"/>
  <c r="P99" i="54"/>
  <c r="P100" i="54"/>
  <c r="P101" i="54"/>
  <c r="P102" i="54"/>
  <c r="P103" i="54"/>
  <c r="P104" i="54"/>
  <c r="P105" i="54"/>
  <c r="P106" i="54"/>
  <c r="P107" i="54"/>
  <c r="P108" i="54"/>
  <c r="P109" i="54"/>
  <c r="P110" i="54"/>
  <c r="P111" i="54"/>
  <c r="P112" i="54"/>
  <c r="P113" i="54"/>
  <c r="P114" i="54"/>
  <c r="P115" i="54"/>
  <c r="P116" i="54"/>
  <c r="P117" i="54"/>
  <c r="P118" i="54"/>
  <c r="P119" i="54"/>
  <c r="P120" i="54"/>
  <c r="P121" i="54"/>
  <c r="P122" i="54"/>
  <c r="P123" i="54"/>
  <c r="P124" i="54"/>
  <c r="P125" i="54"/>
  <c r="P126" i="54"/>
  <c r="P127" i="54"/>
  <c r="P128" i="54"/>
  <c r="P129" i="54"/>
  <c r="P130" i="54"/>
  <c r="P131" i="54"/>
  <c r="P132" i="54"/>
  <c r="P133" i="54"/>
  <c r="P134" i="54"/>
  <c r="P135" i="54"/>
  <c r="P136" i="54"/>
  <c r="P137" i="54"/>
  <c r="P138" i="54"/>
  <c r="P139" i="54"/>
  <c r="P140" i="54"/>
  <c r="P141" i="54"/>
  <c r="P142" i="54"/>
  <c r="P143" i="54"/>
  <c r="P144" i="54"/>
  <c r="P145" i="54"/>
  <c r="P146" i="54"/>
  <c r="P147" i="54"/>
  <c r="P148" i="54"/>
  <c r="P149" i="54"/>
  <c r="P150" i="54"/>
  <c r="P151" i="54"/>
  <c r="P152" i="54"/>
  <c r="P153" i="54"/>
  <c r="P154" i="54"/>
  <c r="P155" i="54"/>
  <c r="P156" i="54"/>
  <c r="P157" i="54"/>
  <c r="P158" i="54"/>
  <c r="P159" i="54"/>
  <c r="P160" i="54"/>
  <c r="P161" i="54"/>
  <c r="P162" i="54"/>
  <c r="P163" i="54"/>
  <c r="P164" i="54"/>
  <c r="P165" i="54"/>
  <c r="P166" i="54"/>
  <c r="P167" i="54"/>
  <c r="P168" i="54"/>
  <c r="P169" i="54"/>
  <c r="P170" i="54"/>
  <c r="P171" i="54"/>
  <c r="P172" i="54"/>
  <c r="P173" i="54"/>
  <c r="P174" i="54"/>
  <c r="P175" i="54"/>
  <c r="P176" i="54"/>
  <c r="P177" i="54"/>
  <c r="P178" i="54"/>
  <c r="P179" i="54"/>
  <c r="P180" i="54"/>
  <c r="P181" i="54"/>
  <c r="P182" i="54"/>
  <c r="P183" i="54"/>
  <c r="P184" i="54"/>
  <c r="P185" i="54"/>
  <c r="P186" i="54"/>
  <c r="P187" i="54"/>
  <c r="P188" i="54"/>
  <c r="P189" i="54"/>
  <c r="P190" i="54"/>
  <c r="P191" i="54"/>
  <c r="P192" i="54"/>
  <c r="P193" i="54"/>
  <c r="P194" i="54"/>
  <c r="P195" i="54"/>
  <c r="P7" i="54"/>
  <c r="Q194" i="54"/>
  <c r="Q193" i="54"/>
  <c r="Q192" i="54"/>
  <c r="Q191" i="54"/>
  <c r="Q190" i="54"/>
  <c r="Q189" i="54"/>
  <c r="Q187" i="54"/>
  <c r="Q186" i="54"/>
  <c r="Q185" i="54"/>
  <c r="Q184" i="54"/>
  <c r="Q183" i="54"/>
  <c r="Q182" i="54"/>
  <c r="Q180" i="54"/>
  <c r="Q179" i="54"/>
  <c r="Q178" i="54"/>
  <c r="Q177" i="54"/>
  <c r="Q176" i="54"/>
  <c r="Q175" i="54"/>
  <c r="Q173" i="54"/>
  <c r="Q172" i="54"/>
  <c r="Q171" i="54"/>
  <c r="Q170" i="54"/>
  <c r="Q169" i="54"/>
  <c r="Q168" i="54"/>
  <c r="Q166" i="54"/>
  <c r="Q165" i="54"/>
  <c r="Q164" i="54"/>
  <c r="Q163" i="54"/>
  <c r="Q162" i="54"/>
  <c r="Q161" i="54"/>
  <c r="Q159" i="54"/>
  <c r="Q158" i="54"/>
  <c r="Q157" i="54"/>
  <c r="Q156" i="54"/>
  <c r="Q155" i="54"/>
  <c r="Q154" i="54"/>
  <c r="Q152" i="54"/>
  <c r="Q151" i="54"/>
  <c r="Q150" i="54"/>
  <c r="Q149" i="54"/>
  <c r="Q148" i="54"/>
  <c r="Q147" i="54"/>
  <c r="Q145" i="54"/>
  <c r="Q144" i="54"/>
  <c r="Q143" i="54"/>
  <c r="Q142" i="54"/>
  <c r="Q141" i="54"/>
  <c r="Q140" i="54"/>
  <c r="Q138" i="54"/>
  <c r="Q137" i="54"/>
  <c r="Q136" i="54"/>
  <c r="Q135" i="54"/>
  <c r="Q134" i="54"/>
  <c r="Q133" i="54"/>
  <c r="Q131" i="54"/>
  <c r="Q130" i="54"/>
  <c r="Q129" i="54"/>
  <c r="Q128" i="54"/>
  <c r="Q127" i="54"/>
  <c r="Q126" i="54"/>
  <c r="Q124" i="54"/>
  <c r="Q123" i="54"/>
  <c r="Q122" i="54"/>
  <c r="Q121" i="54"/>
  <c r="Q120" i="54"/>
  <c r="Q119" i="54"/>
  <c r="Q117" i="54"/>
  <c r="Q116" i="54"/>
  <c r="Q115" i="54"/>
  <c r="Q114" i="54"/>
  <c r="Q113" i="54"/>
  <c r="Q112" i="54"/>
  <c r="Q110" i="54"/>
  <c r="Q109" i="54"/>
  <c r="Q108" i="54"/>
  <c r="Q107" i="54"/>
  <c r="Q106" i="54"/>
  <c r="Q105" i="54"/>
  <c r="Q103" i="54"/>
  <c r="Q102" i="54"/>
  <c r="Q101" i="54"/>
  <c r="Q100" i="54"/>
  <c r="Q99" i="54"/>
  <c r="Q98" i="54"/>
  <c r="Q96" i="54"/>
  <c r="Q95" i="54"/>
  <c r="Q94" i="54"/>
  <c r="Q93" i="54"/>
  <c r="Q92" i="54"/>
  <c r="Q91" i="54"/>
  <c r="Q89" i="54"/>
  <c r="Q88" i="54"/>
  <c r="Q87" i="54"/>
  <c r="Q86" i="54"/>
  <c r="Q85" i="54"/>
  <c r="Q84" i="54"/>
  <c r="Q82" i="54"/>
  <c r="Q81" i="54"/>
  <c r="Q80" i="54"/>
  <c r="Q79" i="54"/>
  <c r="Q78" i="54"/>
  <c r="Q77" i="54"/>
  <c r="Q75" i="54"/>
  <c r="Q74" i="54"/>
  <c r="Q73" i="54"/>
  <c r="Q72" i="54"/>
  <c r="Q71" i="54"/>
  <c r="Q70" i="54"/>
  <c r="Q68" i="54"/>
  <c r="Q67" i="54"/>
  <c r="Q66" i="54"/>
  <c r="Q65" i="54"/>
  <c r="Q64" i="54"/>
  <c r="Q63" i="54"/>
  <c r="Q61" i="54"/>
  <c r="Q60" i="54"/>
  <c r="Q59" i="54"/>
  <c r="Q58" i="54"/>
  <c r="Q57" i="54"/>
  <c r="Q56" i="54"/>
  <c r="Q54" i="54"/>
  <c r="Q53" i="54"/>
  <c r="Q52" i="54"/>
  <c r="Q51" i="54"/>
  <c r="Q50" i="54"/>
  <c r="Q49" i="54"/>
  <c r="Q47" i="54"/>
  <c r="Q46" i="54"/>
  <c r="Q45" i="54"/>
  <c r="Q44" i="54"/>
  <c r="Q43" i="54"/>
  <c r="Q42" i="54"/>
  <c r="Q40" i="54"/>
  <c r="Q39" i="54"/>
  <c r="Q38" i="54"/>
  <c r="Q37" i="54"/>
  <c r="Q36" i="54"/>
  <c r="Q35" i="54"/>
  <c r="Q33" i="54"/>
  <c r="Q32" i="54"/>
  <c r="Q31" i="54"/>
  <c r="Q30" i="54"/>
  <c r="Q29" i="54"/>
  <c r="Q28" i="54"/>
  <c r="Q26" i="54"/>
  <c r="Q25" i="54"/>
  <c r="Q24" i="54"/>
  <c r="Q23" i="54"/>
  <c r="Q22" i="54"/>
  <c r="Q21" i="54"/>
  <c r="Q19" i="54"/>
  <c r="Q18" i="54"/>
  <c r="Q17" i="54"/>
  <c r="Q16" i="54"/>
  <c r="Q15" i="54"/>
  <c r="Q14" i="54"/>
  <c r="Q12" i="54"/>
  <c r="Q11" i="54"/>
  <c r="Q10" i="54"/>
  <c r="Q9" i="54"/>
  <c r="Q8" i="54"/>
  <c r="Q7" i="54"/>
  <c r="AH4" i="48" l="1"/>
  <c r="AF4" i="48"/>
  <c r="AE4" i="48"/>
  <c r="AD4" i="48"/>
  <c r="AC4" i="48"/>
  <c r="AH70" i="48" l="1"/>
  <c r="AF70" i="48"/>
  <c r="AE70" i="48"/>
  <c r="AC70" i="48"/>
  <c r="R70" i="48"/>
  <c r="AH69" i="48"/>
  <c r="AF69" i="48"/>
  <c r="AE69" i="48"/>
  <c r="AD69" i="48"/>
  <c r="AC69" i="48"/>
  <c r="R69" i="48"/>
  <c r="AH68" i="48"/>
  <c r="AF68" i="48"/>
  <c r="AE68" i="48"/>
  <c r="AD68" i="48"/>
  <c r="AC68" i="48"/>
  <c r="R68" i="48"/>
  <c r="AH67" i="48"/>
  <c r="AF67" i="48"/>
  <c r="AE67" i="48"/>
  <c r="AD67" i="48"/>
  <c r="AC67" i="48"/>
  <c r="R67" i="48"/>
  <c r="AH66" i="48"/>
  <c r="AF66" i="48"/>
  <c r="AE66" i="48"/>
  <c r="AD66" i="48"/>
  <c r="AC66" i="48"/>
  <c r="R66" i="48"/>
  <c r="AH65" i="48"/>
  <c r="AF65" i="48"/>
  <c r="AE65" i="48"/>
  <c r="AD65" i="48"/>
  <c r="AC65" i="48"/>
  <c r="R65" i="48"/>
  <c r="AH64" i="48"/>
  <c r="AF64" i="48"/>
  <c r="AE64" i="48"/>
  <c r="AD64" i="48"/>
  <c r="AC64" i="48"/>
  <c r="R64" i="48"/>
  <c r="AH63" i="48"/>
  <c r="AF63" i="48"/>
  <c r="AE63" i="48"/>
  <c r="AD63" i="48"/>
  <c r="AC63" i="48"/>
  <c r="R63" i="48"/>
  <c r="AH62" i="48"/>
  <c r="AF62" i="48"/>
  <c r="AE62" i="48"/>
  <c r="AD62" i="48"/>
  <c r="AC62" i="48"/>
  <c r="R62" i="48"/>
  <c r="AH61" i="48"/>
  <c r="AF61" i="48"/>
  <c r="AE61" i="48"/>
  <c r="AD61" i="48"/>
  <c r="AC61" i="48"/>
  <c r="R61" i="48"/>
  <c r="AH60" i="48"/>
  <c r="AF60" i="48"/>
  <c r="AE60" i="48"/>
  <c r="AD60" i="48"/>
  <c r="AC60" i="48"/>
  <c r="R60" i="48"/>
  <c r="AH59" i="48"/>
  <c r="AF59" i="48"/>
  <c r="AE59" i="48"/>
  <c r="AD59" i="48"/>
  <c r="AC59" i="48"/>
  <c r="R59" i="48"/>
  <c r="AH58" i="48"/>
  <c r="AF58" i="48"/>
  <c r="AE58" i="48"/>
  <c r="AD58" i="48"/>
  <c r="AC58" i="48"/>
  <c r="R58" i="48"/>
  <c r="AH57" i="48"/>
  <c r="AF57" i="48"/>
  <c r="AE57" i="48"/>
  <c r="AD57" i="48"/>
  <c r="AC57" i="48"/>
  <c r="R57" i="48"/>
  <c r="AH56" i="48"/>
  <c r="AF56" i="48"/>
  <c r="AE56" i="48"/>
  <c r="AD56" i="48"/>
  <c r="AC56" i="48"/>
  <c r="R56" i="48"/>
  <c r="AH55" i="48"/>
  <c r="AF55" i="48"/>
  <c r="AE55" i="48"/>
  <c r="AD55" i="48"/>
  <c r="AC55" i="48"/>
  <c r="R55" i="48"/>
  <c r="AH54" i="48"/>
  <c r="AF54" i="48"/>
  <c r="AE54" i="48"/>
  <c r="AD54" i="48"/>
  <c r="AC54" i="48"/>
  <c r="R54" i="48"/>
  <c r="AH53" i="48"/>
  <c r="AF53" i="48"/>
  <c r="AE53" i="48"/>
  <c r="AD53" i="48"/>
  <c r="AC53" i="48"/>
  <c r="R53" i="48"/>
  <c r="AH52" i="48"/>
  <c r="AF52" i="48"/>
  <c r="AE52" i="48"/>
  <c r="AD52" i="48"/>
  <c r="AC52" i="48"/>
  <c r="R52" i="48"/>
  <c r="AH51" i="48"/>
  <c r="AF51" i="48"/>
  <c r="AE51" i="48"/>
  <c r="AD51" i="48"/>
  <c r="AC51" i="48"/>
  <c r="R51" i="48"/>
  <c r="AH50" i="48"/>
  <c r="AF50" i="48"/>
  <c r="AE50" i="48"/>
  <c r="AD50" i="48"/>
  <c r="AC50" i="48"/>
  <c r="R50" i="48"/>
  <c r="AH49" i="48"/>
  <c r="AF49" i="48"/>
  <c r="AE49" i="48"/>
  <c r="AD49" i="48"/>
  <c r="AC49" i="48"/>
  <c r="R49" i="48"/>
  <c r="AH48" i="48"/>
  <c r="AF48" i="48"/>
  <c r="AE48" i="48"/>
  <c r="AD48" i="48"/>
  <c r="AC48" i="48"/>
  <c r="R48" i="48"/>
  <c r="AH47" i="48"/>
  <c r="AF47" i="48"/>
  <c r="AE47" i="48"/>
  <c r="AD47" i="48"/>
  <c r="AC47" i="48"/>
  <c r="R47" i="48"/>
  <c r="AH46" i="48"/>
  <c r="AF46" i="48"/>
  <c r="AE46" i="48"/>
  <c r="AD46" i="48"/>
  <c r="AC46" i="48"/>
  <c r="R46" i="48"/>
  <c r="AH45" i="48"/>
  <c r="AF45" i="48"/>
  <c r="AE45" i="48"/>
  <c r="AD45" i="48"/>
  <c r="AC45" i="48"/>
  <c r="R45" i="48"/>
  <c r="AH44" i="48"/>
  <c r="AF44" i="48"/>
  <c r="AE44" i="48"/>
  <c r="AD44" i="48"/>
  <c r="AC44" i="48"/>
  <c r="R44" i="48"/>
  <c r="AH43" i="48"/>
  <c r="AF43" i="48"/>
  <c r="AE43" i="48"/>
  <c r="AD43" i="48"/>
  <c r="AC43" i="48"/>
  <c r="R43" i="48"/>
  <c r="AH42" i="48"/>
  <c r="AF42" i="48"/>
  <c r="AE42" i="48"/>
  <c r="AD42" i="48"/>
  <c r="AC42" i="48"/>
  <c r="R42" i="48"/>
  <c r="AH41" i="48"/>
  <c r="AF41" i="48"/>
  <c r="AE41" i="48"/>
  <c r="AD41" i="48"/>
  <c r="AC41" i="48"/>
  <c r="R41" i="48"/>
  <c r="AH40" i="48"/>
  <c r="AF40" i="48"/>
  <c r="AE40" i="48"/>
  <c r="AD40" i="48"/>
  <c r="AC40" i="48"/>
  <c r="R40" i="48"/>
  <c r="AH39" i="48"/>
  <c r="AF39" i="48"/>
  <c r="AE39" i="48"/>
  <c r="AD39" i="48"/>
  <c r="AC39" i="48"/>
  <c r="R39" i="48"/>
  <c r="AH38" i="48"/>
  <c r="AF38" i="48"/>
  <c r="AE38" i="48"/>
  <c r="AD38" i="48"/>
  <c r="AC38" i="48"/>
  <c r="R38" i="48"/>
  <c r="AH37" i="48"/>
  <c r="AF37" i="48"/>
  <c r="AE37" i="48"/>
  <c r="AD37" i="48"/>
  <c r="AC37" i="48"/>
  <c r="R37" i="48"/>
  <c r="AH36" i="48"/>
  <c r="AF36" i="48"/>
  <c r="AE36" i="48"/>
  <c r="AD36" i="48"/>
  <c r="AC36" i="48"/>
  <c r="R36" i="48"/>
  <c r="AH35" i="48"/>
  <c r="AF35" i="48"/>
  <c r="AE35" i="48"/>
  <c r="AD35" i="48"/>
  <c r="AC35" i="48"/>
  <c r="R35" i="48"/>
  <c r="AH34" i="48"/>
  <c r="AF34" i="48"/>
  <c r="AE34" i="48"/>
  <c r="AD34" i="48"/>
  <c r="AC34" i="48"/>
  <c r="R34" i="48"/>
  <c r="AH33" i="48"/>
  <c r="AF33" i="48"/>
  <c r="AE33" i="48"/>
  <c r="AD33" i="48"/>
  <c r="AC33" i="48"/>
  <c r="R33" i="48"/>
  <c r="AH32" i="48"/>
  <c r="AF32" i="48"/>
  <c r="AE32" i="48"/>
  <c r="AD32" i="48"/>
  <c r="AC32" i="48"/>
  <c r="R32" i="48"/>
  <c r="AH31" i="48"/>
  <c r="AF31" i="48"/>
  <c r="AE31" i="48"/>
  <c r="AD31" i="48"/>
  <c r="AC31" i="48"/>
  <c r="R31" i="48"/>
  <c r="AH30" i="48"/>
  <c r="AF30" i="48"/>
  <c r="AE30" i="48"/>
  <c r="AD30" i="48"/>
  <c r="AC30" i="48"/>
  <c r="R30" i="48"/>
  <c r="AH29" i="48"/>
  <c r="AF29" i="48"/>
  <c r="AE29" i="48"/>
  <c r="AD29" i="48"/>
  <c r="AC29" i="48"/>
  <c r="R29" i="48"/>
  <c r="AH28" i="48"/>
  <c r="AF28" i="48"/>
  <c r="AE28" i="48"/>
  <c r="AD28" i="48"/>
  <c r="AC28" i="48"/>
  <c r="R28" i="48"/>
  <c r="AH27" i="48"/>
  <c r="AF27" i="48"/>
  <c r="AE27" i="48"/>
  <c r="AD27" i="48"/>
  <c r="AC27" i="48"/>
  <c r="AH26" i="48"/>
  <c r="AF26" i="48"/>
  <c r="AE26" i="48"/>
  <c r="AD26" i="48"/>
  <c r="AC26" i="48"/>
  <c r="AH25" i="48"/>
  <c r="AF25" i="48"/>
  <c r="AE25" i="48"/>
  <c r="AD25" i="48"/>
  <c r="AC25" i="48"/>
  <c r="AH24" i="48"/>
  <c r="AF24" i="48"/>
  <c r="AE24" i="48"/>
  <c r="AD24" i="48"/>
  <c r="AC24" i="48"/>
  <c r="AH23" i="48"/>
  <c r="AF23" i="48"/>
  <c r="AE23" i="48"/>
  <c r="AD23" i="48"/>
  <c r="AC23" i="48"/>
  <c r="AH22" i="48"/>
  <c r="AF22" i="48"/>
  <c r="AE22" i="48"/>
  <c r="AD22" i="48"/>
  <c r="AC22" i="48"/>
  <c r="AH21" i="48"/>
  <c r="AF21" i="48"/>
  <c r="AE21" i="48"/>
  <c r="AD21" i="48"/>
  <c r="AC21" i="48"/>
  <c r="AH20" i="48"/>
  <c r="AF20" i="48"/>
  <c r="AE20" i="48"/>
  <c r="AD20" i="48"/>
  <c r="AC20" i="48"/>
  <c r="AH19" i="48"/>
  <c r="AF19" i="48"/>
  <c r="AE19" i="48"/>
  <c r="AD19" i="48"/>
  <c r="AC19" i="48"/>
  <c r="AH18" i="48"/>
  <c r="AF18" i="48"/>
  <c r="AE18" i="48"/>
  <c r="AD18" i="48"/>
  <c r="AC18" i="48"/>
  <c r="AH17" i="48"/>
  <c r="AF17" i="48"/>
  <c r="AE17" i="48"/>
  <c r="AD17" i="48"/>
  <c r="AC17" i="48"/>
  <c r="AH16" i="48"/>
  <c r="AF16" i="48"/>
  <c r="AE16" i="48"/>
  <c r="AD16" i="48"/>
  <c r="AC16" i="48"/>
  <c r="AH15" i="48"/>
  <c r="AF15" i="48"/>
  <c r="AE15" i="48"/>
  <c r="AD15" i="48"/>
  <c r="AC15" i="48"/>
  <c r="AH14" i="48"/>
  <c r="AF14" i="48"/>
  <c r="AE14" i="48"/>
  <c r="AD14" i="48"/>
  <c r="AC14" i="48"/>
  <c r="AH13" i="48"/>
  <c r="AF13" i="48"/>
  <c r="AE13" i="48"/>
  <c r="AD13" i="48"/>
  <c r="AC13" i="48"/>
  <c r="AH12" i="48"/>
  <c r="AF12" i="48"/>
  <c r="AE12" i="48"/>
  <c r="AD12" i="48"/>
  <c r="AC12" i="48"/>
  <c r="AH11" i="48"/>
  <c r="AF11" i="48"/>
  <c r="AE11" i="48"/>
  <c r="AD11" i="48"/>
  <c r="AC11" i="48"/>
  <c r="AH10" i="48"/>
  <c r="AF10" i="48"/>
  <c r="AE10" i="48"/>
  <c r="AD10" i="48"/>
  <c r="AC10" i="48"/>
  <c r="AH9" i="48"/>
  <c r="AF9" i="48"/>
  <c r="AE9" i="48"/>
  <c r="AD9" i="48"/>
  <c r="AC9" i="48"/>
  <c r="AH8" i="48"/>
  <c r="AF8" i="48"/>
  <c r="AE8" i="48"/>
  <c r="AD8" i="48"/>
  <c r="AC8" i="48"/>
  <c r="AH7" i="48"/>
  <c r="AF7" i="48"/>
  <c r="AE7" i="48"/>
  <c r="AD7" i="48"/>
  <c r="AC7" i="48"/>
  <c r="AH6" i="48"/>
  <c r="AF6" i="48"/>
  <c r="AE6" i="48"/>
  <c r="AD6" i="48"/>
  <c r="AC6" i="48"/>
  <c r="AH5" i="48"/>
  <c r="AF5" i="48"/>
  <c r="AE5" i="48"/>
  <c r="AD5" i="48"/>
  <c r="AC5" i="48"/>
  <c r="AH3" i="48"/>
  <c r="AF3" i="48"/>
  <c r="AE3" i="48"/>
  <c r="AD3" i="48"/>
  <c r="AC3" i="48"/>
  <c r="AG27" i="48" l="1"/>
  <c r="AG4" i="48"/>
  <c r="AG31" i="48"/>
  <c r="AG33" i="48"/>
  <c r="AG35" i="48"/>
  <c r="AG37" i="48"/>
  <c r="AG39" i="48"/>
  <c r="AG41" i="48"/>
  <c r="AG43" i="48"/>
  <c r="AG45" i="48"/>
  <c r="AG47" i="48"/>
  <c r="AG49" i="48"/>
  <c r="AG51" i="48"/>
  <c r="AG53" i="48"/>
  <c r="AG55" i="48"/>
  <c r="AG57" i="48"/>
  <c r="AG59" i="48"/>
  <c r="AG61" i="48"/>
  <c r="AG63" i="48"/>
  <c r="AG65" i="48"/>
  <c r="AG67" i="48"/>
  <c r="AG28" i="48"/>
  <c r="AG32" i="48"/>
  <c r="AG36" i="48"/>
  <c r="AG40" i="48"/>
  <c r="AG44" i="48"/>
  <c r="AG48" i="48"/>
  <c r="AG52" i="48"/>
  <c r="AG56" i="48"/>
  <c r="AG60" i="48"/>
  <c r="AG64" i="48"/>
  <c r="AG66" i="48"/>
  <c r="AG68" i="48"/>
  <c r="AG70" i="48"/>
  <c r="AG34" i="48"/>
  <c r="AG50" i="48"/>
  <c r="AG69" i="48"/>
  <c r="AG30" i="48"/>
  <c r="AG38" i="48"/>
  <c r="AG42" i="48"/>
  <c r="AG46" i="48"/>
  <c r="AG54" i="48"/>
  <c r="AG58" i="48"/>
  <c r="AG62" i="48"/>
  <c r="AG6" i="48"/>
  <c r="AG8" i="48"/>
  <c r="AG10" i="48"/>
  <c r="AG12" i="48"/>
  <c r="AG14" i="48"/>
  <c r="AG16" i="48"/>
  <c r="AG18" i="48"/>
  <c r="AG20" i="48"/>
  <c r="AG22" i="48"/>
  <c r="AG24" i="48"/>
  <c r="AG26" i="48"/>
  <c r="AG29" i="48"/>
  <c r="AG3" i="48"/>
  <c r="AG5" i="48"/>
  <c r="AG7" i="48"/>
  <c r="AG9" i="48"/>
  <c r="AG11" i="48"/>
  <c r="AG13" i="48"/>
  <c r="AG15" i="48"/>
  <c r="AG17" i="48"/>
  <c r="AG19" i="48"/>
  <c r="AG21" i="48"/>
  <c r="AG23" i="48"/>
  <c r="AG25" i="48"/>
  <c r="AL3" i="19"/>
  <c r="AN3" i="26" l="1"/>
  <c r="AN4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2" i="26"/>
  <c r="Q4" i="15" l="1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" i="15"/>
  <c r="AN17" i="21" l="1"/>
  <c r="AO23" i="21" s="1"/>
  <c r="AN18" i="21"/>
  <c r="AN19" i="21"/>
  <c r="AN20" i="21"/>
  <c r="AN21" i="21"/>
  <c r="AN22" i="21"/>
  <c r="AN23" i="21"/>
  <c r="AN24" i="21"/>
  <c r="AO30" i="21" s="1"/>
  <c r="AN25" i="21"/>
  <c r="AN26" i="21"/>
  <c r="AN27" i="21"/>
  <c r="AN28" i="21"/>
  <c r="AN29" i="21"/>
  <c r="AN30" i="21"/>
  <c r="AN31" i="21"/>
  <c r="AN32" i="21"/>
  <c r="AN33" i="21"/>
  <c r="AN34" i="21"/>
  <c r="AO37" i="21" s="1"/>
  <c r="AN35" i="21"/>
  <c r="AN36" i="21"/>
  <c r="AN37" i="21"/>
  <c r="AN38" i="21"/>
  <c r="AO44" i="21" s="1"/>
  <c r="AN39" i="21"/>
  <c r="AN40" i="21"/>
  <c r="AN41" i="21"/>
  <c r="AN42" i="21"/>
  <c r="AN43" i="21"/>
  <c r="AN44" i="21"/>
  <c r="AN45" i="21"/>
  <c r="AO51" i="21" s="1"/>
  <c r="AN46" i="21"/>
  <c r="AN47" i="21"/>
  <c r="AN48" i="21"/>
  <c r="AN49" i="21"/>
  <c r="AN50" i="21"/>
  <c r="AN51" i="21"/>
  <c r="AN52" i="21"/>
  <c r="AO58" i="21" s="1"/>
  <c r="AN53" i="21"/>
  <c r="AN54" i="21"/>
  <c r="AN55" i="21"/>
  <c r="AN56" i="21"/>
  <c r="AN57" i="21"/>
  <c r="AN58" i="21"/>
  <c r="AN59" i="21"/>
  <c r="AN60" i="21"/>
  <c r="AN61" i="21"/>
  <c r="AN62" i="21"/>
  <c r="AO65" i="21" s="1"/>
  <c r="AN63" i="21"/>
  <c r="AN64" i="21"/>
  <c r="AN65" i="21"/>
  <c r="AN66" i="21"/>
  <c r="AO72" i="21" s="1"/>
  <c r="AN67" i="21"/>
  <c r="AN68" i="21"/>
  <c r="AN69" i="21"/>
  <c r="AN70" i="21"/>
  <c r="AN71" i="21"/>
  <c r="AN72" i="21"/>
  <c r="AN73" i="21"/>
  <c r="AO79" i="21" s="1"/>
  <c r="AN74" i="21"/>
  <c r="AN75" i="21"/>
  <c r="AN76" i="21"/>
  <c r="AN77" i="21"/>
  <c r="AN78" i="21"/>
  <c r="AN79" i="21"/>
  <c r="AN80" i="21"/>
  <c r="AO86" i="21" s="1"/>
  <c r="AN81" i="21"/>
  <c r="AN82" i="21"/>
  <c r="AN83" i="21"/>
  <c r="AN84" i="21"/>
  <c r="AN85" i="21"/>
  <c r="AN86" i="21"/>
  <c r="AN87" i="21"/>
  <c r="AN88" i="21"/>
  <c r="AN89" i="21"/>
  <c r="AN90" i="21"/>
  <c r="AO93" i="21" s="1"/>
  <c r="AN91" i="21"/>
  <c r="AN92" i="21"/>
  <c r="AN93" i="21"/>
  <c r="AN94" i="21"/>
  <c r="AO100" i="21" s="1"/>
  <c r="AN95" i="21"/>
  <c r="AN96" i="21"/>
  <c r="AN97" i="21"/>
  <c r="AN98" i="21"/>
  <c r="AN99" i="21"/>
  <c r="AN100" i="21"/>
  <c r="AN101" i="21"/>
  <c r="AO107" i="21" s="1"/>
  <c r="AN102" i="21"/>
  <c r="AN103" i="21"/>
  <c r="AN104" i="21"/>
  <c r="AN105" i="21"/>
  <c r="AN106" i="21"/>
  <c r="AN107" i="21"/>
  <c r="AN108" i="21"/>
  <c r="AO114" i="21" s="1"/>
  <c r="AN109" i="21"/>
  <c r="AN110" i="21"/>
  <c r="AN111" i="21"/>
  <c r="AN112" i="21"/>
  <c r="AN113" i="21"/>
  <c r="AN114" i="21"/>
  <c r="AN115" i="21"/>
  <c r="AN116" i="21"/>
  <c r="AN117" i="21"/>
  <c r="AN118" i="21"/>
  <c r="AO121" i="21" s="1"/>
  <c r="AN119" i="21"/>
  <c r="AN120" i="21"/>
  <c r="AN121" i="21"/>
  <c r="AN122" i="21"/>
  <c r="AO128" i="21" s="1"/>
  <c r="AN123" i="21"/>
  <c r="AN124" i="21"/>
  <c r="AN125" i="21"/>
  <c r="AN126" i="21"/>
  <c r="AN127" i="21"/>
  <c r="AN128" i="21"/>
  <c r="AN129" i="21"/>
  <c r="AO135" i="21" s="1"/>
  <c r="AN130" i="21"/>
  <c r="AN131" i="21"/>
  <c r="AN132" i="21"/>
  <c r="AN133" i="21"/>
  <c r="AN134" i="21"/>
  <c r="AN135" i="21"/>
  <c r="AN136" i="21"/>
  <c r="AO142" i="21" s="1"/>
  <c r="AN137" i="21"/>
  <c r="AN138" i="21"/>
  <c r="AN139" i="21"/>
  <c r="AN140" i="21"/>
  <c r="AN141" i="21"/>
  <c r="AN142" i="21"/>
  <c r="AN143" i="21"/>
  <c r="AN144" i="21"/>
  <c r="AN145" i="21"/>
  <c r="AN146" i="21"/>
  <c r="AO149" i="21" s="1"/>
  <c r="AN147" i="21"/>
  <c r="AN148" i="21"/>
  <c r="AN149" i="21"/>
  <c r="AN150" i="21"/>
  <c r="AO156" i="21" s="1"/>
  <c r="AN151" i="21"/>
  <c r="AN152" i="21"/>
  <c r="AN153" i="21"/>
  <c r="AN154" i="21"/>
  <c r="AN155" i="21"/>
  <c r="AN156" i="21"/>
  <c r="AN157" i="21"/>
  <c r="AO163" i="21" s="1"/>
  <c r="AN158" i="21"/>
  <c r="AN159" i="21"/>
  <c r="AN160" i="21"/>
  <c r="AN161" i="21"/>
  <c r="AN162" i="21"/>
  <c r="AN163" i="21"/>
  <c r="AN164" i="21"/>
  <c r="AO170" i="21" s="1"/>
  <c r="AP191" i="21" s="1"/>
  <c r="AN165" i="21"/>
  <c r="AN166" i="21"/>
  <c r="AN167" i="21"/>
  <c r="AN168" i="21"/>
  <c r="AN169" i="21"/>
  <c r="AN170" i="21"/>
  <c r="AN171" i="21"/>
  <c r="AN172" i="21"/>
  <c r="AN173" i="21"/>
  <c r="AN174" i="21"/>
  <c r="AO177" i="21" s="1"/>
  <c r="AN175" i="21"/>
  <c r="AN176" i="21"/>
  <c r="AN177" i="21"/>
  <c r="AN178" i="21"/>
  <c r="AO184" i="21" s="1"/>
  <c r="AN179" i="21"/>
  <c r="AN180" i="21"/>
  <c r="AN181" i="21"/>
  <c r="AN182" i="21"/>
  <c r="AN183" i="21"/>
  <c r="AN184" i="21"/>
  <c r="AN185" i="21"/>
  <c r="AO191" i="21" s="1"/>
  <c r="AN186" i="21"/>
  <c r="AN187" i="21"/>
  <c r="AN188" i="21"/>
  <c r="AN189" i="21"/>
  <c r="AN190" i="21"/>
  <c r="AN191" i="21"/>
  <c r="S184" i="33" l="1"/>
  <c r="R184" i="33"/>
  <c r="P184" i="33"/>
  <c r="O184" i="33"/>
  <c r="S183" i="33"/>
  <c r="R183" i="33"/>
  <c r="P183" i="33"/>
  <c r="O183" i="33"/>
  <c r="S182" i="33"/>
  <c r="R182" i="33"/>
  <c r="P182" i="33"/>
  <c r="O182" i="33"/>
  <c r="S181" i="33"/>
  <c r="R181" i="33"/>
  <c r="P181" i="33"/>
  <c r="O181" i="33"/>
  <c r="S180" i="33"/>
  <c r="R180" i="33"/>
  <c r="P180" i="33"/>
  <c r="O180" i="33"/>
  <c r="S179" i="33"/>
  <c r="R179" i="33"/>
  <c r="Q179" i="33"/>
  <c r="Q182" i="33" s="1"/>
  <c r="P179" i="33"/>
  <c r="O179" i="33"/>
  <c r="S178" i="33"/>
  <c r="R178" i="33"/>
  <c r="P178" i="33"/>
  <c r="O178" i="33"/>
  <c r="S177" i="33"/>
  <c r="R177" i="33"/>
  <c r="P177" i="33"/>
  <c r="O177" i="33"/>
  <c r="S176" i="33"/>
  <c r="R176" i="33"/>
  <c r="P176" i="33"/>
  <c r="O176" i="33"/>
  <c r="S175" i="33"/>
  <c r="R175" i="33"/>
  <c r="P175" i="33"/>
  <c r="O175" i="33"/>
  <c r="S174" i="33"/>
  <c r="R174" i="33"/>
  <c r="P174" i="33"/>
  <c r="O174" i="33"/>
  <c r="S173" i="33"/>
  <c r="R173" i="33"/>
  <c r="P173" i="33"/>
  <c r="O173" i="33"/>
  <c r="S172" i="33"/>
  <c r="R172" i="33"/>
  <c r="Q172" i="33"/>
  <c r="P172" i="33"/>
  <c r="O172" i="33"/>
  <c r="S171" i="33"/>
  <c r="R171" i="33"/>
  <c r="P171" i="33"/>
  <c r="O171" i="33"/>
  <c r="S170" i="33"/>
  <c r="R170" i="33"/>
  <c r="P170" i="33"/>
  <c r="O170" i="33"/>
  <c r="S169" i="33"/>
  <c r="R169" i="33"/>
  <c r="P169" i="33"/>
  <c r="O169" i="33"/>
  <c r="S168" i="33"/>
  <c r="R168" i="33"/>
  <c r="P168" i="33"/>
  <c r="O168" i="33"/>
  <c r="S167" i="33"/>
  <c r="R167" i="33"/>
  <c r="P167" i="33"/>
  <c r="O167" i="33"/>
  <c r="S166" i="33"/>
  <c r="R166" i="33"/>
  <c r="P166" i="33"/>
  <c r="O166" i="33"/>
  <c r="S165" i="33"/>
  <c r="R165" i="33"/>
  <c r="Q165" i="33"/>
  <c r="P165" i="33"/>
  <c r="O165" i="33"/>
  <c r="S164" i="33"/>
  <c r="R164" i="33"/>
  <c r="P164" i="33"/>
  <c r="O164" i="33"/>
  <c r="S163" i="33"/>
  <c r="R163" i="33"/>
  <c r="P163" i="33"/>
  <c r="O163" i="33"/>
  <c r="S162" i="33"/>
  <c r="R162" i="33"/>
  <c r="P162" i="33"/>
  <c r="O162" i="33"/>
  <c r="S161" i="33"/>
  <c r="R161" i="33"/>
  <c r="P161" i="33"/>
  <c r="O161" i="33"/>
  <c r="S160" i="33"/>
  <c r="R160" i="33"/>
  <c r="P160" i="33"/>
  <c r="O160" i="33"/>
  <c r="S159" i="33"/>
  <c r="R159" i="33"/>
  <c r="P159" i="33"/>
  <c r="O159" i="33"/>
  <c r="S158" i="33"/>
  <c r="R158" i="33"/>
  <c r="Q158" i="33"/>
  <c r="P158" i="33"/>
  <c r="O158" i="33"/>
  <c r="S157" i="33"/>
  <c r="R157" i="33"/>
  <c r="P157" i="33"/>
  <c r="O157" i="33"/>
  <c r="S156" i="33"/>
  <c r="R156" i="33"/>
  <c r="P156" i="33"/>
  <c r="O156" i="33"/>
  <c r="S155" i="33"/>
  <c r="R155" i="33"/>
  <c r="P155" i="33"/>
  <c r="O155" i="33"/>
  <c r="S154" i="33"/>
  <c r="R154" i="33"/>
  <c r="P154" i="33"/>
  <c r="O154" i="33"/>
  <c r="S153" i="33"/>
  <c r="R153" i="33"/>
  <c r="P153" i="33"/>
  <c r="O153" i="33"/>
  <c r="S152" i="33"/>
  <c r="R152" i="33"/>
  <c r="P152" i="33"/>
  <c r="O152" i="33"/>
  <c r="S151" i="33"/>
  <c r="R151" i="33"/>
  <c r="Q151" i="33"/>
  <c r="P151" i="33"/>
  <c r="O151" i="33"/>
  <c r="S150" i="33"/>
  <c r="R150" i="33"/>
  <c r="P150" i="33"/>
  <c r="O150" i="33"/>
  <c r="S149" i="33"/>
  <c r="R149" i="33"/>
  <c r="P149" i="33"/>
  <c r="O149" i="33"/>
  <c r="S148" i="33"/>
  <c r="R148" i="33"/>
  <c r="P148" i="33"/>
  <c r="O148" i="33"/>
  <c r="S147" i="33"/>
  <c r="R147" i="33"/>
  <c r="P147" i="33"/>
  <c r="O147" i="33"/>
  <c r="S146" i="33"/>
  <c r="R146" i="33"/>
  <c r="P146" i="33"/>
  <c r="O146" i="33"/>
  <c r="S145" i="33"/>
  <c r="R145" i="33"/>
  <c r="P145" i="33"/>
  <c r="O145" i="33"/>
  <c r="S144" i="33"/>
  <c r="R144" i="33"/>
  <c r="Q144" i="33"/>
  <c r="P144" i="33"/>
  <c r="O144" i="33"/>
  <c r="S143" i="33"/>
  <c r="R143" i="33"/>
  <c r="P143" i="33"/>
  <c r="O143" i="33"/>
  <c r="S142" i="33"/>
  <c r="R142" i="33"/>
  <c r="P142" i="33"/>
  <c r="O142" i="33"/>
  <c r="S141" i="33"/>
  <c r="R141" i="33"/>
  <c r="P141" i="33"/>
  <c r="O141" i="33"/>
  <c r="S140" i="33"/>
  <c r="R140" i="33"/>
  <c r="P140" i="33"/>
  <c r="O140" i="33"/>
  <c r="S139" i="33"/>
  <c r="R139" i="33"/>
  <c r="P139" i="33"/>
  <c r="O139" i="33"/>
  <c r="S138" i="33"/>
  <c r="R138" i="33"/>
  <c r="P138" i="33"/>
  <c r="O138" i="33"/>
  <c r="S137" i="33"/>
  <c r="R137" i="33"/>
  <c r="Q137" i="33"/>
  <c r="P137" i="33"/>
  <c r="O137" i="33"/>
  <c r="S136" i="33"/>
  <c r="R136" i="33"/>
  <c r="P136" i="33"/>
  <c r="O136" i="33"/>
  <c r="S135" i="33"/>
  <c r="R135" i="33"/>
  <c r="P135" i="33"/>
  <c r="O135" i="33"/>
  <c r="S134" i="33"/>
  <c r="R134" i="33"/>
  <c r="P134" i="33"/>
  <c r="O134" i="33"/>
  <c r="S133" i="33"/>
  <c r="R133" i="33"/>
  <c r="P133" i="33"/>
  <c r="O133" i="33"/>
  <c r="S132" i="33"/>
  <c r="R132" i="33"/>
  <c r="P132" i="33"/>
  <c r="O132" i="33"/>
  <c r="S131" i="33"/>
  <c r="R131" i="33"/>
  <c r="P131" i="33"/>
  <c r="O131" i="33"/>
  <c r="S130" i="33"/>
  <c r="R130" i="33"/>
  <c r="Q130" i="33"/>
  <c r="P130" i="33"/>
  <c r="O130" i="33"/>
  <c r="S129" i="33"/>
  <c r="R129" i="33"/>
  <c r="P129" i="33"/>
  <c r="O129" i="33"/>
  <c r="S128" i="33"/>
  <c r="R128" i="33"/>
  <c r="P128" i="33"/>
  <c r="O128" i="33"/>
  <c r="S127" i="33"/>
  <c r="R127" i="33"/>
  <c r="P127" i="33"/>
  <c r="O127" i="33"/>
  <c r="S126" i="33"/>
  <c r="R126" i="33"/>
  <c r="P126" i="33"/>
  <c r="O126" i="33"/>
  <c r="S125" i="33"/>
  <c r="R125" i="33"/>
  <c r="P125" i="33"/>
  <c r="O125" i="33"/>
  <c r="S124" i="33"/>
  <c r="R124" i="33"/>
  <c r="P124" i="33"/>
  <c r="O124" i="33"/>
  <c r="S123" i="33"/>
  <c r="R123" i="33"/>
  <c r="Q123" i="33"/>
  <c r="P123" i="33"/>
  <c r="O123" i="33"/>
  <c r="S122" i="33"/>
  <c r="R122" i="33"/>
  <c r="P122" i="33"/>
  <c r="O122" i="33"/>
  <c r="S121" i="33"/>
  <c r="R121" i="33"/>
  <c r="P121" i="33"/>
  <c r="O121" i="33"/>
  <c r="S120" i="33"/>
  <c r="R120" i="33"/>
  <c r="P120" i="33"/>
  <c r="O120" i="33"/>
  <c r="S119" i="33"/>
  <c r="R119" i="33"/>
  <c r="P119" i="33"/>
  <c r="O119" i="33"/>
  <c r="S118" i="33"/>
  <c r="R118" i="33"/>
  <c r="P118" i="33"/>
  <c r="O118" i="33"/>
  <c r="S117" i="33"/>
  <c r="R117" i="33"/>
  <c r="P117" i="33"/>
  <c r="O117" i="33"/>
  <c r="S116" i="33"/>
  <c r="R116" i="33"/>
  <c r="Q116" i="33"/>
  <c r="P116" i="33"/>
  <c r="O116" i="33"/>
  <c r="S115" i="33"/>
  <c r="R115" i="33"/>
  <c r="P115" i="33"/>
  <c r="O115" i="33"/>
  <c r="S114" i="33"/>
  <c r="R114" i="33"/>
  <c r="P114" i="33"/>
  <c r="O114" i="33"/>
  <c r="S113" i="33"/>
  <c r="R113" i="33"/>
  <c r="P113" i="33"/>
  <c r="O113" i="33"/>
  <c r="S112" i="33"/>
  <c r="R112" i="33"/>
  <c r="P112" i="33"/>
  <c r="O112" i="33"/>
  <c r="S111" i="33"/>
  <c r="R111" i="33"/>
  <c r="P111" i="33"/>
  <c r="O111" i="33"/>
  <c r="S110" i="33"/>
  <c r="R110" i="33"/>
  <c r="P110" i="33"/>
  <c r="O110" i="33"/>
  <c r="S109" i="33"/>
  <c r="R109" i="33"/>
  <c r="Q109" i="33"/>
  <c r="P109" i="33"/>
  <c r="O109" i="33"/>
  <c r="S108" i="33"/>
  <c r="R108" i="33"/>
  <c r="P108" i="33"/>
  <c r="O108" i="33"/>
  <c r="S107" i="33"/>
  <c r="R107" i="33"/>
  <c r="P107" i="33"/>
  <c r="O107" i="33"/>
  <c r="S106" i="33"/>
  <c r="R106" i="33"/>
  <c r="P106" i="33"/>
  <c r="O106" i="33"/>
  <c r="S105" i="33"/>
  <c r="R105" i="33"/>
  <c r="P105" i="33"/>
  <c r="O105" i="33"/>
  <c r="S104" i="33"/>
  <c r="R104" i="33"/>
  <c r="P104" i="33"/>
  <c r="O104" i="33"/>
  <c r="S103" i="33"/>
  <c r="R103" i="33"/>
  <c r="P103" i="33"/>
  <c r="O103" i="33"/>
  <c r="S102" i="33"/>
  <c r="R102" i="33"/>
  <c r="Q102" i="33"/>
  <c r="P102" i="33"/>
  <c r="O102" i="33"/>
  <c r="S101" i="33"/>
  <c r="R101" i="33"/>
  <c r="P101" i="33"/>
  <c r="O101" i="33"/>
  <c r="S100" i="33"/>
  <c r="R100" i="33"/>
  <c r="P100" i="33"/>
  <c r="O100" i="33"/>
  <c r="S99" i="33"/>
  <c r="R99" i="33"/>
  <c r="P99" i="33"/>
  <c r="O99" i="33"/>
  <c r="S98" i="33"/>
  <c r="R98" i="33"/>
  <c r="P98" i="33"/>
  <c r="O98" i="33"/>
  <c r="S97" i="33"/>
  <c r="R97" i="33"/>
  <c r="P97" i="33"/>
  <c r="O97" i="33"/>
  <c r="S96" i="33"/>
  <c r="R96" i="33"/>
  <c r="P96" i="33"/>
  <c r="O96" i="33"/>
  <c r="S95" i="33"/>
  <c r="R95" i="33"/>
  <c r="Q95" i="33"/>
  <c r="P95" i="33"/>
  <c r="O95" i="33"/>
  <c r="S94" i="33"/>
  <c r="R94" i="33"/>
  <c r="P94" i="33"/>
  <c r="O94" i="33"/>
  <c r="S93" i="33"/>
  <c r="R93" i="33"/>
  <c r="P93" i="33"/>
  <c r="O93" i="33"/>
  <c r="S92" i="33"/>
  <c r="R92" i="33"/>
  <c r="P92" i="33"/>
  <c r="O92" i="33"/>
  <c r="S91" i="33"/>
  <c r="R91" i="33"/>
  <c r="P91" i="33"/>
  <c r="O91" i="33"/>
  <c r="S90" i="33"/>
  <c r="R90" i="33"/>
  <c r="P90" i="33"/>
  <c r="O90" i="33"/>
  <c r="S89" i="33"/>
  <c r="R89" i="33"/>
  <c r="P89" i="33"/>
  <c r="O89" i="33"/>
  <c r="S88" i="33"/>
  <c r="R88" i="33"/>
  <c r="Q88" i="33"/>
  <c r="P88" i="33"/>
  <c r="O88" i="33"/>
  <c r="S87" i="33"/>
  <c r="R87" i="33"/>
  <c r="P87" i="33"/>
  <c r="O87" i="33"/>
  <c r="S86" i="33"/>
  <c r="R86" i="33"/>
  <c r="P86" i="33"/>
  <c r="O86" i="33"/>
  <c r="S85" i="33"/>
  <c r="R85" i="33"/>
  <c r="P85" i="33"/>
  <c r="O85" i="33"/>
  <c r="S84" i="33"/>
  <c r="R84" i="33"/>
  <c r="P84" i="33"/>
  <c r="O84" i="33"/>
  <c r="S83" i="33"/>
  <c r="R83" i="33"/>
  <c r="P83" i="33"/>
  <c r="O83" i="33"/>
  <c r="S82" i="33"/>
  <c r="R82" i="33"/>
  <c r="P82" i="33"/>
  <c r="O82" i="33"/>
  <c r="S81" i="33"/>
  <c r="R81" i="33"/>
  <c r="Q81" i="33"/>
  <c r="P81" i="33"/>
  <c r="O81" i="33"/>
  <c r="S80" i="33"/>
  <c r="R80" i="33"/>
  <c r="P80" i="33"/>
  <c r="O80" i="33"/>
  <c r="S79" i="33"/>
  <c r="R79" i="33"/>
  <c r="P79" i="33"/>
  <c r="O79" i="33"/>
  <c r="S78" i="33"/>
  <c r="R78" i="33"/>
  <c r="P78" i="33"/>
  <c r="O78" i="33"/>
  <c r="S77" i="33"/>
  <c r="R77" i="33"/>
  <c r="P77" i="33"/>
  <c r="O77" i="33"/>
  <c r="S76" i="33"/>
  <c r="R76" i="33"/>
  <c r="P76" i="33"/>
  <c r="O76" i="33"/>
  <c r="S75" i="33"/>
  <c r="R75" i="33"/>
  <c r="P75" i="33"/>
  <c r="O75" i="33"/>
  <c r="S74" i="33"/>
  <c r="R74" i="33"/>
  <c r="Q74" i="33"/>
  <c r="P74" i="33"/>
  <c r="O74" i="33"/>
  <c r="S73" i="33"/>
  <c r="R73" i="33"/>
  <c r="P73" i="33"/>
  <c r="O73" i="33"/>
  <c r="S72" i="33"/>
  <c r="R72" i="33"/>
  <c r="P72" i="33"/>
  <c r="O72" i="33"/>
  <c r="S71" i="33"/>
  <c r="R71" i="33"/>
  <c r="P71" i="33"/>
  <c r="O71" i="33"/>
  <c r="S70" i="33"/>
  <c r="R70" i="33"/>
  <c r="P70" i="33"/>
  <c r="O70" i="33"/>
  <c r="S69" i="33"/>
  <c r="R69" i="33"/>
  <c r="P69" i="33"/>
  <c r="O69" i="33"/>
  <c r="S68" i="33"/>
  <c r="R68" i="33"/>
  <c r="P68" i="33"/>
  <c r="O68" i="33"/>
  <c r="S67" i="33"/>
  <c r="R67" i="33"/>
  <c r="Q67" i="33"/>
  <c r="P67" i="33"/>
  <c r="O67" i="33"/>
  <c r="S66" i="33"/>
  <c r="R66" i="33"/>
  <c r="P66" i="33"/>
  <c r="O66" i="33"/>
  <c r="S65" i="33"/>
  <c r="R65" i="33"/>
  <c r="P65" i="33"/>
  <c r="O65" i="33"/>
  <c r="S64" i="33"/>
  <c r="R64" i="33"/>
  <c r="P64" i="33"/>
  <c r="O64" i="33"/>
  <c r="S63" i="33"/>
  <c r="R63" i="33"/>
  <c r="P63" i="33"/>
  <c r="O63" i="33"/>
  <c r="S62" i="33"/>
  <c r="R62" i="33"/>
  <c r="P62" i="33"/>
  <c r="O62" i="33"/>
  <c r="S61" i="33"/>
  <c r="R61" i="33"/>
  <c r="P61" i="33"/>
  <c r="O61" i="33"/>
  <c r="S60" i="33"/>
  <c r="R60" i="33"/>
  <c r="Q60" i="33"/>
  <c r="P60" i="33"/>
  <c r="O60" i="33"/>
  <c r="S59" i="33"/>
  <c r="R59" i="33"/>
  <c r="P59" i="33"/>
  <c r="O59" i="33"/>
  <c r="S58" i="33"/>
  <c r="R58" i="33"/>
  <c r="P58" i="33"/>
  <c r="O58" i="33"/>
  <c r="S57" i="33"/>
  <c r="R57" i="33"/>
  <c r="P57" i="33"/>
  <c r="O57" i="33"/>
  <c r="S56" i="33"/>
  <c r="R56" i="33"/>
  <c r="P56" i="33"/>
  <c r="O56" i="33"/>
  <c r="S55" i="33"/>
  <c r="R55" i="33"/>
  <c r="P55" i="33"/>
  <c r="O55" i="33"/>
  <c r="S54" i="33"/>
  <c r="R54" i="33"/>
  <c r="P54" i="33"/>
  <c r="O54" i="33"/>
  <c r="S53" i="33"/>
  <c r="R53" i="33"/>
  <c r="Q53" i="33"/>
  <c r="P53" i="33"/>
  <c r="O53" i="33"/>
  <c r="S52" i="33"/>
  <c r="R52" i="33"/>
  <c r="P52" i="33"/>
  <c r="O52" i="33"/>
  <c r="S51" i="33"/>
  <c r="R51" i="33"/>
  <c r="P51" i="33"/>
  <c r="O51" i="33"/>
  <c r="S50" i="33"/>
  <c r="R50" i="33"/>
  <c r="P50" i="33"/>
  <c r="O50" i="33"/>
  <c r="S49" i="33"/>
  <c r="R49" i="33"/>
  <c r="P49" i="33"/>
  <c r="O49" i="33"/>
  <c r="S48" i="33"/>
  <c r="R48" i="33"/>
  <c r="P48" i="33"/>
  <c r="O48" i="33"/>
  <c r="S47" i="33"/>
  <c r="R47" i="33"/>
  <c r="P47" i="33"/>
  <c r="O47" i="33"/>
  <c r="S46" i="33"/>
  <c r="R46" i="33"/>
  <c r="Q46" i="33"/>
  <c r="P46" i="33"/>
  <c r="O46" i="33"/>
  <c r="S45" i="33"/>
  <c r="R45" i="33"/>
  <c r="P45" i="33"/>
  <c r="O45" i="33"/>
  <c r="S44" i="33"/>
  <c r="R44" i="33"/>
  <c r="P44" i="33"/>
  <c r="O44" i="33"/>
  <c r="S43" i="33"/>
  <c r="R43" i="33"/>
  <c r="P43" i="33"/>
  <c r="O43" i="33"/>
  <c r="S42" i="33"/>
  <c r="R42" i="33"/>
  <c r="P42" i="33"/>
  <c r="O42" i="33"/>
  <c r="S41" i="33"/>
  <c r="R41" i="33"/>
  <c r="P41" i="33"/>
  <c r="O41" i="33"/>
  <c r="S40" i="33"/>
  <c r="R40" i="33"/>
  <c r="P40" i="33"/>
  <c r="O40" i="33"/>
  <c r="S39" i="33"/>
  <c r="R39" i="33"/>
  <c r="Q39" i="33"/>
  <c r="P39" i="33"/>
  <c r="O39" i="33"/>
  <c r="S38" i="33"/>
  <c r="R38" i="33"/>
  <c r="P38" i="33"/>
  <c r="O38" i="33"/>
  <c r="S37" i="33"/>
  <c r="R37" i="33"/>
  <c r="P37" i="33"/>
  <c r="O37" i="33"/>
  <c r="S36" i="33"/>
  <c r="R36" i="33"/>
  <c r="P36" i="33"/>
  <c r="O36" i="33"/>
  <c r="S35" i="33"/>
  <c r="R35" i="33"/>
  <c r="P35" i="33"/>
  <c r="O35" i="33"/>
  <c r="S34" i="33"/>
  <c r="R34" i="33"/>
  <c r="P34" i="33"/>
  <c r="O34" i="33"/>
  <c r="S33" i="33"/>
  <c r="R33" i="33"/>
  <c r="P33" i="33"/>
  <c r="O33" i="33"/>
  <c r="S32" i="33"/>
  <c r="R32" i="33"/>
  <c r="Q32" i="33"/>
  <c r="P32" i="33"/>
  <c r="O32" i="33"/>
  <c r="S31" i="33"/>
  <c r="R31" i="33"/>
  <c r="P31" i="33"/>
  <c r="O31" i="33"/>
  <c r="S30" i="33"/>
  <c r="R30" i="33"/>
  <c r="P30" i="33"/>
  <c r="O30" i="33"/>
  <c r="S29" i="33"/>
  <c r="R29" i="33"/>
  <c r="P29" i="33"/>
  <c r="O29" i="33"/>
  <c r="S28" i="33"/>
  <c r="R28" i="33"/>
  <c r="P28" i="33"/>
  <c r="O28" i="33"/>
  <c r="S27" i="33"/>
  <c r="R27" i="33"/>
  <c r="P27" i="33"/>
  <c r="O27" i="33"/>
  <c r="S26" i="33"/>
  <c r="R26" i="33"/>
  <c r="P26" i="33"/>
  <c r="O26" i="33"/>
  <c r="S25" i="33"/>
  <c r="R25" i="33"/>
  <c r="Q25" i="33"/>
  <c r="P25" i="33"/>
  <c r="O25" i="33"/>
  <c r="S24" i="33"/>
  <c r="R24" i="33"/>
  <c r="P24" i="33"/>
  <c r="O24" i="33"/>
  <c r="S23" i="33"/>
  <c r="R23" i="33"/>
  <c r="P23" i="33"/>
  <c r="O23" i="33"/>
  <c r="S22" i="33"/>
  <c r="R22" i="33"/>
  <c r="P22" i="33"/>
  <c r="O22" i="33"/>
  <c r="S21" i="33"/>
  <c r="R21" i="33"/>
  <c r="P21" i="33"/>
  <c r="O21" i="33"/>
  <c r="S20" i="33"/>
  <c r="R20" i="33"/>
  <c r="P20" i="33"/>
  <c r="O20" i="33"/>
  <c r="S19" i="33"/>
  <c r="R19" i="33"/>
  <c r="P19" i="33"/>
  <c r="O19" i="33"/>
  <c r="S18" i="33"/>
  <c r="R18" i="33"/>
  <c r="Q18" i="33"/>
  <c r="P18" i="33"/>
  <c r="O18" i="33"/>
  <c r="S17" i="33"/>
  <c r="R17" i="33"/>
  <c r="P17" i="33"/>
  <c r="O17" i="33"/>
  <c r="S16" i="33"/>
  <c r="R16" i="33"/>
  <c r="P16" i="33"/>
  <c r="O16" i="33"/>
  <c r="S15" i="33"/>
  <c r="R15" i="33"/>
  <c r="P15" i="33"/>
  <c r="O15" i="33"/>
  <c r="S14" i="33"/>
  <c r="R14" i="33"/>
  <c r="P14" i="33"/>
  <c r="O14" i="33"/>
  <c r="S13" i="33"/>
  <c r="R13" i="33"/>
  <c r="P13" i="33"/>
  <c r="O13" i="33"/>
  <c r="S12" i="33"/>
  <c r="R12" i="33"/>
  <c r="P12" i="33"/>
  <c r="O12" i="33"/>
  <c r="S11" i="33"/>
  <c r="R11" i="33"/>
  <c r="Q11" i="33"/>
  <c r="P11" i="33"/>
  <c r="O11" i="33"/>
  <c r="S10" i="33"/>
  <c r="R10" i="33"/>
  <c r="P10" i="33"/>
  <c r="O10" i="33"/>
  <c r="S9" i="33"/>
  <c r="R9" i="33"/>
  <c r="P9" i="33"/>
  <c r="O9" i="33"/>
  <c r="S8" i="33"/>
  <c r="R8" i="33"/>
  <c r="P8" i="33"/>
  <c r="O8" i="33"/>
  <c r="S7" i="33"/>
  <c r="R7" i="33"/>
  <c r="P7" i="33"/>
  <c r="O7" i="33"/>
  <c r="S6" i="33"/>
  <c r="R6" i="33"/>
  <c r="P6" i="33"/>
  <c r="O6" i="33"/>
  <c r="S5" i="33"/>
  <c r="R5" i="33"/>
  <c r="P5" i="33"/>
  <c r="O5" i="33"/>
  <c r="S4" i="33"/>
  <c r="R4" i="33"/>
  <c r="Q4" i="33"/>
  <c r="P4" i="33"/>
  <c r="O4" i="33"/>
  <c r="S3" i="33"/>
  <c r="R3" i="33"/>
  <c r="P3" i="33"/>
  <c r="O3" i="33"/>
  <c r="R184" i="32"/>
  <c r="Q184" i="32"/>
  <c r="P184" i="32"/>
  <c r="O184" i="32"/>
  <c r="R183" i="32"/>
  <c r="Q183" i="32"/>
  <c r="P183" i="32"/>
  <c r="O183" i="32"/>
  <c r="R182" i="32"/>
  <c r="Q182" i="32"/>
  <c r="P182" i="32"/>
  <c r="O182" i="32"/>
  <c r="R181" i="32"/>
  <c r="Q181" i="32"/>
  <c r="P181" i="32"/>
  <c r="O181" i="32"/>
  <c r="R180" i="32"/>
  <c r="Q180" i="32"/>
  <c r="P180" i="32"/>
  <c r="O180" i="32"/>
  <c r="R179" i="32"/>
  <c r="Q179" i="32"/>
  <c r="P179" i="32"/>
  <c r="O179" i="32"/>
  <c r="R178" i="32"/>
  <c r="Q178" i="32"/>
  <c r="P178" i="32"/>
  <c r="O178" i="32"/>
  <c r="R177" i="32"/>
  <c r="Q177" i="32"/>
  <c r="P177" i="32"/>
  <c r="O177" i="32"/>
  <c r="R176" i="32"/>
  <c r="Q176" i="32"/>
  <c r="P176" i="32"/>
  <c r="O176" i="32"/>
  <c r="R175" i="32"/>
  <c r="Q175" i="32"/>
  <c r="P175" i="32"/>
  <c r="O175" i="32"/>
  <c r="R174" i="32"/>
  <c r="Q174" i="32"/>
  <c r="P174" i="32"/>
  <c r="O174" i="32"/>
  <c r="R173" i="32"/>
  <c r="Q173" i="32"/>
  <c r="P173" i="32"/>
  <c r="O173" i="32"/>
  <c r="R172" i="32"/>
  <c r="Q172" i="32"/>
  <c r="P172" i="32"/>
  <c r="O172" i="32"/>
  <c r="R171" i="32"/>
  <c r="Q171" i="32"/>
  <c r="P171" i="32"/>
  <c r="O171" i="32"/>
  <c r="R170" i="32"/>
  <c r="Q170" i="32"/>
  <c r="P170" i="32"/>
  <c r="O170" i="32"/>
  <c r="R169" i="32"/>
  <c r="Q169" i="32"/>
  <c r="P169" i="32"/>
  <c r="O169" i="32"/>
  <c r="R168" i="32"/>
  <c r="Q168" i="32"/>
  <c r="P168" i="32"/>
  <c r="O168" i="32"/>
  <c r="R167" i="32"/>
  <c r="Q167" i="32"/>
  <c r="P167" i="32"/>
  <c r="O167" i="32"/>
  <c r="R166" i="32"/>
  <c r="Q166" i="32"/>
  <c r="P166" i="32"/>
  <c r="O166" i="32"/>
  <c r="R165" i="32"/>
  <c r="Q165" i="32"/>
  <c r="P165" i="32"/>
  <c r="O165" i="32"/>
  <c r="R164" i="32"/>
  <c r="Q164" i="32"/>
  <c r="P164" i="32"/>
  <c r="O164" i="32"/>
  <c r="R163" i="32"/>
  <c r="Q163" i="32"/>
  <c r="P163" i="32"/>
  <c r="O163" i="32"/>
  <c r="R162" i="32"/>
  <c r="Q162" i="32"/>
  <c r="P162" i="32"/>
  <c r="O162" i="32"/>
  <c r="R161" i="32"/>
  <c r="Q161" i="32"/>
  <c r="P161" i="32"/>
  <c r="O161" i="32"/>
  <c r="R160" i="32"/>
  <c r="Q160" i="32"/>
  <c r="P160" i="32"/>
  <c r="O160" i="32"/>
  <c r="R159" i="32"/>
  <c r="Q159" i="32"/>
  <c r="P159" i="32"/>
  <c r="O159" i="32"/>
  <c r="R158" i="32"/>
  <c r="Q158" i="32"/>
  <c r="P158" i="32"/>
  <c r="O158" i="32"/>
  <c r="R157" i="32"/>
  <c r="Q157" i="32"/>
  <c r="P157" i="32"/>
  <c r="O157" i="32"/>
  <c r="R156" i="32"/>
  <c r="Q156" i="32"/>
  <c r="P156" i="32"/>
  <c r="O156" i="32"/>
  <c r="R155" i="32"/>
  <c r="Q155" i="32"/>
  <c r="P155" i="32"/>
  <c r="O155" i="32"/>
  <c r="R154" i="32"/>
  <c r="Q154" i="32"/>
  <c r="P154" i="32"/>
  <c r="O154" i="32"/>
  <c r="R153" i="32"/>
  <c r="Q153" i="32"/>
  <c r="P153" i="32"/>
  <c r="O153" i="32"/>
  <c r="R152" i="32"/>
  <c r="Q152" i="32"/>
  <c r="P152" i="32"/>
  <c r="O152" i="32"/>
  <c r="R151" i="32"/>
  <c r="Q151" i="32"/>
  <c r="P151" i="32"/>
  <c r="O151" i="32"/>
  <c r="R150" i="32"/>
  <c r="Q150" i="32"/>
  <c r="P150" i="32"/>
  <c r="O150" i="32"/>
  <c r="R149" i="32"/>
  <c r="Q149" i="32"/>
  <c r="P149" i="32"/>
  <c r="O149" i="32"/>
  <c r="R148" i="32"/>
  <c r="Q148" i="32"/>
  <c r="P148" i="32"/>
  <c r="O148" i="32"/>
  <c r="R147" i="32"/>
  <c r="Q147" i="32"/>
  <c r="P147" i="32"/>
  <c r="O147" i="32"/>
  <c r="R146" i="32"/>
  <c r="Q146" i="32"/>
  <c r="P146" i="32"/>
  <c r="O146" i="32"/>
  <c r="R145" i="32"/>
  <c r="Q145" i="32"/>
  <c r="P145" i="32"/>
  <c r="O145" i="32"/>
  <c r="R144" i="32"/>
  <c r="Q144" i="32"/>
  <c r="P144" i="32"/>
  <c r="O144" i="32"/>
  <c r="R143" i="32"/>
  <c r="Q143" i="32"/>
  <c r="P143" i="32"/>
  <c r="O143" i="32"/>
  <c r="R142" i="32"/>
  <c r="Q142" i="32"/>
  <c r="P142" i="32"/>
  <c r="O142" i="32"/>
  <c r="R141" i="32"/>
  <c r="Q141" i="32"/>
  <c r="P141" i="32"/>
  <c r="O141" i="32"/>
  <c r="R140" i="32"/>
  <c r="Q140" i="32"/>
  <c r="P140" i="32"/>
  <c r="O140" i="32"/>
  <c r="R139" i="32"/>
  <c r="Q139" i="32"/>
  <c r="P139" i="32"/>
  <c r="O139" i="32"/>
  <c r="R138" i="32"/>
  <c r="Q138" i="32"/>
  <c r="P138" i="32"/>
  <c r="O138" i="32"/>
  <c r="R137" i="32"/>
  <c r="Q137" i="32"/>
  <c r="P137" i="32"/>
  <c r="O137" i="32"/>
  <c r="R136" i="32"/>
  <c r="Q136" i="32"/>
  <c r="P136" i="32"/>
  <c r="O136" i="32"/>
  <c r="R135" i="32"/>
  <c r="Q135" i="32"/>
  <c r="P135" i="32"/>
  <c r="O135" i="32"/>
  <c r="R134" i="32"/>
  <c r="Q134" i="32"/>
  <c r="P134" i="32"/>
  <c r="O134" i="32"/>
  <c r="R133" i="32"/>
  <c r="Q133" i="32"/>
  <c r="P133" i="32"/>
  <c r="O133" i="32"/>
  <c r="R132" i="32"/>
  <c r="Q132" i="32"/>
  <c r="P132" i="32"/>
  <c r="O132" i="32"/>
  <c r="R131" i="32"/>
  <c r="Q131" i="32"/>
  <c r="P131" i="32"/>
  <c r="O131" i="32"/>
  <c r="R130" i="32"/>
  <c r="Q130" i="32"/>
  <c r="P130" i="32"/>
  <c r="O130" i="32"/>
  <c r="R129" i="32"/>
  <c r="Q129" i="32"/>
  <c r="P129" i="32"/>
  <c r="O129" i="32"/>
  <c r="R128" i="32"/>
  <c r="Q128" i="32"/>
  <c r="P128" i="32"/>
  <c r="O128" i="32"/>
  <c r="R127" i="32"/>
  <c r="Q127" i="32"/>
  <c r="P127" i="32"/>
  <c r="O127" i="32"/>
  <c r="R126" i="32"/>
  <c r="Q126" i="32"/>
  <c r="P126" i="32"/>
  <c r="O126" i="32"/>
  <c r="R125" i="32"/>
  <c r="Q125" i="32"/>
  <c r="P125" i="32"/>
  <c r="O125" i="32"/>
  <c r="R124" i="32"/>
  <c r="Q124" i="32"/>
  <c r="P124" i="32"/>
  <c r="O124" i="32"/>
  <c r="R123" i="32"/>
  <c r="Q123" i="32"/>
  <c r="P123" i="32"/>
  <c r="O123" i="32"/>
  <c r="R122" i="32"/>
  <c r="Q122" i="32"/>
  <c r="P122" i="32"/>
  <c r="O122" i="32"/>
  <c r="R121" i="32"/>
  <c r="Q121" i="32"/>
  <c r="P121" i="32"/>
  <c r="O121" i="32"/>
  <c r="R120" i="32"/>
  <c r="Q120" i="32"/>
  <c r="P120" i="32"/>
  <c r="O120" i="32"/>
  <c r="R119" i="32"/>
  <c r="Q119" i="32"/>
  <c r="P119" i="32"/>
  <c r="O119" i="32"/>
  <c r="R118" i="32"/>
  <c r="Q118" i="32"/>
  <c r="P118" i="32"/>
  <c r="O118" i="32"/>
  <c r="R117" i="32"/>
  <c r="Q117" i="32"/>
  <c r="P117" i="32"/>
  <c r="O117" i="32"/>
  <c r="R116" i="32"/>
  <c r="Q116" i="32"/>
  <c r="P116" i="32"/>
  <c r="O116" i="32"/>
  <c r="R115" i="32"/>
  <c r="Q115" i="32"/>
  <c r="P115" i="32"/>
  <c r="O115" i="32"/>
  <c r="R114" i="32"/>
  <c r="Q114" i="32"/>
  <c r="P114" i="32"/>
  <c r="O114" i="32"/>
  <c r="R113" i="32"/>
  <c r="Q113" i="32"/>
  <c r="P113" i="32"/>
  <c r="O113" i="32"/>
  <c r="R112" i="32"/>
  <c r="Q112" i="32"/>
  <c r="P112" i="32"/>
  <c r="O112" i="32"/>
  <c r="R111" i="32"/>
  <c r="Q111" i="32"/>
  <c r="P111" i="32"/>
  <c r="O111" i="32"/>
  <c r="R110" i="32"/>
  <c r="Q110" i="32"/>
  <c r="P110" i="32"/>
  <c r="O110" i="32"/>
  <c r="R109" i="32"/>
  <c r="Q109" i="32"/>
  <c r="P109" i="32"/>
  <c r="O109" i="32"/>
  <c r="R108" i="32"/>
  <c r="Q108" i="32"/>
  <c r="P108" i="32"/>
  <c r="O108" i="32"/>
  <c r="R107" i="32"/>
  <c r="Q107" i="32"/>
  <c r="P107" i="32"/>
  <c r="O107" i="32"/>
  <c r="R106" i="32"/>
  <c r="Q106" i="32"/>
  <c r="P106" i="32"/>
  <c r="O106" i="32"/>
  <c r="R105" i="32"/>
  <c r="Q105" i="32"/>
  <c r="P105" i="32"/>
  <c r="O105" i="32"/>
  <c r="R104" i="32"/>
  <c r="Q104" i="32"/>
  <c r="P104" i="32"/>
  <c r="O104" i="32"/>
  <c r="R103" i="32"/>
  <c r="Q103" i="32"/>
  <c r="P103" i="32"/>
  <c r="O103" i="32"/>
  <c r="R102" i="32"/>
  <c r="Q102" i="32"/>
  <c r="P102" i="32"/>
  <c r="O102" i="32"/>
  <c r="R101" i="32"/>
  <c r="Q101" i="32"/>
  <c r="P101" i="32"/>
  <c r="O101" i="32"/>
  <c r="R100" i="32"/>
  <c r="Q100" i="32"/>
  <c r="P100" i="32"/>
  <c r="O100" i="32"/>
  <c r="R99" i="32"/>
  <c r="Q99" i="32"/>
  <c r="P99" i="32"/>
  <c r="O99" i="32"/>
  <c r="R98" i="32"/>
  <c r="Q98" i="32"/>
  <c r="P98" i="32"/>
  <c r="O98" i="32"/>
  <c r="R97" i="32"/>
  <c r="Q97" i="32"/>
  <c r="P97" i="32"/>
  <c r="O97" i="32"/>
  <c r="R96" i="32"/>
  <c r="Q96" i="32"/>
  <c r="P96" i="32"/>
  <c r="O96" i="32"/>
  <c r="R95" i="32"/>
  <c r="Q95" i="32"/>
  <c r="P95" i="32"/>
  <c r="O95" i="32"/>
  <c r="R94" i="32"/>
  <c r="Q94" i="32"/>
  <c r="P94" i="32"/>
  <c r="O94" i="32"/>
  <c r="R93" i="32"/>
  <c r="Q93" i="32"/>
  <c r="P93" i="32"/>
  <c r="O93" i="32"/>
  <c r="R92" i="32"/>
  <c r="Q92" i="32"/>
  <c r="P92" i="32"/>
  <c r="O92" i="32"/>
  <c r="R91" i="32"/>
  <c r="Q91" i="32"/>
  <c r="P91" i="32"/>
  <c r="O91" i="32"/>
  <c r="R90" i="32"/>
  <c r="Q90" i="32"/>
  <c r="P90" i="32"/>
  <c r="O90" i="32"/>
  <c r="R89" i="32"/>
  <c r="Q89" i="32"/>
  <c r="P89" i="32"/>
  <c r="O89" i="32"/>
  <c r="R88" i="32"/>
  <c r="Q88" i="32"/>
  <c r="P88" i="32"/>
  <c r="O88" i="32"/>
  <c r="R87" i="32"/>
  <c r="Q87" i="32"/>
  <c r="P87" i="32"/>
  <c r="O87" i="32"/>
  <c r="R86" i="32"/>
  <c r="Q86" i="32"/>
  <c r="P86" i="32"/>
  <c r="O86" i="32"/>
  <c r="R85" i="32"/>
  <c r="Q85" i="32"/>
  <c r="P85" i="32"/>
  <c r="O85" i="32"/>
  <c r="R84" i="32"/>
  <c r="Q84" i="32"/>
  <c r="P84" i="32"/>
  <c r="O84" i="32"/>
  <c r="R83" i="32"/>
  <c r="Q83" i="32"/>
  <c r="P83" i="32"/>
  <c r="O83" i="32"/>
  <c r="R82" i="32"/>
  <c r="Q82" i="32"/>
  <c r="P82" i="32"/>
  <c r="O82" i="32"/>
  <c r="R81" i="32"/>
  <c r="Q81" i="32"/>
  <c r="P81" i="32"/>
  <c r="O81" i="32"/>
  <c r="R80" i="32"/>
  <c r="Q80" i="32"/>
  <c r="P80" i="32"/>
  <c r="O80" i="32"/>
  <c r="R79" i="32"/>
  <c r="Q79" i="32"/>
  <c r="P79" i="32"/>
  <c r="O79" i="32"/>
  <c r="R78" i="32"/>
  <c r="Q78" i="32"/>
  <c r="P78" i="32"/>
  <c r="O78" i="32"/>
  <c r="R77" i="32"/>
  <c r="Q77" i="32"/>
  <c r="P77" i="32"/>
  <c r="O77" i="32"/>
  <c r="R76" i="32"/>
  <c r="Q76" i="32"/>
  <c r="P76" i="32"/>
  <c r="O76" i="32"/>
  <c r="R75" i="32"/>
  <c r="Q75" i="32"/>
  <c r="P75" i="32"/>
  <c r="O75" i="32"/>
  <c r="R74" i="32"/>
  <c r="Q74" i="32"/>
  <c r="P74" i="32"/>
  <c r="O74" i="32"/>
  <c r="R73" i="32"/>
  <c r="Q73" i="32"/>
  <c r="P73" i="32"/>
  <c r="O73" i="32"/>
  <c r="R72" i="32"/>
  <c r="Q72" i="32"/>
  <c r="P72" i="32"/>
  <c r="O72" i="32"/>
  <c r="R71" i="32"/>
  <c r="Q71" i="32"/>
  <c r="P71" i="32"/>
  <c r="O71" i="32"/>
  <c r="R70" i="32"/>
  <c r="Q70" i="32"/>
  <c r="P70" i="32"/>
  <c r="O70" i="32"/>
  <c r="R69" i="32"/>
  <c r="Q69" i="32"/>
  <c r="P69" i="32"/>
  <c r="O69" i="32"/>
  <c r="R68" i="32"/>
  <c r="Q68" i="32"/>
  <c r="P68" i="32"/>
  <c r="O68" i="32"/>
  <c r="R67" i="32"/>
  <c r="Q67" i="32"/>
  <c r="P67" i="32"/>
  <c r="O67" i="32"/>
  <c r="R66" i="32"/>
  <c r="Q66" i="32"/>
  <c r="P66" i="32"/>
  <c r="O66" i="32"/>
  <c r="R65" i="32"/>
  <c r="Q65" i="32"/>
  <c r="P65" i="32"/>
  <c r="O65" i="32"/>
  <c r="R64" i="32"/>
  <c r="Q64" i="32"/>
  <c r="P64" i="32"/>
  <c r="O64" i="32"/>
  <c r="R63" i="32"/>
  <c r="Q63" i="32"/>
  <c r="P63" i="32"/>
  <c r="O63" i="32"/>
  <c r="R62" i="32"/>
  <c r="Q62" i="32"/>
  <c r="P62" i="32"/>
  <c r="O62" i="32"/>
  <c r="R61" i="32"/>
  <c r="Q61" i="32"/>
  <c r="P61" i="32"/>
  <c r="O61" i="32"/>
  <c r="R60" i="32"/>
  <c r="Q60" i="32"/>
  <c r="P60" i="32"/>
  <c r="O60" i="32"/>
  <c r="R59" i="32"/>
  <c r="Q59" i="32"/>
  <c r="P59" i="32"/>
  <c r="O59" i="32"/>
  <c r="R58" i="32"/>
  <c r="Q58" i="32"/>
  <c r="P58" i="32"/>
  <c r="O58" i="32"/>
  <c r="R57" i="32"/>
  <c r="Q57" i="32"/>
  <c r="P57" i="32"/>
  <c r="O57" i="32"/>
  <c r="R56" i="32"/>
  <c r="Q56" i="32"/>
  <c r="P56" i="32"/>
  <c r="O56" i="32"/>
  <c r="R55" i="32"/>
  <c r="Q55" i="32"/>
  <c r="P55" i="32"/>
  <c r="O55" i="32"/>
  <c r="R54" i="32"/>
  <c r="Q54" i="32"/>
  <c r="P54" i="32"/>
  <c r="O54" i="32"/>
  <c r="R53" i="32"/>
  <c r="Q53" i="32"/>
  <c r="P53" i="32"/>
  <c r="O53" i="32"/>
  <c r="R52" i="32"/>
  <c r="Q52" i="32"/>
  <c r="P52" i="32"/>
  <c r="O52" i="32"/>
  <c r="R51" i="32"/>
  <c r="Q51" i="32"/>
  <c r="P51" i="32"/>
  <c r="O51" i="32"/>
  <c r="R50" i="32"/>
  <c r="Q50" i="32"/>
  <c r="P50" i="32"/>
  <c r="O50" i="32"/>
  <c r="R49" i="32"/>
  <c r="Q49" i="32"/>
  <c r="P49" i="32"/>
  <c r="O49" i="32"/>
  <c r="R48" i="32"/>
  <c r="Q48" i="32"/>
  <c r="P48" i="32"/>
  <c r="O48" i="32"/>
  <c r="R47" i="32"/>
  <c r="Q47" i="32"/>
  <c r="P47" i="32"/>
  <c r="O47" i="32"/>
  <c r="R46" i="32"/>
  <c r="Q46" i="32"/>
  <c r="P46" i="32"/>
  <c r="O46" i="32"/>
  <c r="R45" i="32"/>
  <c r="Q45" i="32"/>
  <c r="P45" i="32"/>
  <c r="O45" i="32"/>
  <c r="R44" i="32"/>
  <c r="Q44" i="32"/>
  <c r="P44" i="32"/>
  <c r="O44" i="32"/>
  <c r="R43" i="32"/>
  <c r="Q43" i="32"/>
  <c r="P43" i="32"/>
  <c r="O43" i="32"/>
  <c r="R42" i="32"/>
  <c r="Q42" i="32"/>
  <c r="P42" i="32"/>
  <c r="O42" i="32"/>
  <c r="R41" i="32"/>
  <c r="Q41" i="32"/>
  <c r="P41" i="32"/>
  <c r="O41" i="32"/>
  <c r="R40" i="32"/>
  <c r="Q40" i="32"/>
  <c r="P40" i="32"/>
  <c r="O40" i="32"/>
  <c r="R39" i="32"/>
  <c r="Q39" i="32"/>
  <c r="P39" i="32"/>
  <c r="O39" i="32"/>
  <c r="R38" i="32"/>
  <c r="Q38" i="32"/>
  <c r="P38" i="32"/>
  <c r="O38" i="32"/>
  <c r="R37" i="32"/>
  <c r="Q37" i="32"/>
  <c r="P37" i="32"/>
  <c r="O37" i="32"/>
  <c r="R36" i="32"/>
  <c r="Q36" i="32"/>
  <c r="P36" i="32"/>
  <c r="O36" i="32"/>
  <c r="R35" i="32"/>
  <c r="Q35" i="32"/>
  <c r="P35" i="32"/>
  <c r="O35" i="32"/>
  <c r="R34" i="32"/>
  <c r="Q34" i="32"/>
  <c r="P34" i="32"/>
  <c r="O34" i="32"/>
  <c r="R33" i="32"/>
  <c r="Q33" i="32"/>
  <c r="P33" i="32"/>
  <c r="O33" i="32"/>
  <c r="R32" i="32"/>
  <c r="Q32" i="32"/>
  <c r="P32" i="32"/>
  <c r="O32" i="32"/>
  <c r="R31" i="32"/>
  <c r="Q31" i="32"/>
  <c r="P31" i="32"/>
  <c r="O31" i="32"/>
  <c r="R30" i="32"/>
  <c r="Q30" i="32"/>
  <c r="P30" i="32"/>
  <c r="O30" i="32"/>
  <c r="R29" i="32"/>
  <c r="Q29" i="32"/>
  <c r="P29" i="32"/>
  <c r="O29" i="32"/>
  <c r="R28" i="32"/>
  <c r="Q28" i="32"/>
  <c r="P28" i="32"/>
  <c r="O28" i="32"/>
  <c r="R27" i="32"/>
  <c r="Q27" i="32"/>
  <c r="P27" i="32"/>
  <c r="O27" i="32"/>
  <c r="R26" i="32"/>
  <c r="Q26" i="32"/>
  <c r="P26" i="32"/>
  <c r="O26" i="32"/>
  <c r="R25" i="32"/>
  <c r="Q25" i="32"/>
  <c r="P25" i="32"/>
  <c r="O25" i="32"/>
  <c r="R24" i="32"/>
  <c r="Q24" i="32"/>
  <c r="P24" i="32"/>
  <c r="O24" i="32"/>
  <c r="R23" i="32"/>
  <c r="Q23" i="32"/>
  <c r="P23" i="32"/>
  <c r="O23" i="32"/>
  <c r="R22" i="32"/>
  <c r="Q22" i="32"/>
  <c r="P22" i="32"/>
  <c r="O22" i="32"/>
  <c r="R21" i="32"/>
  <c r="Q21" i="32"/>
  <c r="P21" i="32"/>
  <c r="O21" i="32"/>
  <c r="R20" i="32"/>
  <c r="Q20" i="32"/>
  <c r="P20" i="32"/>
  <c r="O20" i="32"/>
  <c r="R19" i="32"/>
  <c r="Q19" i="32"/>
  <c r="P19" i="32"/>
  <c r="O19" i="32"/>
  <c r="R18" i="32"/>
  <c r="Q18" i="32"/>
  <c r="P18" i="32"/>
  <c r="O18" i="32"/>
  <c r="R17" i="32"/>
  <c r="Q17" i="32"/>
  <c r="P17" i="32"/>
  <c r="O17" i="32"/>
  <c r="R16" i="32"/>
  <c r="Q16" i="32"/>
  <c r="P16" i="32"/>
  <c r="O16" i="32"/>
  <c r="R15" i="32"/>
  <c r="Q15" i="32"/>
  <c r="P15" i="32"/>
  <c r="O15" i="32"/>
  <c r="R14" i="32"/>
  <c r="Q14" i="32"/>
  <c r="P14" i="32"/>
  <c r="O14" i="32"/>
  <c r="R13" i="32"/>
  <c r="Q13" i="32"/>
  <c r="P13" i="32"/>
  <c r="O13" i="32"/>
  <c r="R12" i="32"/>
  <c r="Q12" i="32"/>
  <c r="P12" i="32"/>
  <c r="O12" i="32"/>
  <c r="R11" i="32"/>
  <c r="Q11" i="32"/>
  <c r="P11" i="32"/>
  <c r="O11" i="32"/>
  <c r="R10" i="32"/>
  <c r="Q10" i="32"/>
  <c r="P10" i="32"/>
  <c r="O10" i="32"/>
  <c r="R9" i="32"/>
  <c r="Q9" i="32"/>
  <c r="P9" i="32"/>
  <c r="O9" i="32"/>
  <c r="R8" i="32"/>
  <c r="Q8" i="32"/>
  <c r="P8" i="32"/>
  <c r="O8" i="32"/>
  <c r="R7" i="32"/>
  <c r="Q7" i="32"/>
  <c r="P7" i="32"/>
  <c r="O7" i="32"/>
  <c r="R6" i="32"/>
  <c r="Q6" i="32"/>
  <c r="P6" i="32"/>
  <c r="O6" i="32"/>
  <c r="R5" i="32"/>
  <c r="Q5" i="32"/>
  <c r="P5" i="32"/>
  <c r="O5" i="32"/>
  <c r="R4" i="32"/>
  <c r="Q4" i="32"/>
  <c r="P4" i="32"/>
  <c r="O4" i="32"/>
  <c r="R3" i="32"/>
  <c r="Q3" i="32"/>
  <c r="P3" i="32"/>
  <c r="O3" i="32"/>
  <c r="Q78" i="33" l="1"/>
  <c r="Q134" i="33"/>
  <c r="Q27" i="33"/>
  <c r="Q57" i="33"/>
  <c r="Q85" i="33"/>
  <c r="Q87" i="33"/>
  <c r="Q113" i="33"/>
  <c r="Q112" i="33"/>
  <c r="Q115" i="33"/>
  <c r="Q82" i="33"/>
  <c r="Q91" i="33"/>
  <c r="Q141" i="33"/>
  <c r="Q22" i="33"/>
  <c r="Q84" i="33"/>
  <c r="Q106" i="33"/>
  <c r="Q143" i="33"/>
  <c r="Q169" i="33"/>
  <c r="Q54" i="33"/>
  <c r="Q63" i="33"/>
  <c r="Q31" i="33"/>
  <c r="Q147" i="33"/>
  <c r="Q166" i="33"/>
  <c r="Q56" i="33"/>
  <c r="Q138" i="33"/>
  <c r="Q168" i="33"/>
  <c r="Q9" i="33"/>
  <c r="Q26" i="33"/>
  <c r="Q50" i="33"/>
  <c r="Q59" i="33"/>
  <c r="Q110" i="33"/>
  <c r="Q119" i="33"/>
  <c r="Q140" i="33"/>
  <c r="Q162" i="33"/>
  <c r="Q171" i="33"/>
  <c r="Q183" i="33"/>
  <c r="Q37" i="33"/>
  <c r="Q175" i="33"/>
  <c r="Q55" i="33"/>
  <c r="Q65" i="33"/>
  <c r="Q75" i="33"/>
  <c r="Q83" i="33"/>
  <c r="Q93" i="33"/>
  <c r="Q103" i="33"/>
  <c r="Q111" i="33"/>
  <c r="Q121" i="33"/>
  <c r="Q131" i="33"/>
  <c r="Q139" i="33"/>
  <c r="Q149" i="33"/>
  <c r="Q159" i="33"/>
  <c r="Q167" i="33"/>
  <c r="Q177" i="33"/>
  <c r="Q19" i="33"/>
  <c r="Q47" i="33"/>
  <c r="Q7" i="33"/>
  <c r="Q23" i="33"/>
  <c r="Q28" i="33"/>
  <c r="Q35" i="33"/>
  <c r="Q51" i="33"/>
  <c r="Q79" i="33"/>
  <c r="Q107" i="33"/>
  <c r="Q135" i="33"/>
  <c r="Q163" i="33"/>
  <c r="Q14" i="33"/>
  <c r="Q29" i="33"/>
  <c r="Q30" i="33"/>
  <c r="Q42" i="33"/>
  <c r="Q58" i="33"/>
  <c r="Q70" i="33"/>
  <c r="Q86" i="33"/>
  <c r="Q98" i="33"/>
  <c r="Q114" i="33"/>
  <c r="Q126" i="33"/>
  <c r="Q142" i="33"/>
  <c r="Q154" i="33"/>
  <c r="Q170" i="33"/>
  <c r="Q3" i="33"/>
  <c r="Q71" i="33"/>
  <c r="Q99" i="33"/>
  <c r="Q8" i="33"/>
  <c r="Q12" i="33"/>
  <c r="Q16" i="33"/>
  <c r="Q20" i="33"/>
  <c r="Q24" i="33"/>
  <c r="Q36" i="33"/>
  <c r="Q40" i="33"/>
  <c r="Q44" i="33"/>
  <c r="Q48" i="33"/>
  <c r="Q52" i="33"/>
  <c r="Q64" i="33"/>
  <c r="Q68" i="33"/>
  <c r="Q72" i="33"/>
  <c r="Q76" i="33"/>
  <c r="Q80" i="33"/>
  <c r="Q92" i="33"/>
  <c r="Q96" i="33"/>
  <c r="Q100" i="33"/>
  <c r="Q104" i="33"/>
  <c r="Q108" i="33"/>
  <c r="Q120" i="33"/>
  <c r="Q124" i="33"/>
  <c r="Q128" i="33"/>
  <c r="Q132" i="33"/>
  <c r="Q136" i="33"/>
  <c r="Q148" i="33"/>
  <c r="Q152" i="33"/>
  <c r="Q156" i="33"/>
  <c r="Q160" i="33"/>
  <c r="Q164" i="33"/>
  <c r="Q176" i="33"/>
  <c r="Q180" i="33"/>
  <c r="Q184" i="33"/>
  <c r="Q5" i="33"/>
  <c r="Q13" i="33"/>
  <c r="Q17" i="33"/>
  <c r="Q21" i="33"/>
  <c r="Q33" i="33"/>
  <c r="Q41" i="33"/>
  <c r="Q45" i="33"/>
  <c r="Q49" i="33"/>
  <c r="Q61" i="33"/>
  <c r="Q69" i="33"/>
  <c r="Q73" i="33"/>
  <c r="Q77" i="33"/>
  <c r="Q89" i="33"/>
  <c r="Q97" i="33"/>
  <c r="Q101" i="33"/>
  <c r="Q105" i="33"/>
  <c r="Q117" i="33"/>
  <c r="Q125" i="33"/>
  <c r="Q129" i="33"/>
  <c r="Q133" i="33"/>
  <c r="Q145" i="33"/>
  <c r="Q153" i="33"/>
  <c r="Q157" i="33"/>
  <c r="Q161" i="33"/>
  <c r="Q173" i="33"/>
  <c r="Q181" i="33"/>
  <c r="Q15" i="33"/>
  <c r="Q43" i="33"/>
  <c r="Q127" i="33"/>
  <c r="Q155" i="33"/>
  <c r="Q6" i="33"/>
  <c r="Q10" i="33"/>
  <c r="Q34" i="33"/>
  <c r="Q38" i="33"/>
  <c r="Q62" i="33"/>
  <c r="Q66" i="33"/>
  <c r="Q90" i="33"/>
  <c r="Q94" i="33"/>
  <c r="Q118" i="33"/>
  <c r="Q122" i="33"/>
  <c r="Q146" i="33"/>
  <c r="Q150" i="33"/>
  <c r="Q174" i="33"/>
  <c r="Q178" i="33"/>
  <c r="Q184" i="20" l="1"/>
  <c r="Q183" i="20"/>
  <c r="Q182" i="20"/>
  <c r="Q181" i="20"/>
  <c r="Q180" i="20"/>
  <c r="Q179" i="20"/>
  <c r="Q178" i="20"/>
  <c r="Q177" i="20"/>
  <c r="Q176" i="20"/>
  <c r="Q175" i="20"/>
  <c r="Q174" i="20"/>
  <c r="Q173" i="20"/>
  <c r="Q172" i="20"/>
  <c r="Q171" i="20"/>
  <c r="Q170" i="20"/>
  <c r="Q169" i="20"/>
  <c r="Q168" i="20"/>
  <c r="Q167" i="20"/>
  <c r="Q166" i="20"/>
  <c r="Q165" i="20"/>
  <c r="Q164" i="20"/>
  <c r="Q163" i="20"/>
  <c r="Q162" i="20"/>
  <c r="Q161" i="20"/>
  <c r="Q160" i="20"/>
  <c r="Q159" i="20"/>
  <c r="Q158" i="20"/>
  <c r="Q157" i="20"/>
  <c r="Q156" i="20"/>
  <c r="Q155" i="20"/>
  <c r="Q154" i="20"/>
  <c r="Q153" i="20"/>
  <c r="Q152" i="20"/>
  <c r="Q151" i="20"/>
  <c r="Q150" i="20"/>
  <c r="Q149" i="20"/>
  <c r="Q148" i="20"/>
  <c r="Q147" i="20"/>
  <c r="Q146" i="20"/>
  <c r="Q145" i="20"/>
  <c r="Q144" i="20"/>
  <c r="Q143" i="20"/>
  <c r="Q142" i="20"/>
  <c r="Q141" i="20"/>
  <c r="Q140" i="20"/>
  <c r="Q139" i="20"/>
  <c r="Q138" i="20"/>
  <c r="Q137" i="20"/>
  <c r="Q136" i="20"/>
  <c r="Q135" i="20"/>
  <c r="Q134" i="20"/>
  <c r="Q133" i="20"/>
  <c r="Q132" i="20"/>
  <c r="Q131" i="20"/>
  <c r="Q130" i="20"/>
  <c r="Q129" i="20"/>
  <c r="Q128" i="20"/>
  <c r="Q127" i="20"/>
  <c r="Q126" i="20"/>
  <c r="Q125" i="20"/>
  <c r="Q124" i="20"/>
  <c r="Q123" i="20"/>
  <c r="Q122" i="20"/>
  <c r="Q121" i="20"/>
  <c r="Q120" i="20"/>
  <c r="Q119" i="20"/>
  <c r="Q118" i="20"/>
  <c r="Q117" i="20"/>
  <c r="Q116" i="20"/>
  <c r="Q115" i="20"/>
  <c r="Q114" i="20"/>
  <c r="Q113" i="20"/>
  <c r="Q112" i="20"/>
  <c r="Q111" i="20"/>
  <c r="Q110" i="20"/>
  <c r="Q109" i="20"/>
  <c r="Q108" i="20"/>
  <c r="Q107" i="20"/>
  <c r="Q106" i="20"/>
  <c r="Q105" i="20"/>
  <c r="Q104" i="20"/>
  <c r="Q103" i="20"/>
  <c r="Q102" i="20"/>
  <c r="Q101" i="20"/>
  <c r="Q100" i="20"/>
  <c r="Q99" i="20"/>
  <c r="Q98" i="20"/>
  <c r="Q97" i="20"/>
  <c r="Q96" i="20"/>
  <c r="Q95" i="20"/>
  <c r="Q94" i="20"/>
  <c r="Q93" i="20"/>
  <c r="Q92" i="20"/>
  <c r="Q91" i="20"/>
  <c r="Q90" i="20"/>
  <c r="Q89" i="20"/>
  <c r="Q88" i="20"/>
  <c r="Q87" i="20"/>
  <c r="Q86" i="20"/>
  <c r="Q85" i="20"/>
  <c r="Q84" i="20"/>
  <c r="Q83" i="20"/>
  <c r="Q82" i="20"/>
  <c r="Q81" i="20"/>
  <c r="Q80" i="20"/>
  <c r="Q79" i="20"/>
  <c r="Q78" i="20"/>
  <c r="Q77" i="20"/>
  <c r="Q76" i="20"/>
  <c r="Q75" i="20"/>
  <c r="Q74" i="20"/>
  <c r="Q73" i="20"/>
  <c r="Q72" i="20"/>
  <c r="Q71" i="20"/>
  <c r="Q70" i="20"/>
  <c r="Q69" i="20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8" i="20"/>
  <c r="Q7" i="20"/>
  <c r="Q6" i="20"/>
  <c r="Q5" i="20"/>
  <c r="Q4" i="20"/>
  <c r="Q3" i="20"/>
</calcChain>
</file>

<file path=xl/sharedStrings.xml><?xml version="1.0" encoding="utf-8"?>
<sst xmlns="http://schemas.openxmlformats.org/spreadsheetml/2006/main" count="609" uniqueCount="177">
  <si>
    <t>60-64</t>
  </si>
  <si>
    <t>65-69</t>
  </si>
  <si>
    <t>70+</t>
  </si>
  <si>
    <t>Passenger number (equivalent # in 2019 = 100)</t>
  </si>
  <si>
    <t>week ending</t>
  </si>
  <si>
    <t>Scotland</t>
  </si>
  <si>
    <t>CalMac</t>
  </si>
  <si>
    <t>Northlink</t>
  </si>
  <si>
    <t>Weekly</t>
  </si>
  <si>
    <t>Daily</t>
  </si>
  <si>
    <t>CalMac cars</t>
  </si>
  <si>
    <t>Northlink cars</t>
  </si>
  <si>
    <t>Northlink commercial vehicles</t>
  </si>
  <si>
    <t>Calmac commercial vehicles</t>
  </si>
  <si>
    <t>Scottish Area Control</t>
  </si>
  <si>
    <t>HGV</t>
  </si>
  <si>
    <t>Limit Social Contact</t>
  </si>
  <si>
    <t>Stay at home</t>
  </si>
  <si>
    <t>Phase 1</t>
  </si>
  <si>
    <t>Phase 2</t>
  </si>
  <si>
    <t>Phase 3</t>
  </si>
  <si>
    <t>Tourism reopens</t>
  </si>
  <si>
    <t>Polmont and Stonehaven line closures</t>
  </si>
  <si>
    <t>All concessionary</t>
  </si>
  <si>
    <t>Passengers</t>
  </si>
  <si>
    <t>Cars</t>
  </si>
  <si>
    <t>Commercial vehicles</t>
  </si>
  <si>
    <t>Car</t>
  </si>
  <si>
    <t>Sun</t>
  </si>
  <si>
    <t>Mon</t>
  </si>
  <si>
    <t>Tue</t>
  </si>
  <si>
    <t>Wed</t>
  </si>
  <si>
    <t>Thu</t>
  </si>
  <si>
    <t>Fri</t>
  </si>
  <si>
    <t>Sat</t>
  </si>
  <si>
    <t>Row Labels</t>
  </si>
  <si>
    <t>Grand Total</t>
  </si>
  <si>
    <t>Average of 71.873384</t>
  </si>
  <si>
    <t>weekday</t>
  </si>
  <si>
    <t>weekend</t>
  </si>
  <si>
    <t>P1</t>
  </si>
  <si>
    <t>P2</t>
  </si>
  <si>
    <t>P3</t>
  </si>
  <si>
    <t>P5</t>
  </si>
  <si>
    <t>P4</t>
  </si>
  <si>
    <t>P6</t>
  </si>
  <si>
    <t>Average of 88.27913639</t>
  </si>
  <si>
    <t>Column Labels</t>
  </si>
  <si>
    <t>60-64 - over 70</t>
  </si>
  <si>
    <t>Pax:Car</t>
  </si>
  <si>
    <t>walking cycling correlation</t>
  </si>
  <si>
    <t>North-East</t>
  </si>
  <si>
    <t>Tayside and Central</t>
  </si>
  <si>
    <t>South-East</t>
  </si>
  <si>
    <t>Strathclyde</t>
  </si>
  <si>
    <t>Retail &amp; recreation</t>
  </si>
  <si>
    <t>Grocery &amp; pharmacy</t>
  </si>
  <si>
    <t>Workplace</t>
  </si>
  <si>
    <t>Scotland Data</t>
  </si>
  <si>
    <t>Road Traffic (Combined)</t>
  </si>
  <si>
    <t>Rail</t>
  </si>
  <si>
    <t>Conc. Bus</t>
  </si>
  <si>
    <t>Aberdeen data</t>
  </si>
  <si>
    <t>Road Traffic</t>
  </si>
  <si>
    <t>Weekday Baseline</t>
  </si>
  <si>
    <t>Concessionary Bus</t>
  </si>
  <si>
    <t>Road Traffic - Scot</t>
  </si>
  <si>
    <t>Rail - Scot</t>
  </si>
  <si>
    <t>Concessionary Bus - Scot</t>
  </si>
  <si>
    <t>Wednesday</t>
  </si>
  <si>
    <t>Thursday</t>
  </si>
  <si>
    <t>Friday</t>
  </si>
  <si>
    <t>Saturday</t>
  </si>
  <si>
    <t>Sunday</t>
  </si>
  <si>
    <t>Monday</t>
  </si>
  <si>
    <t>Tuesday</t>
  </si>
  <si>
    <t>Rail Removing Aberdeen</t>
  </si>
  <si>
    <t>Conc. Bus (excluding aberdeen)</t>
  </si>
  <si>
    <t>Time</t>
  </si>
  <si>
    <t>Total Weekend Ave</t>
  </si>
  <si>
    <t>HGV Weekend Ave</t>
  </si>
  <si>
    <t>Car Weekend Ave</t>
  </si>
  <si>
    <t>24 August - 6 September</t>
  </si>
  <si>
    <t>13-26 July</t>
  </si>
  <si>
    <t>1-7 June</t>
  </si>
  <si>
    <t>30 March - 12 April</t>
  </si>
  <si>
    <t>2-15 March</t>
  </si>
  <si>
    <t>Dates used</t>
  </si>
  <si>
    <t>Total Weekday Ave</t>
  </si>
  <si>
    <t>HGV Weekday Ave</t>
  </si>
  <si>
    <t>Car Weekday Ave</t>
  </si>
  <si>
    <t>Pre-Lockdown</t>
  </si>
  <si>
    <t>Lockdown</t>
  </si>
  <si>
    <t>After school return</t>
  </si>
  <si>
    <t>Highlands</t>
  </si>
  <si>
    <t>survey wave mid-point</t>
  </si>
  <si>
    <t>Concessionary bus</t>
  </si>
  <si>
    <t>Ferry passenger</t>
  </si>
  <si>
    <t>Passenger index</t>
  </si>
  <si>
    <t>Service index</t>
  </si>
  <si>
    <t>Passenger per service index</t>
  </si>
  <si>
    <t>Patronage</t>
  </si>
  <si>
    <t>Timetabled services</t>
  </si>
  <si>
    <t>Patronage per service</t>
  </si>
  <si>
    <t>Daily car</t>
  </si>
  <si>
    <t>Weekly car</t>
  </si>
  <si>
    <t>Bus, minibus or coach</t>
  </si>
  <si>
    <t>Train</t>
  </si>
  <si>
    <t>Walking and wheeling</t>
  </si>
  <si>
    <t>Private cars and vans</t>
  </si>
  <si>
    <t>Weekly average</t>
  </si>
  <si>
    <t>Subway daily</t>
  </si>
  <si>
    <t>Subway weekly average</t>
  </si>
  <si>
    <t>Tram weekly</t>
  </si>
  <si>
    <t>Tourist daily</t>
  </si>
  <si>
    <t>Tourist weekly average</t>
  </si>
  <si>
    <t>Trunk daily</t>
  </si>
  <si>
    <t>Trunk weekly average</t>
  </si>
  <si>
    <t>School reopening begins</t>
  </si>
  <si>
    <t>Weather related rail incidents</t>
  </si>
  <si>
    <t>Phase three begins</t>
  </si>
  <si>
    <t>Phase two begins</t>
  </si>
  <si>
    <t>Lockdown easing begins</t>
  </si>
  <si>
    <t>Stay at home unless essential</t>
  </si>
  <si>
    <t>Limit social contact</t>
  </si>
  <si>
    <t>Daily HGV</t>
  </si>
  <si>
    <t>Weekly HGV</t>
  </si>
  <si>
    <t>Timeline graphic</t>
  </si>
  <si>
    <t>Figure 1: Daily trends by mode</t>
  </si>
  <si>
    <t>Figure 2: Seven day average trends by mode</t>
  </si>
  <si>
    <t>Figure 3: Walking index</t>
  </si>
  <si>
    <t>Figure 4: Cycling index</t>
  </si>
  <si>
    <t>Figure 5: Bus indices</t>
  </si>
  <si>
    <t>Figure 6: Concessionary bus trips</t>
  </si>
  <si>
    <t>Figure 7: Scotrail daily passenger index</t>
  </si>
  <si>
    <t>Figure 8: Scotrail weekly patronage and timetabled service</t>
  </si>
  <si>
    <t>Figure 9 : Ferry passengers carried weekly</t>
  </si>
  <si>
    <t>Figure 10: Actual ferry passengers and cars carried weekly</t>
  </si>
  <si>
    <t>Figure 11: Cars and commercial vehicles carried by ferry weekly</t>
  </si>
  <si>
    <t>Figure 12: Actual commercial vehicles carried by ferry weekly</t>
  </si>
  <si>
    <t>Figure 13: Scottish Area Control flight index</t>
  </si>
  <si>
    <t>Figure 14: Trunk road traffic</t>
  </si>
  <si>
    <t>Figure 15: Tourist route car traffic (average in week beginning 2 March = 100)</t>
  </si>
  <si>
    <t>Figure 16: Tourist route car traffic (equivalent day in 2019 = 100)</t>
  </si>
  <si>
    <t>Figure 17: Average number of cars passing selected counters on weekdays</t>
  </si>
  <si>
    <t>Figure 18: Average number of HGVs passing selected counters on weekdays</t>
  </si>
  <si>
    <t>Figure 19: Average number of vehicles passing selected counters on weekdays</t>
  </si>
  <si>
    <t>Figure 20: Average number of vehicles passing selected counters on weekend days</t>
  </si>
  <si>
    <t>Figure 21: Glasgow Subway and Edinburgh Tram patronage</t>
  </si>
  <si>
    <t>Figure 22: Cross border road traffic indices</t>
  </si>
  <si>
    <t>Figure 24: Grocery and pharmacy movements</t>
  </si>
  <si>
    <t>Figure 23: Workplace movements</t>
  </si>
  <si>
    <t>Figure 25: Retail and recreation movements</t>
  </si>
  <si>
    <t>Figure 26: Aberdeen Restrictions</t>
  </si>
  <si>
    <t>Figure 27: Respondents very or fairly concerned about COVID-19 transmission by mode</t>
  </si>
  <si>
    <t>Figure 28: Respondents very or fairly concerned about physical distancing by mode</t>
  </si>
  <si>
    <t xml:space="preserve">Figure 26: Aberdeen restrictions (27-31 Jul average =100)   </t>
  </si>
  <si>
    <r>
      <t xml:space="preserve">Figure 21: Glasgow Subway and Edinburgh Tram patronage </t>
    </r>
    <r>
      <rPr>
        <sz val="11"/>
        <color theme="1"/>
        <rFont val="Calibri"/>
        <family val="2"/>
        <scheme val="minor"/>
      </rPr>
      <t>(2019 equivalent = 100)</t>
    </r>
  </si>
  <si>
    <r>
      <t xml:space="preserve">Figure 15: Tourist route car traffic </t>
    </r>
    <r>
      <rPr>
        <sz val="11"/>
        <color theme="1"/>
        <rFont val="Calibri"/>
        <family val="2"/>
        <scheme val="minor"/>
      </rPr>
      <t>(average in week beginning 2 March = 100)</t>
    </r>
  </si>
  <si>
    <r>
      <t xml:space="preserve">Figure 14: Trunk road traffic </t>
    </r>
    <r>
      <rPr>
        <sz val="11"/>
        <color theme="1"/>
        <rFont val="Calibri"/>
        <family val="2"/>
        <scheme val="minor"/>
      </rPr>
      <t>(equivalent day in 2019 = 100)</t>
    </r>
  </si>
  <si>
    <r>
      <t xml:space="preserve">Figure 13: Scottish Area Control flight index </t>
    </r>
    <r>
      <rPr>
        <sz val="11"/>
        <color theme="1"/>
        <rFont val="Calibri"/>
        <family val="2"/>
        <scheme val="minor"/>
      </rPr>
      <t>(equivalent day in 2019 = 100)</t>
    </r>
  </si>
  <si>
    <r>
      <t xml:space="preserve">Figure 11: Cars and commercial vehicles carried by ferry weekly </t>
    </r>
    <r>
      <rPr>
        <sz val="11"/>
        <color theme="1"/>
        <rFont val="Calibri"/>
        <family val="2"/>
        <scheme val="minor"/>
      </rPr>
      <t>(equivalent week in 2019 = 100; commercial vehicles includes coaches)</t>
    </r>
  </si>
  <si>
    <r>
      <t xml:space="preserve">Figure 9: Ferry passengers carried weekly </t>
    </r>
    <r>
      <rPr>
        <sz val="11"/>
        <color theme="1"/>
        <rFont val="Calibri"/>
        <family val="2"/>
        <scheme val="minor"/>
      </rPr>
      <t>(equivalent week in 2019 = 100)</t>
    </r>
  </si>
  <si>
    <r>
      <t xml:space="preserve">Figure 8: Scotrail weekly patronage and timetabled service </t>
    </r>
    <r>
      <rPr>
        <sz val="11"/>
        <color theme="1"/>
        <rFont val="Calibri"/>
        <family val="2"/>
        <scheme val="minor"/>
      </rPr>
      <t>(patronage: equivalent week in 2019 = 100; services: pre-pandemic timetable = 100)</t>
    </r>
  </si>
  <si>
    <r>
      <t xml:space="preserve">Figure 7: Scotrail daily passenger index </t>
    </r>
    <r>
      <rPr>
        <sz val="11"/>
        <color theme="1"/>
        <rFont val="Calibri"/>
        <family val="2"/>
        <scheme val="minor"/>
      </rPr>
      <t>(equivalent day in 2019 = 100)</t>
    </r>
  </si>
  <si>
    <t>Figure 6: Concessionary bus trips (equivalent day in 2019 = 100)</t>
  </si>
  <si>
    <r>
      <t xml:space="preserve">Figure 5: Bus indices </t>
    </r>
    <r>
      <rPr>
        <sz val="11"/>
        <color theme="1"/>
        <rFont val="Calibri"/>
        <family val="2"/>
        <scheme val="minor"/>
      </rPr>
      <t>(equivalent day in week beginning 2 Mar = 100)</t>
    </r>
  </si>
  <si>
    <t>Figure 2: Seven day average trends by mode (equivalent weekly average in 2019 = 100)</t>
  </si>
  <si>
    <r>
      <t xml:space="preserve">Figure 1: Daily trends by mode </t>
    </r>
    <r>
      <rPr>
        <sz val="11"/>
        <color theme="1"/>
        <rFont val="Calibri"/>
        <family val="2"/>
        <scheme val="minor"/>
      </rPr>
      <t>(equivalent day in 2019 = 100)</t>
    </r>
  </si>
  <si>
    <r>
      <t xml:space="preserve">Figure 3: Walking index </t>
    </r>
    <r>
      <rPr>
        <sz val="11"/>
        <color theme="1"/>
        <rFont val="Calibri"/>
        <family val="2"/>
        <scheme val="minor"/>
      </rPr>
      <t>(June 2019 = 100)</t>
    </r>
  </si>
  <si>
    <r>
      <t xml:space="preserve">Figure 4: Cycling index </t>
    </r>
    <r>
      <rPr>
        <sz val="11"/>
        <color theme="1"/>
        <rFont val="Calibri"/>
        <family val="2"/>
        <scheme val="minor"/>
      </rPr>
      <t>(June 2019 = 100)</t>
    </r>
  </si>
  <si>
    <t>Survey wave mid-point</t>
  </si>
  <si>
    <t>Figure 24: Grocery and pharmacy movements (median of equivalent day 3 Jan - 6 Feb = 100)</t>
  </si>
  <si>
    <t>Figure 23: Workplace movements (median of equivalent days between 3 Jan and 6 Feb = 100)</t>
  </si>
  <si>
    <t>Figure 25: Retail and recreation movements (median of equivalent day 3 Jan - 6 Feb = 100)</t>
  </si>
  <si>
    <t>Figure 22: Cross border road traffic indices (2019 equivalent = 100)</t>
  </si>
  <si>
    <t>COVID-19: Scotland’s transport and travel trends during the first six months of the pandemic data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</si>
</sst>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"/>
    <numFmt numFmtId="166" formatCode="dd\ mmm"/>
    <numFmt numFmtId="167" formatCode="[$-F800]dddd\,\ mmmm\ dd\,\ yyyy"/>
    <numFmt numFmtId="168" formatCode="[$-F400]h:mm:ss\ AM/PM"/>
    <numFmt numFmtId="169" formatCode="hhmm"/>
    <numFmt numFmtId="170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Border="1"/>
    <xf numFmtId="165" fontId="0" fillId="0" borderId="0" xfId="0" applyNumberFormat="1" applyBorder="1"/>
    <xf numFmtId="165" fontId="0" fillId="0" borderId="0" xfId="0" applyNumberFormat="1"/>
    <xf numFmtId="165" fontId="0" fillId="0" borderId="0" xfId="0" applyNumberFormat="1" applyFont="1"/>
    <xf numFmtId="165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166" fontId="0" fillId="0" borderId="0" xfId="0" applyNumberFormat="1"/>
    <xf numFmtId="166" fontId="0" fillId="0" borderId="0" xfId="0" applyNumberFormat="1" applyFill="1"/>
    <xf numFmtId="1" fontId="0" fillId="0" borderId="0" xfId="0" applyNumberFormat="1" applyFill="1"/>
    <xf numFmtId="165" fontId="0" fillId="0" borderId="0" xfId="0" applyNumberFormat="1" applyFill="1"/>
    <xf numFmtId="1" fontId="0" fillId="0" borderId="0" xfId="0" applyNumberFormat="1"/>
    <xf numFmtId="166" fontId="0" fillId="2" borderId="0" xfId="0" applyNumberFormat="1" applyFill="1"/>
    <xf numFmtId="0" fontId="0" fillId="0" borderId="0" xfId="0" applyFill="1"/>
    <xf numFmtId="0" fontId="0" fillId="0" borderId="0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pivotButton="1" applyFont="1"/>
    <xf numFmtId="0" fontId="0" fillId="0" borderId="0" xfId="0" applyAlignment="1">
      <alignment horizontal="right"/>
    </xf>
    <xf numFmtId="0" fontId="3" fillId="0" borderId="1" xfId="0" applyFont="1" applyBorder="1"/>
    <xf numFmtId="167" fontId="0" fillId="0" borderId="0" xfId="0" applyNumberFormat="1"/>
    <xf numFmtId="14" fontId="0" fillId="0" borderId="0" xfId="0" applyNumberFormat="1"/>
    <xf numFmtId="3" fontId="0" fillId="0" borderId="0" xfId="0" applyNumberFormat="1"/>
    <xf numFmtId="0" fontId="0" fillId="2" borderId="0" xfId="0" applyFill="1"/>
    <xf numFmtId="167" fontId="0" fillId="2" borderId="0" xfId="0" applyNumberFormat="1" applyFill="1"/>
    <xf numFmtId="3" fontId="0" fillId="2" borderId="0" xfId="0" applyNumberFormat="1" applyFill="1"/>
    <xf numFmtId="0" fontId="0" fillId="0" borderId="0" xfId="0" applyFont="1"/>
    <xf numFmtId="168" fontId="0" fillId="0" borderId="0" xfId="0" applyNumberFormat="1" applyFont="1"/>
    <xf numFmtId="0" fontId="3" fillId="0" borderId="0" xfId="0" applyFont="1"/>
    <xf numFmtId="0" fontId="0" fillId="0" borderId="0" xfId="0" applyAlignment="1"/>
    <xf numFmtId="1" fontId="0" fillId="0" borderId="0" xfId="0" applyNumberFormat="1" applyFont="1"/>
    <xf numFmtId="169" fontId="0" fillId="0" borderId="0" xfId="0" applyNumberFormat="1" applyFont="1"/>
    <xf numFmtId="9" fontId="0" fillId="0" borderId="0" xfId="2" applyFont="1"/>
    <xf numFmtId="0" fontId="0" fillId="0" borderId="0" xfId="0" applyFont="1" applyAlignment="1">
      <alignment vertical="center"/>
    </xf>
    <xf numFmtId="0" fontId="4" fillId="0" borderId="0" xfId="3" quotePrefix="1"/>
    <xf numFmtId="0" fontId="4" fillId="0" borderId="0" xfId="3"/>
    <xf numFmtId="165" fontId="5" fillId="0" borderId="0" xfId="0" applyNumberFormat="1" applyFont="1"/>
    <xf numFmtId="166" fontId="5" fillId="0" borderId="0" xfId="0" applyNumberFormat="1" applyFont="1"/>
    <xf numFmtId="0" fontId="5" fillId="0" borderId="0" xfId="0" applyFont="1"/>
    <xf numFmtId="170" fontId="0" fillId="0" borderId="0" xfId="0" applyNumberFormat="1"/>
    <xf numFmtId="0" fontId="5" fillId="0" borderId="0" xfId="0" applyFont="1" applyFill="1"/>
    <xf numFmtId="166" fontId="5" fillId="0" borderId="0" xfId="0" applyNumberFormat="1" applyFont="1" applyFill="1"/>
    <xf numFmtId="0" fontId="5" fillId="0" borderId="0" xfId="0" applyFont="1" applyFill="1" applyBorder="1"/>
    <xf numFmtId="14" fontId="5" fillId="0" borderId="0" xfId="0" applyNumberFormat="1" applyFont="1"/>
    <xf numFmtId="16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165" fontId="0" fillId="0" borderId="0" xfId="0" applyNumberFormat="1" applyFill="1" applyBorder="1"/>
    <xf numFmtId="165" fontId="0" fillId="0" borderId="0" xfId="0" applyNumberFormat="1" applyFont="1" applyFill="1" applyAlignment="1">
      <alignment horizontal="right"/>
    </xf>
    <xf numFmtId="0" fontId="0" fillId="0" borderId="0" xfId="0" applyFill="1" applyAlignment="1">
      <alignment wrapText="1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</cellXfs>
  <cellStyles count="4">
    <cellStyle name="Comma 2" xfId="1"/>
    <cellStyle name="Hyperlink" xfId="3" builtinId="8"/>
    <cellStyle name="Normal" xfId="0" builtinId="0"/>
    <cellStyle name="Percent" xfId="2" builtinId="5"/>
  </cellStyles>
  <dxfs count="1">
    <dxf>
      <font>
        <color theme="4" tint="0.79998168889431442"/>
      </font>
    </dxf>
  </dxfs>
  <tableStyles count="0" defaultTableStyle="TableStyleMedium2" defaultPivotStyle="PivotStyleLight16"/>
  <colors>
    <mruColors>
      <color rgb="FFD97759"/>
      <color rgb="FFFF3399"/>
      <color rgb="FFA50021"/>
      <color rgb="FFD71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2137985245950814"/>
          <c:w val="0.93799351551644283"/>
          <c:h val="0.72533064709321893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1'!$O$2</c:f>
              <c:strCache>
                <c:ptCount val="1"/>
                <c:pt idx="0">
                  <c:v>Concessionary bus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1'!$N$2:$N$184</c:f>
              <c:numCache>
                <c:formatCode>dd\ mmm</c:formatCode>
                <c:ptCount val="183"/>
                <c:pt idx="1">
                  <c:v>43899</c:v>
                </c:pt>
                <c:pt idx="2">
                  <c:v>43900</c:v>
                </c:pt>
                <c:pt idx="3">
                  <c:v>43901</c:v>
                </c:pt>
                <c:pt idx="4">
                  <c:v>43902</c:v>
                </c:pt>
                <c:pt idx="5">
                  <c:v>43903</c:v>
                </c:pt>
                <c:pt idx="6">
                  <c:v>43904</c:v>
                </c:pt>
                <c:pt idx="7">
                  <c:v>43905</c:v>
                </c:pt>
                <c:pt idx="8">
                  <c:v>43906</c:v>
                </c:pt>
                <c:pt idx="9">
                  <c:v>43907</c:v>
                </c:pt>
                <c:pt idx="10">
                  <c:v>43908</c:v>
                </c:pt>
                <c:pt idx="11">
                  <c:v>43909</c:v>
                </c:pt>
                <c:pt idx="12">
                  <c:v>43910</c:v>
                </c:pt>
                <c:pt idx="13">
                  <c:v>43911</c:v>
                </c:pt>
                <c:pt idx="14">
                  <c:v>43912</c:v>
                </c:pt>
                <c:pt idx="15">
                  <c:v>43913</c:v>
                </c:pt>
                <c:pt idx="16">
                  <c:v>43914</c:v>
                </c:pt>
                <c:pt idx="17">
                  <c:v>43915</c:v>
                </c:pt>
                <c:pt idx="18">
                  <c:v>43916</c:v>
                </c:pt>
                <c:pt idx="19">
                  <c:v>43917</c:v>
                </c:pt>
                <c:pt idx="20">
                  <c:v>43918</c:v>
                </c:pt>
                <c:pt idx="21">
                  <c:v>43919</c:v>
                </c:pt>
                <c:pt idx="22">
                  <c:v>43920</c:v>
                </c:pt>
                <c:pt idx="23">
                  <c:v>43921</c:v>
                </c:pt>
                <c:pt idx="24">
                  <c:v>43922</c:v>
                </c:pt>
                <c:pt idx="25">
                  <c:v>43923</c:v>
                </c:pt>
                <c:pt idx="26">
                  <c:v>43924</c:v>
                </c:pt>
                <c:pt idx="27">
                  <c:v>43925</c:v>
                </c:pt>
                <c:pt idx="28">
                  <c:v>43926</c:v>
                </c:pt>
                <c:pt idx="29">
                  <c:v>43927</c:v>
                </c:pt>
                <c:pt idx="30">
                  <c:v>43928</c:v>
                </c:pt>
                <c:pt idx="31">
                  <c:v>43929</c:v>
                </c:pt>
                <c:pt idx="32">
                  <c:v>43930</c:v>
                </c:pt>
                <c:pt idx="33">
                  <c:v>43931</c:v>
                </c:pt>
                <c:pt idx="34">
                  <c:v>43932</c:v>
                </c:pt>
                <c:pt idx="35">
                  <c:v>43933</c:v>
                </c:pt>
                <c:pt idx="36">
                  <c:v>43934</c:v>
                </c:pt>
                <c:pt idx="37">
                  <c:v>43935</c:v>
                </c:pt>
                <c:pt idx="38">
                  <c:v>43936</c:v>
                </c:pt>
                <c:pt idx="39">
                  <c:v>43937</c:v>
                </c:pt>
                <c:pt idx="40">
                  <c:v>43938</c:v>
                </c:pt>
                <c:pt idx="41">
                  <c:v>43939</c:v>
                </c:pt>
                <c:pt idx="42">
                  <c:v>43940</c:v>
                </c:pt>
                <c:pt idx="43">
                  <c:v>43941</c:v>
                </c:pt>
                <c:pt idx="44">
                  <c:v>43942</c:v>
                </c:pt>
                <c:pt idx="45">
                  <c:v>43943</c:v>
                </c:pt>
                <c:pt idx="46">
                  <c:v>43944</c:v>
                </c:pt>
                <c:pt idx="47">
                  <c:v>43945</c:v>
                </c:pt>
                <c:pt idx="48">
                  <c:v>43946</c:v>
                </c:pt>
                <c:pt idx="49">
                  <c:v>43947</c:v>
                </c:pt>
                <c:pt idx="50">
                  <c:v>43948</c:v>
                </c:pt>
                <c:pt idx="51">
                  <c:v>43949</c:v>
                </c:pt>
                <c:pt idx="52">
                  <c:v>43950</c:v>
                </c:pt>
                <c:pt idx="53">
                  <c:v>43951</c:v>
                </c:pt>
                <c:pt idx="54">
                  <c:v>43952</c:v>
                </c:pt>
                <c:pt idx="55">
                  <c:v>43953</c:v>
                </c:pt>
                <c:pt idx="56">
                  <c:v>43954</c:v>
                </c:pt>
                <c:pt idx="57">
                  <c:v>43955</c:v>
                </c:pt>
                <c:pt idx="58">
                  <c:v>43956</c:v>
                </c:pt>
                <c:pt idx="59">
                  <c:v>43957</c:v>
                </c:pt>
                <c:pt idx="60">
                  <c:v>43958</c:v>
                </c:pt>
                <c:pt idx="61">
                  <c:v>43959</c:v>
                </c:pt>
                <c:pt idx="62">
                  <c:v>43960</c:v>
                </c:pt>
                <c:pt idx="63">
                  <c:v>43961</c:v>
                </c:pt>
                <c:pt idx="64">
                  <c:v>43962</c:v>
                </c:pt>
                <c:pt idx="65">
                  <c:v>43963</c:v>
                </c:pt>
                <c:pt idx="66">
                  <c:v>43964</c:v>
                </c:pt>
                <c:pt idx="67">
                  <c:v>43965</c:v>
                </c:pt>
                <c:pt idx="68">
                  <c:v>43966</c:v>
                </c:pt>
                <c:pt idx="69">
                  <c:v>43967</c:v>
                </c:pt>
                <c:pt idx="70">
                  <c:v>43968</c:v>
                </c:pt>
                <c:pt idx="71">
                  <c:v>43969</c:v>
                </c:pt>
                <c:pt idx="72">
                  <c:v>43970</c:v>
                </c:pt>
                <c:pt idx="73">
                  <c:v>43971</c:v>
                </c:pt>
                <c:pt idx="74">
                  <c:v>43972</c:v>
                </c:pt>
                <c:pt idx="75">
                  <c:v>43973</c:v>
                </c:pt>
                <c:pt idx="76">
                  <c:v>43974</c:v>
                </c:pt>
                <c:pt idx="77">
                  <c:v>43975</c:v>
                </c:pt>
                <c:pt idx="78">
                  <c:v>43976</c:v>
                </c:pt>
                <c:pt idx="79">
                  <c:v>43977</c:v>
                </c:pt>
                <c:pt idx="80">
                  <c:v>43978</c:v>
                </c:pt>
                <c:pt idx="81">
                  <c:v>43979</c:v>
                </c:pt>
                <c:pt idx="82">
                  <c:v>43980</c:v>
                </c:pt>
                <c:pt idx="83">
                  <c:v>43981</c:v>
                </c:pt>
                <c:pt idx="84">
                  <c:v>43982</c:v>
                </c:pt>
                <c:pt idx="85">
                  <c:v>43983</c:v>
                </c:pt>
                <c:pt idx="86">
                  <c:v>43984</c:v>
                </c:pt>
                <c:pt idx="87">
                  <c:v>43985</c:v>
                </c:pt>
                <c:pt idx="88">
                  <c:v>43986</c:v>
                </c:pt>
                <c:pt idx="89">
                  <c:v>43987</c:v>
                </c:pt>
                <c:pt idx="90">
                  <c:v>43988</c:v>
                </c:pt>
                <c:pt idx="91">
                  <c:v>43989</c:v>
                </c:pt>
                <c:pt idx="92">
                  <c:v>43990</c:v>
                </c:pt>
                <c:pt idx="93">
                  <c:v>43991</c:v>
                </c:pt>
                <c:pt idx="94">
                  <c:v>43992</c:v>
                </c:pt>
                <c:pt idx="95">
                  <c:v>43993</c:v>
                </c:pt>
                <c:pt idx="96">
                  <c:v>43994</c:v>
                </c:pt>
                <c:pt idx="97">
                  <c:v>43995</c:v>
                </c:pt>
                <c:pt idx="98">
                  <c:v>43996</c:v>
                </c:pt>
                <c:pt idx="99">
                  <c:v>43997</c:v>
                </c:pt>
                <c:pt idx="100">
                  <c:v>43998</c:v>
                </c:pt>
                <c:pt idx="101">
                  <c:v>43999</c:v>
                </c:pt>
                <c:pt idx="102">
                  <c:v>44000</c:v>
                </c:pt>
                <c:pt idx="103">
                  <c:v>44001</c:v>
                </c:pt>
                <c:pt idx="104">
                  <c:v>44002</c:v>
                </c:pt>
                <c:pt idx="105">
                  <c:v>44003</c:v>
                </c:pt>
                <c:pt idx="106">
                  <c:v>44004</c:v>
                </c:pt>
                <c:pt idx="107">
                  <c:v>44005</c:v>
                </c:pt>
                <c:pt idx="108">
                  <c:v>44006</c:v>
                </c:pt>
                <c:pt idx="109">
                  <c:v>44007</c:v>
                </c:pt>
                <c:pt idx="110">
                  <c:v>44008</c:v>
                </c:pt>
                <c:pt idx="111">
                  <c:v>44009</c:v>
                </c:pt>
                <c:pt idx="112">
                  <c:v>44010</c:v>
                </c:pt>
                <c:pt idx="113">
                  <c:v>44011</c:v>
                </c:pt>
                <c:pt idx="114">
                  <c:v>44012</c:v>
                </c:pt>
                <c:pt idx="115">
                  <c:v>44013</c:v>
                </c:pt>
                <c:pt idx="116">
                  <c:v>44014</c:v>
                </c:pt>
                <c:pt idx="117">
                  <c:v>44015</c:v>
                </c:pt>
                <c:pt idx="118">
                  <c:v>44016</c:v>
                </c:pt>
                <c:pt idx="119">
                  <c:v>44017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44023</c:v>
                </c:pt>
                <c:pt idx="126">
                  <c:v>44024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44030</c:v>
                </c:pt>
                <c:pt idx="133">
                  <c:v>44031</c:v>
                </c:pt>
                <c:pt idx="134">
                  <c:v>44032</c:v>
                </c:pt>
                <c:pt idx="135">
                  <c:v>44033</c:v>
                </c:pt>
                <c:pt idx="136">
                  <c:v>44034</c:v>
                </c:pt>
                <c:pt idx="137">
                  <c:v>44035</c:v>
                </c:pt>
                <c:pt idx="138">
                  <c:v>44036</c:v>
                </c:pt>
                <c:pt idx="139">
                  <c:v>44037</c:v>
                </c:pt>
                <c:pt idx="140">
                  <c:v>44038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44044</c:v>
                </c:pt>
                <c:pt idx="147">
                  <c:v>44045</c:v>
                </c:pt>
                <c:pt idx="148">
                  <c:v>44046</c:v>
                </c:pt>
                <c:pt idx="149">
                  <c:v>44047</c:v>
                </c:pt>
                <c:pt idx="150">
                  <c:v>44048</c:v>
                </c:pt>
                <c:pt idx="151">
                  <c:v>44049</c:v>
                </c:pt>
                <c:pt idx="152">
                  <c:v>44050</c:v>
                </c:pt>
                <c:pt idx="153">
                  <c:v>44051</c:v>
                </c:pt>
                <c:pt idx="154">
                  <c:v>44052</c:v>
                </c:pt>
                <c:pt idx="155">
                  <c:v>44053</c:v>
                </c:pt>
                <c:pt idx="156">
                  <c:v>44054</c:v>
                </c:pt>
                <c:pt idx="157">
                  <c:v>44055</c:v>
                </c:pt>
                <c:pt idx="158">
                  <c:v>44056</c:v>
                </c:pt>
                <c:pt idx="159">
                  <c:v>44057</c:v>
                </c:pt>
                <c:pt idx="160">
                  <c:v>44058</c:v>
                </c:pt>
                <c:pt idx="161">
                  <c:v>44059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44065</c:v>
                </c:pt>
                <c:pt idx="168">
                  <c:v>44066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44072</c:v>
                </c:pt>
                <c:pt idx="175">
                  <c:v>44073</c:v>
                </c:pt>
                <c:pt idx="176">
                  <c:v>44074</c:v>
                </c:pt>
                <c:pt idx="177">
                  <c:v>44075</c:v>
                </c:pt>
                <c:pt idx="178">
                  <c:v>44076</c:v>
                </c:pt>
                <c:pt idx="179">
                  <c:v>44077</c:v>
                </c:pt>
                <c:pt idx="180">
                  <c:v>44078</c:v>
                </c:pt>
                <c:pt idx="181">
                  <c:v>44079</c:v>
                </c:pt>
                <c:pt idx="182">
                  <c:v>44080</c:v>
                </c:pt>
              </c:numCache>
            </c:numRef>
          </c:cat>
          <c:val>
            <c:numRef>
              <c:f>'Figure 1'!$O$3:$O$192</c:f>
              <c:numCache>
                <c:formatCode>0.0</c:formatCode>
                <c:ptCount val="190"/>
                <c:pt idx="0">
                  <c:v>92.463591670912365</c:v>
                </c:pt>
                <c:pt idx="1">
                  <c:v>94.42292402418505</c:v>
                </c:pt>
                <c:pt idx="2">
                  <c:v>93.699819349658782</c:v>
                </c:pt>
                <c:pt idx="3">
                  <c:v>85.263314074255092</c:v>
                </c:pt>
                <c:pt idx="4">
                  <c:v>92.999683452478294</c:v>
                </c:pt>
                <c:pt idx="5">
                  <c:v>106.33521936740561</c:v>
                </c:pt>
                <c:pt idx="6">
                  <c:v>61.93401905360134</c:v>
                </c:pt>
                <c:pt idx="7">
                  <c:v>77.999472504285905</c:v>
                </c:pt>
                <c:pt idx="8">
                  <c:v>63.747586147706301</c:v>
                </c:pt>
                <c:pt idx="9">
                  <c:v>55.432664915421689</c:v>
                </c:pt>
                <c:pt idx="10">
                  <c:v>53.537060005987769</c:v>
                </c:pt>
                <c:pt idx="11">
                  <c:v>53.338262232129061</c:v>
                </c:pt>
                <c:pt idx="12">
                  <c:v>35.089505045287915</c:v>
                </c:pt>
                <c:pt idx="13">
                  <c:v>34.004752280548423</c:v>
                </c:pt>
                <c:pt idx="14">
                  <c:v>26.479086138763524</c:v>
                </c:pt>
                <c:pt idx="15">
                  <c:v>16.473493508174091</c:v>
                </c:pt>
                <c:pt idx="16">
                  <c:v>14.130867970529879</c:v>
                </c:pt>
                <c:pt idx="17">
                  <c:v>13.41290050131915</c:v>
                </c:pt>
                <c:pt idx="18">
                  <c:v>14.426310245856691</c:v>
                </c:pt>
                <c:pt idx="19">
                  <c:v>11.805066987419528</c:v>
                </c:pt>
                <c:pt idx="20">
                  <c:v>11.84778471007994</c:v>
                </c:pt>
                <c:pt idx="21">
                  <c:v>14.798985534473042</c:v>
                </c:pt>
                <c:pt idx="22">
                  <c:v>13.405862892118</c:v>
                </c:pt>
                <c:pt idx="23">
                  <c:v>14.430633471443063</c:v>
                </c:pt>
                <c:pt idx="24">
                  <c:v>12.80478025578401</c:v>
                </c:pt>
                <c:pt idx="25">
                  <c:v>13.672284467878104</c:v>
                </c:pt>
                <c:pt idx="26">
                  <c:v>12.239428395143342</c:v>
                </c:pt>
                <c:pt idx="27">
                  <c:v>14.262193724079001</c:v>
                </c:pt>
                <c:pt idx="28">
                  <c:v>13.675413476710888</c:v>
                </c:pt>
                <c:pt idx="29">
                  <c:v>12.53743831795752</c:v>
                </c:pt>
                <c:pt idx="30">
                  <c:v>12.288696919680179</c:v>
                </c:pt>
                <c:pt idx="31">
                  <c:v>12.918118110354959</c:v>
                </c:pt>
                <c:pt idx="32">
                  <c:v>12.320765301352282</c:v>
                </c:pt>
                <c:pt idx="33">
                  <c:v>11.462560654266813</c:v>
                </c:pt>
                <c:pt idx="34">
                  <c:v>12.222000532056398</c:v>
                </c:pt>
                <c:pt idx="35">
                  <c:v>8.1213891878830484</c:v>
                </c:pt>
                <c:pt idx="36">
                  <c:v>13.846575531680703</c:v>
                </c:pt>
                <c:pt idx="37">
                  <c:v>12.301368310835906</c:v>
                </c:pt>
                <c:pt idx="38">
                  <c:v>11.914505568818713</c:v>
                </c:pt>
                <c:pt idx="39">
                  <c:v>15.171490880253765</c:v>
                </c:pt>
                <c:pt idx="40">
                  <c:v>12.151465928429946</c:v>
                </c:pt>
                <c:pt idx="41">
                  <c:v>9.456490772688424</c:v>
                </c:pt>
                <c:pt idx="42">
                  <c:v>22.304505257294061</c:v>
                </c:pt>
                <c:pt idx="43">
                  <c:v>12.649750725500407</c:v>
                </c:pt>
                <c:pt idx="44">
                  <c:v>13.104685873852729</c:v>
                </c:pt>
                <c:pt idx="45">
                  <c:v>12.871489972859662</c:v>
                </c:pt>
                <c:pt idx="46">
                  <c:v>14.379843738498584</c:v>
                </c:pt>
                <c:pt idx="47">
                  <c:v>13.159869770195135</c:v>
                </c:pt>
                <c:pt idx="48">
                  <c:v>13.38396029064082</c:v>
                </c:pt>
                <c:pt idx="49">
                  <c:v>14.258070626321068</c:v>
                </c:pt>
                <c:pt idx="50">
                  <c:v>12.618226233347418</c:v>
                </c:pt>
                <c:pt idx="51">
                  <c:v>12.321128455168266</c:v>
                </c:pt>
                <c:pt idx="52">
                  <c:v>11.762849715379536</c:v>
                </c:pt>
                <c:pt idx="53">
                  <c:v>14.335214213642624</c:v>
                </c:pt>
                <c:pt idx="54">
                  <c:v>13.032557042748099</c:v>
                </c:pt>
                <c:pt idx="55">
                  <c:v>14.050574018886666</c:v>
                </c:pt>
                <c:pt idx="56">
                  <c:v>21.045874177179076</c:v>
                </c:pt>
                <c:pt idx="57">
                  <c:v>14.419937137809857</c:v>
                </c:pt>
                <c:pt idx="58">
                  <c:v>14.71708335325143</c:v>
                </c:pt>
                <c:pt idx="59">
                  <c:v>14.018494100145384</c:v>
                </c:pt>
                <c:pt idx="60">
                  <c:v>13.183763034808621</c:v>
                </c:pt>
                <c:pt idx="61">
                  <c:v>13.281631407648495</c:v>
                </c:pt>
                <c:pt idx="62">
                  <c:v>13.298270569738712</c:v>
                </c:pt>
                <c:pt idx="63">
                  <c:v>14.264143718411473</c:v>
                </c:pt>
                <c:pt idx="64">
                  <c:v>13.846150622178822</c:v>
                </c:pt>
                <c:pt idx="65">
                  <c:v>13.725722156265446</c:v>
                </c:pt>
                <c:pt idx="66">
                  <c:v>13.659169875694593</c:v>
                </c:pt>
                <c:pt idx="67">
                  <c:v>14.770959769948966</c:v>
                </c:pt>
                <c:pt idx="68">
                  <c:v>14.884071970283674</c:v>
                </c:pt>
                <c:pt idx="69">
                  <c:v>13.099350559624154</c:v>
                </c:pt>
                <c:pt idx="70">
                  <c:v>15.34995250307688</c:v>
                </c:pt>
                <c:pt idx="71">
                  <c:v>14.372519398331313</c:v>
                </c:pt>
                <c:pt idx="72">
                  <c:v>14.635782747603834</c:v>
                </c:pt>
                <c:pt idx="73">
                  <c:v>14.397728780504243</c:v>
                </c:pt>
                <c:pt idx="74">
                  <c:v>14.109671662508056</c:v>
                </c:pt>
                <c:pt idx="75">
                  <c:v>11.863334387851946</c:v>
                </c:pt>
                <c:pt idx="76">
                  <c:v>15.67412263531223</c:v>
                </c:pt>
                <c:pt idx="77">
                  <c:v>16.725531244686159</c:v>
                </c:pt>
                <c:pt idx="78">
                  <c:v>15.678473346947397</c:v>
                </c:pt>
                <c:pt idx="79">
                  <c:v>15.340052411427523</c:v>
                </c:pt>
                <c:pt idx="80">
                  <c:v>15.983597343561012</c:v>
                </c:pt>
                <c:pt idx="81">
                  <c:v>17.23652378748632</c:v>
                </c:pt>
                <c:pt idx="82">
                  <c:v>15.325831013570298</c:v>
                </c:pt>
                <c:pt idx="83">
                  <c:v>17.601615654595008</c:v>
                </c:pt>
                <c:pt idx="84">
                  <c:v>18.270064569871796</c:v>
                </c:pt>
                <c:pt idx="85">
                  <c:v>16.25560897607193</c:v>
                </c:pt>
                <c:pt idx="86">
                  <c:v>17.174400058165162</c:v>
                </c:pt>
                <c:pt idx="87">
                  <c:v>16.101519103102561</c:v>
                </c:pt>
                <c:pt idx="88">
                  <c:v>16.880470093837705</c:v>
                </c:pt>
                <c:pt idx="89">
                  <c:v>16.624412614852972</c:v>
                </c:pt>
                <c:pt idx="90">
                  <c:v>17.267310228149178</c:v>
                </c:pt>
                <c:pt idx="91">
                  <c:v>18.358363936774417</c:v>
                </c:pt>
                <c:pt idx="92">
                  <c:v>17.106076144492359</c:v>
                </c:pt>
                <c:pt idx="93">
                  <c:v>16.260033715516954</c:v>
                </c:pt>
                <c:pt idx="94">
                  <c:v>18.646577054197586</c:v>
                </c:pt>
                <c:pt idx="95">
                  <c:v>17.8729640816005</c:v>
                </c:pt>
                <c:pt idx="96">
                  <c:v>15.317983955660031</c:v>
                </c:pt>
                <c:pt idx="97">
                  <c:v>16.858119183920511</c:v>
                </c:pt>
                <c:pt idx="98">
                  <c:v>19.58311790918837</c:v>
                </c:pt>
                <c:pt idx="99">
                  <c:v>17.968067004703805</c:v>
                </c:pt>
                <c:pt idx="100">
                  <c:v>17.626074851239739</c:v>
                </c:pt>
                <c:pt idx="101">
                  <c:v>17.967467385508122</c:v>
                </c:pt>
                <c:pt idx="102">
                  <c:v>18.324048130570102</c:v>
                </c:pt>
                <c:pt idx="103">
                  <c:v>17.987482545382008</c:v>
                </c:pt>
                <c:pt idx="104">
                  <c:v>16.870775772981577</c:v>
                </c:pt>
                <c:pt idx="105">
                  <c:v>19.656647116324535</c:v>
                </c:pt>
                <c:pt idx="106">
                  <c:v>17.024467945765746</c:v>
                </c:pt>
                <c:pt idx="107">
                  <c:v>18.522704902938205</c:v>
                </c:pt>
                <c:pt idx="108">
                  <c:v>18.295586092596537</c:v>
                </c:pt>
                <c:pt idx="109">
                  <c:v>17.872393765929885</c:v>
                </c:pt>
                <c:pt idx="110">
                  <c:v>17.523799477861871</c:v>
                </c:pt>
                <c:pt idx="111">
                  <c:v>15.324975868128604</c:v>
                </c:pt>
                <c:pt idx="112">
                  <c:v>21.368258873526464</c:v>
                </c:pt>
                <c:pt idx="113">
                  <c:v>24.67472449342339</c:v>
                </c:pt>
                <c:pt idx="114">
                  <c:v>22.3000761614623</c:v>
                </c:pt>
                <c:pt idx="115">
                  <c:v>25.338875241270397</c:v>
                </c:pt>
                <c:pt idx="116">
                  <c:v>21.167251873663968</c:v>
                </c:pt>
                <c:pt idx="117">
                  <c:v>23.739897077486543</c:v>
                </c:pt>
                <c:pt idx="118">
                  <c:v>20.664830769794406</c:v>
                </c:pt>
                <c:pt idx="119">
                  <c:v>28.906680525624886</c:v>
                </c:pt>
                <c:pt idx="120">
                  <c:v>28.152870403643949</c:v>
                </c:pt>
                <c:pt idx="121">
                  <c:v>27.156520526538301</c:v>
                </c:pt>
                <c:pt idx="122">
                  <c:v>28.019586384810889</c:v>
                </c:pt>
                <c:pt idx="123">
                  <c:v>28.431763639272571</c:v>
                </c:pt>
                <c:pt idx="124">
                  <c:v>28.066809759695921</c:v>
                </c:pt>
                <c:pt idx="125">
                  <c:v>27.402469195987862</c:v>
                </c:pt>
                <c:pt idx="126">
                  <c:v>27.742664780281107</c:v>
                </c:pt>
                <c:pt idx="127">
                  <c:v>30.159156394387328</c:v>
                </c:pt>
                <c:pt idx="128">
                  <c:v>34.795857535752354</c:v>
                </c:pt>
                <c:pt idx="129">
                  <c:v>34.275223121616072</c:v>
                </c:pt>
                <c:pt idx="130">
                  <c:v>35.585247801486126</c:v>
                </c:pt>
                <c:pt idx="131">
                  <c:v>37.350563500134911</c:v>
                </c:pt>
                <c:pt idx="132">
                  <c:v>36.018455675867521</c:v>
                </c:pt>
                <c:pt idx="133">
                  <c:v>37.43702336879722</c:v>
                </c:pt>
                <c:pt idx="134">
                  <c:v>37.608635254690526</c:v>
                </c:pt>
                <c:pt idx="135">
                  <c:v>32.891667570793096</c:v>
                </c:pt>
                <c:pt idx="136">
                  <c:v>37.842781641168287</c:v>
                </c:pt>
                <c:pt idx="137">
                  <c:v>40.958805366383714</c:v>
                </c:pt>
                <c:pt idx="138">
                  <c:v>41.054379410543795</c:v>
                </c:pt>
                <c:pt idx="139">
                  <c:v>37.944536889834652</c:v>
                </c:pt>
                <c:pt idx="140">
                  <c:v>31.191033378494886</c:v>
                </c:pt>
                <c:pt idx="141">
                  <c:v>37.914523548083984</c:v>
                </c:pt>
                <c:pt idx="142">
                  <c:v>38.522590784939041</c:v>
                </c:pt>
                <c:pt idx="143">
                  <c:v>33.682483197424759</c:v>
                </c:pt>
                <c:pt idx="144">
                  <c:v>40.366067198154212</c:v>
                </c:pt>
                <c:pt idx="145">
                  <c:v>38.90539396746788</c:v>
                </c:pt>
                <c:pt idx="146">
                  <c:v>41.555749237377825</c:v>
                </c:pt>
                <c:pt idx="147">
                  <c:v>42.625907670299938</c:v>
                </c:pt>
                <c:pt idx="148">
                  <c:v>31.199660511663513</c:v>
                </c:pt>
                <c:pt idx="149">
                  <c:v>41.823998736077101</c:v>
                </c:pt>
                <c:pt idx="150">
                  <c:v>41.251071299499195</c:v>
                </c:pt>
                <c:pt idx="151">
                  <c:v>52.267423558519063</c:v>
                </c:pt>
                <c:pt idx="152">
                  <c:v>43.470996959176823</c:v>
                </c:pt>
                <c:pt idx="153">
                  <c:v>48.679579829675198</c:v>
                </c:pt>
                <c:pt idx="154">
                  <c:v>41.643324785800807</c:v>
                </c:pt>
                <c:pt idx="155">
                  <c:v>39.235941995767966</c:v>
                </c:pt>
                <c:pt idx="156">
                  <c:v>41.705944244373541</c:v>
                </c:pt>
                <c:pt idx="157">
                  <c:v>40.112040887909004</c:v>
                </c:pt>
                <c:pt idx="158">
                  <c:v>46.930408578036307</c:v>
                </c:pt>
                <c:pt idx="159">
                  <c:v>43.007906621947235</c:v>
                </c:pt>
                <c:pt idx="160">
                  <c:v>42.909231167923245</c:v>
                </c:pt>
                <c:pt idx="161">
                  <c:v>40.653248700200947</c:v>
                </c:pt>
                <c:pt idx="162">
                  <c:v>43.555004683773689</c:v>
                </c:pt>
                <c:pt idx="163">
                  <c:v>45.890144299333151</c:v>
                </c:pt>
                <c:pt idx="164">
                  <c:v>43.361323909952851</c:v>
                </c:pt>
                <c:pt idx="165">
                  <c:v>40.602725074033572</c:v>
                </c:pt>
                <c:pt idx="166">
                  <c:v>44.39517610185905</c:v>
                </c:pt>
                <c:pt idx="167">
                  <c:v>36.54834448847302</c:v>
                </c:pt>
                <c:pt idx="168">
                  <c:v>52.038650555436625</c:v>
                </c:pt>
                <c:pt idx="169">
                  <c:v>32.722072295045642</c:v>
                </c:pt>
                <c:pt idx="170">
                  <c:v>49.05369628819512</c:v>
                </c:pt>
                <c:pt idx="171">
                  <c:v>44.382851581549971</c:v>
                </c:pt>
                <c:pt idx="172">
                  <c:v>52.741854970215321</c:v>
                </c:pt>
                <c:pt idx="173">
                  <c:v>54.549763549589201</c:v>
                </c:pt>
                <c:pt idx="174">
                  <c:v>50.392215397709592</c:v>
                </c:pt>
                <c:pt idx="175">
                  <c:v>51.010611478613235</c:v>
                </c:pt>
                <c:pt idx="176">
                  <c:v>52.127869263712434</c:v>
                </c:pt>
                <c:pt idx="177">
                  <c:v>47.924173215687389</c:v>
                </c:pt>
                <c:pt idx="178">
                  <c:v>50.528360493584032</c:v>
                </c:pt>
                <c:pt idx="179">
                  <c:v>50.312944888353059</c:v>
                </c:pt>
                <c:pt idx="180">
                  <c:v>52.209753484787122</c:v>
                </c:pt>
                <c:pt idx="181">
                  <c:v>56.185020300350608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8-4606-8BA8-DFDB0EB00128}"/>
            </c:ext>
          </c:extLst>
        </c:ser>
        <c:ser>
          <c:idx val="1"/>
          <c:order val="1"/>
          <c:tx>
            <c:strRef>
              <c:f>'Figure 1'!$P$2</c:f>
              <c:strCache>
                <c:ptCount val="1"/>
                <c:pt idx="0">
                  <c:v>Rail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1'!$N$2:$N$184</c:f>
              <c:numCache>
                <c:formatCode>dd\ mmm</c:formatCode>
                <c:ptCount val="183"/>
                <c:pt idx="1">
                  <c:v>43899</c:v>
                </c:pt>
                <c:pt idx="2">
                  <c:v>43900</c:v>
                </c:pt>
                <c:pt idx="3">
                  <c:v>43901</c:v>
                </c:pt>
                <c:pt idx="4">
                  <c:v>43902</c:v>
                </c:pt>
                <c:pt idx="5">
                  <c:v>43903</c:v>
                </c:pt>
                <c:pt idx="6">
                  <c:v>43904</c:v>
                </c:pt>
                <c:pt idx="7">
                  <c:v>43905</c:v>
                </c:pt>
                <c:pt idx="8">
                  <c:v>43906</c:v>
                </c:pt>
                <c:pt idx="9">
                  <c:v>43907</c:v>
                </c:pt>
                <c:pt idx="10">
                  <c:v>43908</c:v>
                </c:pt>
                <c:pt idx="11">
                  <c:v>43909</c:v>
                </c:pt>
                <c:pt idx="12">
                  <c:v>43910</c:v>
                </c:pt>
                <c:pt idx="13">
                  <c:v>43911</c:v>
                </c:pt>
                <c:pt idx="14">
                  <c:v>43912</c:v>
                </c:pt>
                <c:pt idx="15">
                  <c:v>43913</c:v>
                </c:pt>
                <c:pt idx="16">
                  <c:v>43914</c:v>
                </c:pt>
                <c:pt idx="17">
                  <c:v>43915</c:v>
                </c:pt>
                <c:pt idx="18">
                  <c:v>43916</c:v>
                </c:pt>
                <c:pt idx="19">
                  <c:v>43917</c:v>
                </c:pt>
                <c:pt idx="20">
                  <c:v>43918</c:v>
                </c:pt>
                <c:pt idx="21">
                  <c:v>43919</c:v>
                </c:pt>
                <c:pt idx="22">
                  <c:v>43920</c:v>
                </c:pt>
                <c:pt idx="23">
                  <c:v>43921</c:v>
                </c:pt>
                <c:pt idx="24">
                  <c:v>43922</c:v>
                </c:pt>
                <c:pt idx="25">
                  <c:v>43923</c:v>
                </c:pt>
                <c:pt idx="26">
                  <c:v>43924</c:v>
                </c:pt>
                <c:pt idx="27">
                  <c:v>43925</c:v>
                </c:pt>
                <c:pt idx="28">
                  <c:v>43926</c:v>
                </c:pt>
                <c:pt idx="29">
                  <c:v>43927</c:v>
                </c:pt>
                <c:pt idx="30">
                  <c:v>43928</c:v>
                </c:pt>
                <c:pt idx="31">
                  <c:v>43929</c:v>
                </c:pt>
                <c:pt idx="32">
                  <c:v>43930</c:v>
                </c:pt>
                <c:pt idx="33">
                  <c:v>43931</c:v>
                </c:pt>
                <c:pt idx="34">
                  <c:v>43932</c:v>
                </c:pt>
                <c:pt idx="35">
                  <c:v>43933</c:v>
                </c:pt>
                <c:pt idx="36">
                  <c:v>43934</c:v>
                </c:pt>
                <c:pt idx="37">
                  <c:v>43935</c:v>
                </c:pt>
                <c:pt idx="38">
                  <c:v>43936</c:v>
                </c:pt>
                <c:pt idx="39">
                  <c:v>43937</c:v>
                </c:pt>
                <c:pt idx="40">
                  <c:v>43938</c:v>
                </c:pt>
                <c:pt idx="41">
                  <c:v>43939</c:v>
                </c:pt>
                <c:pt idx="42">
                  <c:v>43940</c:v>
                </c:pt>
                <c:pt idx="43">
                  <c:v>43941</c:v>
                </c:pt>
                <c:pt idx="44">
                  <c:v>43942</c:v>
                </c:pt>
                <c:pt idx="45">
                  <c:v>43943</c:v>
                </c:pt>
                <c:pt idx="46">
                  <c:v>43944</c:v>
                </c:pt>
                <c:pt idx="47">
                  <c:v>43945</c:v>
                </c:pt>
                <c:pt idx="48">
                  <c:v>43946</c:v>
                </c:pt>
                <c:pt idx="49">
                  <c:v>43947</c:v>
                </c:pt>
                <c:pt idx="50">
                  <c:v>43948</c:v>
                </c:pt>
                <c:pt idx="51">
                  <c:v>43949</c:v>
                </c:pt>
                <c:pt idx="52">
                  <c:v>43950</c:v>
                </c:pt>
                <c:pt idx="53">
                  <c:v>43951</c:v>
                </c:pt>
                <c:pt idx="54">
                  <c:v>43952</c:v>
                </c:pt>
                <c:pt idx="55">
                  <c:v>43953</c:v>
                </c:pt>
                <c:pt idx="56">
                  <c:v>43954</c:v>
                </c:pt>
                <c:pt idx="57">
                  <c:v>43955</c:v>
                </c:pt>
                <c:pt idx="58">
                  <c:v>43956</c:v>
                </c:pt>
                <c:pt idx="59">
                  <c:v>43957</c:v>
                </c:pt>
                <c:pt idx="60">
                  <c:v>43958</c:v>
                </c:pt>
                <c:pt idx="61">
                  <c:v>43959</c:v>
                </c:pt>
                <c:pt idx="62">
                  <c:v>43960</c:v>
                </c:pt>
                <c:pt idx="63">
                  <c:v>43961</c:v>
                </c:pt>
                <c:pt idx="64">
                  <c:v>43962</c:v>
                </c:pt>
                <c:pt idx="65">
                  <c:v>43963</c:v>
                </c:pt>
                <c:pt idx="66">
                  <c:v>43964</c:v>
                </c:pt>
                <c:pt idx="67">
                  <c:v>43965</c:v>
                </c:pt>
                <c:pt idx="68">
                  <c:v>43966</c:v>
                </c:pt>
                <c:pt idx="69">
                  <c:v>43967</c:v>
                </c:pt>
                <c:pt idx="70">
                  <c:v>43968</c:v>
                </c:pt>
                <c:pt idx="71">
                  <c:v>43969</c:v>
                </c:pt>
                <c:pt idx="72">
                  <c:v>43970</c:v>
                </c:pt>
                <c:pt idx="73">
                  <c:v>43971</c:v>
                </c:pt>
                <c:pt idx="74">
                  <c:v>43972</c:v>
                </c:pt>
                <c:pt idx="75">
                  <c:v>43973</c:v>
                </c:pt>
                <c:pt idx="76">
                  <c:v>43974</c:v>
                </c:pt>
                <c:pt idx="77">
                  <c:v>43975</c:v>
                </c:pt>
                <c:pt idx="78">
                  <c:v>43976</c:v>
                </c:pt>
                <c:pt idx="79">
                  <c:v>43977</c:v>
                </c:pt>
                <c:pt idx="80">
                  <c:v>43978</c:v>
                </c:pt>
                <c:pt idx="81">
                  <c:v>43979</c:v>
                </c:pt>
                <c:pt idx="82">
                  <c:v>43980</c:v>
                </c:pt>
                <c:pt idx="83">
                  <c:v>43981</c:v>
                </c:pt>
                <c:pt idx="84">
                  <c:v>43982</c:v>
                </c:pt>
                <c:pt idx="85">
                  <c:v>43983</c:v>
                </c:pt>
                <c:pt idx="86">
                  <c:v>43984</c:v>
                </c:pt>
                <c:pt idx="87">
                  <c:v>43985</c:v>
                </c:pt>
                <c:pt idx="88">
                  <c:v>43986</c:v>
                </c:pt>
                <c:pt idx="89">
                  <c:v>43987</c:v>
                </c:pt>
                <c:pt idx="90">
                  <c:v>43988</c:v>
                </c:pt>
                <c:pt idx="91">
                  <c:v>43989</c:v>
                </c:pt>
                <c:pt idx="92">
                  <c:v>43990</c:v>
                </c:pt>
                <c:pt idx="93">
                  <c:v>43991</c:v>
                </c:pt>
                <c:pt idx="94">
                  <c:v>43992</c:v>
                </c:pt>
                <c:pt idx="95">
                  <c:v>43993</c:v>
                </c:pt>
                <c:pt idx="96">
                  <c:v>43994</c:v>
                </c:pt>
                <c:pt idx="97">
                  <c:v>43995</c:v>
                </c:pt>
                <c:pt idx="98">
                  <c:v>43996</c:v>
                </c:pt>
                <c:pt idx="99">
                  <c:v>43997</c:v>
                </c:pt>
                <c:pt idx="100">
                  <c:v>43998</c:v>
                </c:pt>
                <c:pt idx="101">
                  <c:v>43999</c:v>
                </c:pt>
                <c:pt idx="102">
                  <c:v>44000</c:v>
                </c:pt>
                <c:pt idx="103">
                  <c:v>44001</c:v>
                </c:pt>
                <c:pt idx="104">
                  <c:v>44002</c:v>
                </c:pt>
                <c:pt idx="105">
                  <c:v>44003</c:v>
                </c:pt>
                <c:pt idx="106">
                  <c:v>44004</c:v>
                </c:pt>
                <c:pt idx="107">
                  <c:v>44005</c:v>
                </c:pt>
                <c:pt idx="108">
                  <c:v>44006</c:v>
                </c:pt>
                <c:pt idx="109">
                  <c:v>44007</c:v>
                </c:pt>
                <c:pt idx="110">
                  <c:v>44008</c:v>
                </c:pt>
                <c:pt idx="111">
                  <c:v>44009</c:v>
                </c:pt>
                <c:pt idx="112">
                  <c:v>44010</c:v>
                </c:pt>
                <c:pt idx="113">
                  <c:v>44011</c:v>
                </c:pt>
                <c:pt idx="114">
                  <c:v>44012</c:v>
                </c:pt>
                <c:pt idx="115">
                  <c:v>44013</c:v>
                </c:pt>
                <c:pt idx="116">
                  <c:v>44014</c:v>
                </c:pt>
                <c:pt idx="117">
                  <c:v>44015</c:v>
                </c:pt>
                <c:pt idx="118">
                  <c:v>44016</c:v>
                </c:pt>
                <c:pt idx="119">
                  <c:v>44017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44023</c:v>
                </c:pt>
                <c:pt idx="126">
                  <c:v>44024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44030</c:v>
                </c:pt>
                <c:pt idx="133">
                  <c:v>44031</c:v>
                </c:pt>
                <c:pt idx="134">
                  <c:v>44032</c:v>
                </c:pt>
                <c:pt idx="135">
                  <c:v>44033</c:v>
                </c:pt>
                <c:pt idx="136">
                  <c:v>44034</c:v>
                </c:pt>
                <c:pt idx="137">
                  <c:v>44035</c:v>
                </c:pt>
                <c:pt idx="138">
                  <c:v>44036</c:v>
                </c:pt>
                <c:pt idx="139">
                  <c:v>44037</c:v>
                </c:pt>
                <c:pt idx="140">
                  <c:v>44038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44044</c:v>
                </c:pt>
                <c:pt idx="147">
                  <c:v>44045</c:v>
                </c:pt>
                <c:pt idx="148">
                  <c:v>44046</c:v>
                </c:pt>
                <c:pt idx="149">
                  <c:v>44047</c:v>
                </c:pt>
                <c:pt idx="150">
                  <c:v>44048</c:v>
                </c:pt>
                <c:pt idx="151">
                  <c:v>44049</c:v>
                </c:pt>
                <c:pt idx="152">
                  <c:v>44050</c:v>
                </c:pt>
                <c:pt idx="153">
                  <c:v>44051</c:v>
                </c:pt>
                <c:pt idx="154">
                  <c:v>44052</c:v>
                </c:pt>
                <c:pt idx="155">
                  <c:v>44053</c:v>
                </c:pt>
                <c:pt idx="156">
                  <c:v>44054</c:v>
                </c:pt>
                <c:pt idx="157">
                  <c:v>44055</c:v>
                </c:pt>
                <c:pt idx="158">
                  <c:v>44056</c:v>
                </c:pt>
                <c:pt idx="159">
                  <c:v>44057</c:v>
                </c:pt>
                <c:pt idx="160">
                  <c:v>44058</c:v>
                </c:pt>
                <c:pt idx="161">
                  <c:v>44059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44065</c:v>
                </c:pt>
                <c:pt idx="168">
                  <c:v>44066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44072</c:v>
                </c:pt>
                <c:pt idx="175">
                  <c:v>44073</c:v>
                </c:pt>
                <c:pt idx="176">
                  <c:v>44074</c:v>
                </c:pt>
                <c:pt idx="177">
                  <c:v>44075</c:v>
                </c:pt>
                <c:pt idx="178">
                  <c:v>44076</c:v>
                </c:pt>
                <c:pt idx="179">
                  <c:v>44077</c:v>
                </c:pt>
                <c:pt idx="180">
                  <c:v>44078</c:v>
                </c:pt>
                <c:pt idx="181">
                  <c:v>44079</c:v>
                </c:pt>
                <c:pt idx="182">
                  <c:v>44080</c:v>
                </c:pt>
              </c:numCache>
            </c:numRef>
          </c:cat>
          <c:val>
            <c:numRef>
              <c:f>'Figure 1'!$P$3:$P$192</c:f>
              <c:numCache>
                <c:formatCode>0.0</c:formatCode>
                <c:ptCount val="190"/>
                <c:pt idx="0">
                  <c:v>100.24128047555212</c:v>
                </c:pt>
                <c:pt idx="1">
                  <c:v>100.73476691261337</c:v>
                </c:pt>
                <c:pt idx="2">
                  <c:v>105.31004172776181</c:v>
                </c:pt>
                <c:pt idx="3">
                  <c:v>97.730905970940412</c:v>
                </c:pt>
                <c:pt idx="4">
                  <c:v>90.932321127899812</c:v>
                </c:pt>
                <c:pt idx="5">
                  <c:v>96.309348889465667</c:v>
                </c:pt>
                <c:pt idx="6">
                  <c:v>71.374872526992874</c:v>
                </c:pt>
                <c:pt idx="7">
                  <c:v>71.388902303960435</c:v>
                </c:pt>
                <c:pt idx="8">
                  <c:v>52.533164322495615</c:v>
                </c:pt>
                <c:pt idx="9">
                  <c:v>45.063489731626881</c:v>
                </c:pt>
                <c:pt idx="10">
                  <c:v>40.212788904188116</c:v>
                </c:pt>
                <c:pt idx="11">
                  <c:v>34.928759547687328</c:v>
                </c:pt>
                <c:pt idx="12">
                  <c:v>13.521424978036107</c:v>
                </c:pt>
                <c:pt idx="13">
                  <c:v>14.936152040082689</c:v>
                </c:pt>
                <c:pt idx="14">
                  <c:v>26.521294926367844</c:v>
                </c:pt>
                <c:pt idx="15">
                  <c:v>22.193113224775406</c:v>
                </c:pt>
                <c:pt idx="16">
                  <c:v>21.150451603600541</c:v>
                </c:pt>
                <c:pt idx="17">
                  <c:v>19.507712867406767</c:v>
                </c:pt>
                <c:pt idx="18">
                  <c:v>16.81595309021084</c:v>
                </c:pt>
                <c:pt idx="19">
                  <c:v>4.0728859174201641</c:v>
                </c:pt>
                <c:pt idx="20">
                  <c:v>4.3364324823402818</c:v>
                </c:pt>
                <c:pt idx="21">
                  <c:v>18.671400281719404</c:v>
                </c:pt>
                <c:pt idx="22">
                  <c:v>19.033629427252936</c:v>
                </c:pt>
                <c:pt idx="23">
                  <c:v>18.993228030081795</c:v>
                </c:pt>
                <c:pt idx="24">
                  <c:v>17.725263340602702</c:v>
                </c:pt>
                <c:pt idx="25">
                  <c:v>14.295245404074969</c:v>
                </c:pt>
                <c:pt idx="26">
                  <c:v>3.8468072086241074</c:v>
                </c:pt>
                <c:pt idx="27">
                  <c:v>4.5355761729657846</c:v>
                </c:pt>
                <c:pt idx="28">
                  <c:v>11.154950889488813</c:v>
                </c:pt>
                <c:pt idx="29">
                  <c:v>10.810169939042776</c:v>
                </c:pt>
                <c:pt idx="30">
                  <c:v>10.773287442448053</c:v>
                </c:pt>
                <c:pt idx="31">
                  <c:v>9.5623726551005443</c:v>
                </c:pt>
                <c:pt idx="32">
                  <c:v>2.0073614401019824</c:v>
                </c:pt>
                <c:pt idx="33">
                  <c:v>2.5813640329840792</c:v>
                </c:pt>
                <c:pt idx="34">
                  <c:v>2.8886276980056325</c:v>
                </c:pt>
                <c:pt idx="35">
                  <c:v>2.1897392722298634</c:v>
                </c:pt>
                <c:pt idx="36">
                  <c:v>8.8194613647203788</c:v>
                </c:pt>
                <c:pt idx="37">
                  <c:v>8.1227731083388566</c:v>
                </c:pt>
                <c:pt idx="38">
                  <c:v>7.2001747921686716</c:v>
                </c:pt>
                <c:pt idx="39">
                  <c:v>8.631421771883744</c:v>
                </c:pt>
                <c:pt idx="40">
                  <c:v>2.7112197840860226</c:v>
                </c:pt>
                <c:pt idx="41">
                  <c:v>3.4462015692835481</c:v>
                </c:pt>
                <c:pt idx="42">
                  <c:v>13.705817204759246</c:v>
                </c:pt>
                <c:pt idx="43">
                  <c:v>7.6119245964711659</c:v>
                </c:pt>
                <c:pt idx="44">
                  <c:v>8.4319710029277619</c:v>
                </c:pt>
                <c:pt idx="45">
                  <c:v>8.0995063461604353</c:v>
                </c:pt>
                <c:pt idx="46">
                  <c:v>7.7169080325305908</c:v>
                </c:pt>
                <c:pt idx="47">
                  <c:v>2.7221125690619328</c:v>
                </c:pt>
                <c:pt idx="48">
                  <c:v>3.408701876692291</c:v>
                </c:pt>
                <c:pt idx="49">
                  <c:v>8.1262533481047274</c:v>
                </c:pt>
                <c:pt idx="50">
                  <c:v>7.8210459117652134</c:v>
                </c:pt>
                <c:pt idx="51">
                  <c:v>8.1578571056179108</c:v>
                </c:pt>
                <c:pt idx="52">
                  <c:v>8.0707504049220304</c:v>
                </c:pt>
                <c:pt idx="53">
                  <c:v>7.3761378048739017</c:v>
                </c:pt>
                <c:pt idx="54">
                  <c:v>2.7062520519675437</c:v>
                </c:pt>
                <c:pt idx="55">
                  <c:v>3.4940827261863463</c:v>
                </c:pt>
                <c:pt idx="56">
                  <c:v>12.575328141768249</c:v>
                </c:pt>
                <c:pt idx="57">
                  <c:v>6.5686997672168523</c:v>
                </c:pt>
                <c:pt idx="58">
                  <c:v>8.2113154938246424</c:v>
                </c:pt>
                <c:pt idx="59">
                  <c:v>8.1640455165589731</c:v>
                </c:pt>
                <c:pt idx="60">
                  <c:v>2.5451652026387555</c:v>
                </c:pt>
                <c:pt idx="61">
                  <c:v>3.1257140439216347</c:v>
                </c:pt>
                <c:pt idx="62">
                  <c:v>4.4379397027314287</c:v>
                </c:pt>
                <c:pt idx="63">
                  <c:v>8.2553977192337076</c:v>
                </c:pt>
                <c:pt idx="64">
                  <c:v>8.2004373177842567</c:v>
                </c:pt>
                <c:pt idx="65">
                  <c:v>8.7832465818342751</c:v>
                </c:pt>
                <c:pt idx="66">
                  <c:v>8.0195662220272723</c:v>
                </c:pt>
                <c:pt idx="67">
                  <c:v>7.6375632316295006</c:v>
                </c:pt>
                <c:pt idx="68">
                  <c:v>3.6929832886143439</c:v>
                </c:pt>
                <c:pt idx="69">
                  <c:v>4.7311285029033066</c:v>
                </c:pt>
                <c:pt idx="70">
                  <c:v>8.3641100518194058</c:v>
                </c:pt>
                <c:pt idx="71">
                  <c:v>7.7288317375906326</c:v>
                </c:pt>
                <c:pt idx="72">
                  <c:v>7.9942909753851179</c:v>
                </c:pt>
                <c:pt idx="73">
                  <c:v>7.8290945849702478</c:v>
                </c:pt>
                <c:pt idx="74">
                  <c:v>7.0079911179340968</c:v>
                </c:pt>
                <c:pt idx="75">
                  <c:v>2.5748124039417775</c:v>
                </c:pt>
                <c:pt idx="76">
                  <c:v>3.7231823599523239</c:v>
                </c:pt>
                <c:pt idx="77">
                  <c:v>4.5193119049960915</c:v>
                </c:pt>
                <c:pt idx="78">
                  <c:v>5.6095955058366389</c:v>
                </c:pt>
                <c:pt idx="79">
                  <c:v>5.6271988782906801</c:v>
                </c:pt>
                <c:pt idx="80">
                  <c:v>6.7934813425924183</c:v>
                </c:pt>
                <c:pt idx="81">
                  <c:v>7.308806001667925</c:v>
                </c:pt>
                <c:pt idx="82">
                  <c:v>4.909198619083611</c:v>
                </c:pt>
                <c:pt idx="83">
                  <c:v>7.1686458741137065</c:v>
                </c:pt>
                <c:pt idx="84">
                  <c:v>9.1573751201802356</c:v>
                </c:pt>
                <c:pt idx="85">
                  <c:v>8.0696229094828311</c:v>
                </c:pt>
                <c:pt idx="86">
                  <c:v>8.3680306385199561</c:v>
                </c:pt>
                <c:pt idx="87">
                  <c:v>8.1636237966311409</c:v>
                </c:pt>
                <c:pt idx="88">
                  <c:v>8.3228481712053739</c:v>
                </c:pt>
                <c:pt idx="89">
                  <c:v>4.2818106030197303</c:v>
                </c:pt>
                <c:pt idx="90">
                  <c:v>8.2775374770397576</c:v>
                </c:pt>
                <c:pt idx="91">
                  <c:v>7.8974362602224168</c:v>
                </c:pt>
                <c:pt idx="92">
                  <c:v>7.5925655976676385</c:v>
                </c:pt>
                <c:pt idx="93">
                  <c:v>7.5679422857747118</c:v>
                </c:pt>
                <c:pt idx="94">
                  <c:v>8.2745223977629649</c:v>
                </c:pt>
                <c:pt idx="95">
                  <c:v>7.7776237349230559</c:v>
                </c:pt>
                <c:pt idx="96">
                  <c:v>4.9072979665082093</c:v>
                </c:pt>
                <c:pt idx="97">
                  <c:v>7.9003618614827911</c:v>
                </c:pt>
                <c:pt idx="98">
                  <c:v>8.817887715079161</c:v>
                </c:pt>
                <c:pt idx="99">
                  <c:v>8.55668145102727</c:v>
                </c:pt>
                <c:pt idx="100">
                  <c:v>8.940755842661515</c:v>
                </c:pt>
                <c:pt idx="101">
                  <c:v>9.239092976773037</c:v>
                </c:pt>
                <c:pt idx="102">
                  <c:v>8.3392729864575905</c:v>
                </c:pt>
                <c:pt idx="103">
                  <c:v>7.3595515776150435</c:v>
                </c:pt>
                <c:pt idx="104">
                  <c:v>6.3021289328016969</c:v>
                </c:pt>
                <c:pt idx="105">
                  <c:v>9.7698309352128732</c:v>
                </c:pt>
                <c:pt idx="106">
                  <c:v>9.2140767568508579</c:v>
                </c:pt>
                <c:pt idx="107">
                  <c:v>10.421985681275805</c:v>
                </c:pt>
                <c:pt idx="108">
                  <c:v>12.486119329188721</c:v>
                </c:pt>
                <c:pt idx="109">
                  <c:v>9.3158873816441279</c:v>
                </c:pt>
                <c:pt idx="110">
                  <c:v>7.3990546510550219</c:v>
                </c:pt>
                <c:pt idx="111">
                  <c:v>8.8610157482307486</c:v>
                </c:pt>
                <c:pt idx="112">
                  <c:v>11.635910562749235</c:v>
                </c:pt>
                <c:pt idx="113">
                  <c:v>12.664674983085893</c:v>
                </c:pt>
                <c:pt idx="114">
                  <c:v>12.399859576599781</c:v>
                </c:pt>
                <c:pt idx="115">
                  <c:v>13.912311300896132</c:v>
                </c:pt>
                <c:pt idx="116">
                  <c:v>12.575177269259516</c:v>
                </c:pt>
                <c:pt idx="117">
                  <c:v>11.981988989430199</c:v>
                </c:pt>
                <c:pt idx="118">
                  <c:v>12.581964604023426</c:v>
                </c:pt>
                <c:pt idx="119">
                  <c:v>17.936875074422751</c:v>
                </c:pt>
                <c:pt idx="120">
                  <c:v>16.336449940740565</c:v>
                </c:pt>
                <c:pt idx="121">
                  <c:v>17.445198383285764</c:v>
                </c:pt>
                <c:pt idx="122">
                  <c:v>17.133093569133141</c:v>
                </c:pt>
                <c:pt idx="123">
                  <c:v>18.139606817598654</c:v>
                </c:pt>
                <c:pt idx="124">
                  <c:v>18.230300170445069</c:v>
                </c:pt>
                <c:pt idx="125">
                  <c:v>18.160022808563578</c:v>
                </c:pt>
                <c:pt idx="126">
                  <c:v>18.113849440246845</c:v>
                </c:pt>
                <c:pt idx="127">
                  <c:v>18.37354100904043</c:v>
                </c:pt>
                <c:pt idx="128">
                  <c:v>21.940558839288659</c:v>
                </c:pt>
                <c:pt idx="129">
                  <c:v>22.54742719622568</c:v>
                </c:pt>
                <c:pt idx="130">
                  <c:v>24.506329307503794</c:v>
                </c:pt>
                <c:pt idx="131">
                  <c:v>26.422339025304431</c:v>
                </c:pt>
                <c:pt idx="132">
                  <c:v>26.456121385274699</c:v>
                </c:pt>
                <c:pt idx="133">
                  <c:v>21.492183153140378</c:v>
                </c:pt>
                <c:pt idx="134">
                  <c:v>24.090942589726584</c:v>
                </c:pt>
                <c:pt idx="135">
                  <c:v>21.917016925825862</c:v>
                </c:pt>
                <c:pt idx="136">
                  <c:v>24.10551792003708</c:v>
                </c:pt>
                <c:pt idx="137">
                  <c:v>27.802141909507704</c:v>
                </c:pt>
                <c:pt idx="138">
                  <c:v>30.520958261466546</c:v>
                </c:pt>
                <c:pt idx="139">
                  <c:v>24.030452764336257</c:v>
                </c:pt>
                <c:pt idx="140">
                  <c:v>21.213526543297469</c:v>
                </c:pt>
                <c:pt idx="141">
                  <c:v>25.298602333451107</c:v>
                </c:pt>
                <c:pt idx="142">
                  <c:v>27.095885888364485</c:v>
                </c:pt>
                <c:pt idx="143">
                  <c:v>24.587200237582596</c:v>
                </c:pt>
                <c:pt idx="144">
                  <c:v>32.795970772235606</c:v>
                </c:pt>
                <c:pt idx="145">
                  <c:v>30.417587041127593</c:v>
                </c:pt>
                <c:pt idx="146">
                  <c:v>33.720375144130841</c:v>
                </c:pt>
                <c:pt idx="147">
                  <c:v>26.914801717360287</c:v>
                </c:pt>
                <c:pt idx="148">
                  <c:v>22.326646141965199</c:v>
                </c:pt>
                <c:pt idx="149">
                  <c:v>27.284210079395404</c:v>
                </c:pt>
                <c:pt idx="150">
                  <c:v>29.432524349637649</c:v>
                </c:pt>
                <c:pt idx="151">
                  <c:v>35.066973469667644</c:v>
                </c:pt>
                <c:pt idx="152">
                  <c:v>38.784265386606286</c:v>
                </c:pt>
                <c:pt idx="153">
                  <c:v>36.56811238329098</c:v>
                </c:pt>
                <c:pt idx="154">
                  <c:v>28.808986606499925</c:v>
                </c:pt>
                <c:pt idx="155">
                  <c:v>25.919026210820796</c:v>
                </c:pt>
                <c:pt idx="156">
                  <c:v>23.380035456869248</c:v>
                </c:pt>
                <c:pt idx="157">
                  <c:v>21.465244278917428</c:v>
                </c:pt>
                <c:pt idx="158">
                  <c:v>28.067192918927653</c:v>
                </c:pt>
                <c:pt idx="159">
                  <c:v>30.006412872383841</c:v>
                </c:pt>
                <c:pt idx="160">
                  <c:v>28.534624923297198</c:v>
                </c:pt>
                <c:pt idx="161">
                  <c:v>24.993743321703992</c:v>
                </c:pt>
                <c:pt idx="162">
                  <c:v>26.625279412633812</c:v>
                </c:pt>
                <c:pt idx="163">
                  <c:v>29.686666839518356</c:v>
                </c:pt>
                <c:pt idx="164">
                  <c:v>25.4417365280257</c:v>
                </c:pt>
                <c:pt idx="165">
                  <c:v>26.425510744491344</c:v>
                </c:pt>
                <c:pt idx="166">
                  <c:v>30.027681315735332</c:v>
                </c:pt>
                <c:pt idx="167">
                  <c:v>27.554193910822566</c:v>
                </c:pt>
                <c:pt idx="168">
                  <c:v>35.084632381261279</c:v>
                </c:pt>
                <c:pt idx="169">
                  <c:v>24.122791831420916</c:v>
                </c:pt>
                <c:pt idx="170">
                  <c:v>31.309904153354633</c:v>
                </c:pt>
                <c:pt idx="171">
                  <c:v>25.100728927876247</c:v>
                </c:pt>
                <c:pt idx="172">
                  <c:v>34.062883699984866</c:v>
                </c:pt>
                <c:pt idx="173">
                  <c:v>46.198630136986303</c:v>
                </c:pt>
                <c:pt idx="174">
                  <c:v>45.462719056106756</c:v>
                </c:pt>
                <c:pt idx="175">
                  <c:v>28.889352218971315</c:v>
                </c:pt>
                <c:pt idx="176">
                  <c:v>27.757668823809002</c:v>
                </c:pt>
                <c:pt idx="177">
                  <c:v>25.963844101176381</c:v>
                </c:pt>
                <c:pt idx="178">
                  <c:v>27.084221044891493</c:v>
                </c:pt>
                <c:pt idx="179">
                  <c:v>28.643673957114885</c:v>
                </c:pt>
                <c:pt idx="180">
                  <c:v>40.908451639619649</c:v>
                </c:pt>
                <c:pt idx="181">
                  <c:v>44.027933794707032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8-4606-8BA8-DFDB0EB00128}"/>
            </c:ext>
          </c:extLst>
        </c:ser>
        <c:ser>
          <c:idx val="2"/>
          <c:order val="2"/>
          <c:tx>
            <c:strRef>
              <c:f>'Figure 1'!$Q$2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1'!$N$2:$N$184</c:f>
              <c:numCache>
                <c:formatCode>dd\ mmm</c:formatCode>
                <c:ptCount val="183"/>
                <c:pt idx="1">
                  <c:v>43899</c:v>
                </c:pt>
                <c:pt idx="2">
                  <c:v>43900</c:v>
                </c:pt>
                <c:pt idx="3">
                  <c:v>43901</c:v>
                </c:pt>
                <c:pt idx="4">
                  <c:v>43902</c:v>
                </c:pt>
                <c:pt idx="5">
                  <c:v>43903</c:v>
                </c:pt>
                <c:pt idx="6">
                  <c:v>43904</c:v>
                </c:pt>
                <c:pt idx="7">
                  <c:v>43905</c:v>
                </c:pt>
                <c:pt idx="8">
                  <c:v>43906</c:v>
                </c:pt>
                <c:pt idx="9">
                  <c:v>43907</c:v>
                </c:pt>
                <c:pt idx="10">
                  <c:v>43908</c:v>
                </c:pt>
                <c:pt idx="11">
                  <c:v>43909</c:v>
                </c:pt>
                <c:pt idx="12">
                  <c:v>43910</c:v>
                </c:pt>
                <c:pt idx="13">
                  <c:v>43911</c:v>
                </c:pt>
                <c:pt idx="14">
                  <c:v>43912</c:v>
                </c:pt>
                <c:pt idx="15">
                  <c:v>43913</c:v>
                </c:pt>
                <c:pt idx="16">
                  <c:v>43914</c:v>
                </c:pt>
                <c:pt idx="17">
                  <c:v>43915</c:v>
                </c:pt>
                <c:pt idx="18">
                  <c:v>43916</c:v>
                </c:pt>
                <c:pt idx="19">
                  <c:v>43917</c:v>
                </c:pt>
                <c:pt idx="20">
                  <c:v>43918</c:v>
                </c:pt>
                <c:pt idx="21">
                  <c:v>43919</c:v>
                </c:pt>
                <c:pt idx="22">
                  <c:v>43920</c:v>
                </c:pt>
                <c:pt idx="23">
                  <c:v>43921</c:v>
                </c:pt>
                <c:pt idx="24">
                  <c:v>43922</c:v>
                </c:pt>
                <c:pt idx="25">
                  <c:v>43923</c:v>
                </c:pt>
                <c:pt idx="26">
                  <c:v>43924</c:v>
                </c:pt>
                <c:pt idx="27">
                  <c:v>43925</c:v>
                </c:pt>
                <c:pt idx="28">
                  <c:v>43926</c:v>
                </c:pt>
                <c:pt idx="29">
                  <c:v>43927</c:v>
                </c:pt>
                <c:pt idx="30">
                  <c:v>43928</c:v>
                </c:pt>
                <c:pt idx="31">
                  <c:v>43929</c:v>
                </c:pt>
                <c:pt idx="32">
                  <c:v>43930</c:v>
                </c:pt>
                <c:pt idx="33">
                  <c:v>43931</c:v>
                </c:pt>
                <c:pt idx="34">
                  <c:v>43932</c:v>
                </c:pt>
                <c:pt idx="35">
                  <c:v>43933</c:v>
                </c:pt>
                <c:pt idx="36">
                  <c:v>43934</c:v>
                </c:pt>
                <c:pt idx="37">
                  <c:v>43935</c:v>
                </c:pt>
                <c:pt idx="38">
                  <c:v>43936</c:v>
                </c:pt>
                <c:pt idx="39">
                  <c:v>43937</c:v>
                </c:pt>
                <c:pt idx="40">
                  <c:v>43938</c:v>
                </c:pt>
                <c:pt idx="41">
                  <c:v>43939</c:v>
                </c:pt>
                <c:pt idx="42">
                  <c:v>43940</c:v>
                </c:pt>
                <c:pt idx="43">
                  <c:v>43941</c:v>
                </c:pt>
                <c:pt idx="44">
                  <c:v>43942</c:v>
                </c:pt>
                <c:pt idx="45">
                  <c:v>43943</c:v>
                </c:pt>
                <c:pt idx="46">
                  <c:v>43944</c:v>
                </c:pt>
                <c:pt idx="47">
                  <c:v>43945</c:v>
                </c:pt>
                <c:pt idx="48">
                  <c:v>43946</c:v>
                </c:pt>
                <c:pt idx="49">
                  <c:v>43947</c:v>
                </c:pt>
                <c:pt idx="50">
                  <c:v>43948</c:v>
                </c:pt>
                <c:pt idx="51">
                  <c:v>43949</c:v>
                </c:pt>
                <c:pt idx="52">
                  <c:v>43950</c:v>
                </c:pt>
                <c:pt idx="53">
                  <c:v>43951</c:v>
                </c:pt>
                <c:pt idx="54">
                  <c:v>43952</c:v>
                </c:pt>
                <c:pt idx="55">
                  <c:v>43953</c:v>
                </c:pt>
                <c:pt idx="56">
                  <c:v>43954</c:v>
                </c:pt>
                <c:pt idx="57">
                  <c:v>43955</c:v>
                </c:pt>
                <c:pt idx="58">
                  <c:v>43956</c:v>
                </c:pt>
                <c:pt idx="59">
                  <c:v>43957</c:v>
                </c:pt>
                <c:pt idx="60">
                  <c:v>43958</c:v>
                </c:pt>
                <c:pt idx="61">
                  <c:v>43959</c:v>
                </c:pt>
                <c:pt idx="62">
                  <c:v>43960</c:v>
                </c:pt>
                <c:pt idx="63">
                  <c:v>43961</c:v>
                </c:pt>
                <c:pt idx="64">
                  <c:v>43962</c:v>
                </c:pt>
                <c:pt idx="65">
                  <c:v>43963</c:v>
                </c:pt>
                <c:pt idx="66">
                  <c:v>43964</c:v>
                </c:pt>
                <c:pt idx="67">
                  <c:v>43965</c:v>
                </c:pt>
                <c:pt idx="68">
                  <c:v>43966</c:v>
                </c:pt>
                <c:pt idx="69">
                  <c:v>43967</c:v>
                </c:pt>
                <c:pt idx="70">
                  <c:v>43968</c:v>
                </c:pt>
                <c:pt idx="71">
                  <c:v>43969</c:v>
                </c:pt>
                <c:pt idx="72">
                  <c:v>43970</c:v>
                </c:pt>
                <c:pt idx="73">
                  <c:v>43971</c:v>
                </c:pt>
                <c:pt idx="74">
                  <c:v>43972</c:v>
                </c:pt>
                <c:pt idx="75">
                  <c:v>43973</c:v>
                </c:pt>
                <c:pt idx="76">
                  <c:v>43974</c:v>
                </c:pt>
                <c:pt idx="77">
                  <c:v>43975</c:v>
                </c:pt>
                <c:pt idx="78">
                  <c:v>43976</c:v>
                </c:pt>
                <c:pt idx="79">
                  <c:v>43977</c:v>
                </c:pt>
                <c:pt idx="80">
                  <c:v>43978</c:v>
                </c:pt>
                <c:pt idx="81">
                  <c:v>43979</c:v>
                </c:pt>
                <c:pt idx="82">
                  <c:v>43980</c:v>
                </c:pt>
                <c:pt idx="83">
                  <c:v>43981</c:v>
                </c:pt>
                <c:pt idx="84">
                  <c:v>43982</c:v>
                </c:pt>
                <c:pt idx="85">
                  <c:v>43983</c:v>
                </c:pt>
                <c:pt idx="86">
                  <c:v>43984</c:v>
                </c:pt>
                <c:pt idx="87">
                  <c:v>43985</c:v>
                </c:pt>
                <c:pt idx="88">
                  <c:v>43986</c:v>
                </c:pt>
                <c:pt idx="89">
                  <c:v>43987</c:v>
                </c:pt>
                <c:pt idx="90">
                  <c:v>43988</c:v>
                </c:pt>
                <c:pt idx="91">
                  <c:v>43989</c:v>
                </c:pt>
                <c:pt idx="92">
                  <c:v>43990</c:v>
                </c:pt>
                <c:pt idx="93">
                  <c:v>43991</c:v>
                </c:pt>
                <c:pt idx="94">
                  <c:v>43992</c:v>
                </c:pt>
                <c:pt idx="95">
                  <c:v>43993</c:v>
                </c:pt>
                <c:pt idx="96">
                  <c:v>43994</c:v>
                </c:pt>
                <c:pt idx="97">
                  <c:v>43995</c:v>
                </c:pt>
                <c:pt idx="98">
                  <c:v>43996</c:v>
                </c:pt>
                <c:pt idx="99">
                  <c:v>43997</c:v>
                </c:pt>
                <c:pt idx="100">
                  <c:v>43998</c:v>
                </c:pt>
                <c:pt idx="101">
                  <c:v>43999</c:v>
                </c:pt>
                <c:pt idx="102">
                  <c:v>44000</c:v>
                </c:pt>
                <c:pt idx="103">
                  <c:v>44001</c:v>
                </c:pt>
                <c:pt idx="104">
                  <c:v>44002</c:v>
                </c:pt>
                <c:pt idx="105">
                  <c:v>44003</c:v>
                </c:pt>
                <c:pt idx="106">
                  <c:v>44004</c:v>
                </c:pt>
                <c:pt idx="107">
                  <c:v>44005</c:v>
                </c:pt>
                <c:pt idx="108">
                  <c:v>44006</c:v>
                </c:pt>
                <c:pt idx="109">
                  <c:v>44007</c:v>
                </c:pt>
                <c:pt idx="110">
                  <c:v>44008</c:v>
                </c:pt>
                <c:pt idx="111">
                  <c:v>44009</c:v>
                </c:pt>
                <c:pt idx="112">
                  <c:v>44010</c:v>
                </c:pt>
                <c:pt idx="113">
                  <c:v>44011</c:v>
                </c:pt>
                <c:pt idx="114">
                  <c:v>44012</c:v>
                </c:pt>
                <c:pt idx="115">
                  <c:v>44013</c:v>
                </c:pt>
                <c:pt idx="116">
                  <c:v>44014</c:v>
                </c:pt>
                <c:pt idx="117">
                  <c:v>44015</c:v>
                </c:pt>
                <c:pt idx="118">
                  <c:v>44016</c:v>
                </c:pt>
                <c:pt idx="119">
                  <c:v>44017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44023</c:v>
                </c:pt>
                <c:pt idx="126">
                  <c:v>44024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44030</c:v>
                </c:pt>
                <c:pt idx="133">
                  <c:v>44031</c:v>
                </c:pt>
                <c:pt idx="134">
                  <c:v>44032</c:v>
                </c:pt>
                <c:pt idx="135">
                  <c:v>44033</c:v>
                </c:pt>
                <c:pt idx="136">
                  <c:v>44034</c:v>
                </c:pt>
                <c:pt idx="137">
                  <c:v>44035</c:v>
                </c:pt>
                <c:pt idx="138">
                  <c:v>44036</c:v>
                </c:pt>
                <c:pt idx="139">
                  <c:v>44037</c:v>
                </c:pt>
                <c:pt idx="140">
                  <c:v>44038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44044</c:v>
                </c:pt>
                <c:pt idx="147">
                  <c:v>44045</c:v>
                </c:pt>
                <c:pt idx="148">
                  <c:v>44046</c:v>
                </c:pt>
                <c:pt idx="149">
                  <c:v>44047</c:v>
                </c:pt>
                <c:pt idx="150">
                  <c:v>44048</c:v>
                </c:pt>
                <c:pt idx="151">
                  <c:v>44049</c:v>
                </c:pt>
                <c:pt idx="152">
                  <c:v>44050</c:v>
                </c:pt>
                <c:pt idx="153">
                  <c:v>44051</c:v>
                </c:pt>
                <c:pt idx="154">
                  <c:v>44052</c:v>
                </c:pt>
                <c:pt idx="155">
                  <c:v>44053</c:v>
                </c:pt>
                <c:pt idx="156">
                  <c:v>44054</c:v>
                </c:pt>
                <c:pt idx="157">
                  <c:v>44055</c:v>
                </c:pt>
                <c:pt idx="158">
                  <c:v>44056</c:v>
                </c:pt>
                <c:pt idx="159">
                  <c:v>44057</c:v>
                </c:pt>
                <c:pt idx="160">
                  <c:v>44058</c:v>
                </c:pt>
                <c:pt idx="161">
                  <c:v>44059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44065</c:v>
                </c:pt>
                <c:pt idx="168">
                  <c:v>44066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44072</c:v>
                </c:pt>
                <c:pt idx="175">
                  <c:v>44073</c:v>
                </c:pt>
                <c:pt idx="176">
                  <c:v>44074</c:v>
                </c:pt>
                <c:pt idx="177">
                  <c:v>44075</c:v>
                </c:pt>
                <c:pt idx="178">
                  <c:v>44076</c:v>
                </c:pt>
                <c:pt idx="179">
                  <c:v>44077</c:v>
                </c:pt>
                <c:pt idx="180">
                  <c:v>44078</c:v>
                </c:pt>
                <c:pt idx="181">
                  <c:v>44079</c:v>
                </c:pt>
                <c:pt idx="182">
                  <c:v>44080</c:v>
                </c:pt>
              </c:numCache>
            </c:numRef>
          </c:cat>
          <c:val>
            <c:numRef>
              <c:f>'Figure 1'!$Q$3:$Q$192</c:f>
              <c:numCache>
                <c:formatCode>0.0</c:formatCode>
                <c:ptCount val="190"/>
                <c:pt idx="0">
                  <c:v>101.25312349750459</c:v>
                </c:pt>
                <c:pt idx="1">
                  <c:v>101.70896245969993</c:v>
                </c:pt>
                <c:pt idx="2">
                  <c:v>101.48494281607825</c:v>
                </c:pt>
                <c:pt idx="3">
                  <c:v>97.933743667532056</c:v>
                </c:pt>
                <c:pt idx="4">
                  <c:v>97.747927173786479</c:v>
                </c:pt>
                <c:pt idx="5">
                  <c:v>91.387048008494148</c:v>
                </c:pt>
                <c:pt idx="6">
                  <c:v>88.967388561735021</c:v>
                </c:pt>
                <c:pt idx="7">
                  <c:v>92.317474667062456</c:v>
                </c:pt>
                <c:pt idx="8">
                  <c:v>85.58626631746661</c:v>
                </c:pt>
                <c:pt idx="9">
                  <c:v>80.519620417217894</c:v>
                </c:pt>
                <c:pt idx="10">
                  <c:v>78.069365644132446</c:v>
                </c:pt>
                <c:pt idx="11">
                  <c:v>73.564480511975077</c:v>
                </c:pt>
                <c:pt idx="12">
                  <c:v>65.93643641244428</c:v>
                </c:pt>
                <c:pt idx="13">
                  <c:v>58.76409712337508</c:v>
                </c:pt>
                <c:pt idx="14">
                  <c:v>65.667160897111927</c:v>
                </c:pt>
                <c:pt idx="15">
                  <c:v>47.003673709080481</c:v>
                </c:pt>
                <c:pt idx="16">
                  <c:v>34.779176909312866</c:v>
                </c:pt>
                <c:pt idx="17">
                  <c:v>29.834247127659236</c:v>
                </c:pt>
                <c:pt idx="18">
                  <c:v>27.11645959519819</c:v>
                </c:pt>
                <c:pt idx="19">
                  <c:v>19.904971320008897</c:v>
                </c:pt>
                <c:pt idx="20">
                  <c:v>16.386087567006239</c:v>
                </c:pt>
                <c:pt idx="21">
                  <c:v>27.40412669896865</c:v>
                </c:pt>
                <c:pt idx="22">
                  <c:v>28.324662231648229</c:v>
                </c:pt>
                <c:pt idx="23">
                  <c:v>28.964278194007647</c:v>
                </c:pt>
                <c:pt idx="24">
                  <c:v>27.060420214332353</c:v>
                </c:pt>
                <c:pt idx="25">
                  <c:v>26.246776275742008</c:v>
                </c:pt>
                <c:pt idx="26">
                  <c:v>19.991746104271758</c:v>
                </c:pt>
                <c:pt idx="27">
                  <c:v>17.162184011340432</c:v>
                </c:pt>
                <c:pt idx="28">
                  <c:v>27.251945966248332</c:v>
                </c:pt>
                <c:pt idx="29">
                  <c:v>27.82283259995922</c:v>
                </c:pt>
                <c:pt idx="30">
                  <c:v>28.020521507496749</c:v>
                </c:pt>
                <c:pt idx="31">
                  <c:v>26.674000254995388</c:v>
                </c:pt>
                <c:pt idx="32">
                  <c:v>21.764452475928859</c:v>
                </c:pt>
                <c:pt idx="33">
                  <c:v>17.723061182591955</c:v>
                </c:pt>
                <c:pt idx="34">
                  <c:v>14.508714268695208</c:v>
                </c:pt>
                <c:pt idx="35">
                  <c:v>19.805141052513207</c:v>
                </c:pt>
                <c:pt idx="36">
                  <c:v>27.630220821992641</c:v>
                </c:pt>
                <c:pt idx="37">
                  <c:v>27.686985008812847</c:v>
                </c:pt>
                <c:pt idx="38">
                  <c:v>25.768284217833028</c:v>
                </c:pt>
                <c:pt idx="39">
                  <c:v>25.60169121024466</c:v>
                </c:pt>
                <c:pt idx="40">
                  <c:v>19.793175733865638</c:v>
                </c:pt>
                <c:pt idx="41">
                  <c:v>18.073740171704834</c:v>
                </c:pt>
                <c:pt idx="42">
                  <c:v>28.021752728818178</c:v>
                </c:pt>
                <c:pt idx="43">
                  <c:v>29.574058259205465</c:v>
                </c:pt>
                <c:pt idx="44">
                  <c:v>30.837502732950352</c:v>
                </c:pt>
                <c:pt idx="45">
                  <c:v>30.196395337447353</c:v>
                </c:pt>
                <c:pt idx="46">
                  <c:v>29.516914753559973</c:v>
                </c:pt>
                <c:pt idx="47">
                  <c:v>23.74708376010015</c:v>
                </c:pt>
                <c:pt idx="48">
                  <c:v>25.928578962171283</c:v>
                </c:pt>
                <c:pt idx="49">
                  <c:v>31.444404493815011</c:v>
                </c:pt>
                <c:pt idx="50">
                  <c:v>32.653283910203953</c:v>
                </c:pt>
                <c:pt idx="51">
                  <c:v>33.921071387134738</c:v>
                </c:pt>
                <c:pt idx="52">
                  <c:v>31.763262281239939</c:v>
                </c:pt>
                <c:pt idx="53">
                  <c:v>29.940558247647154</c:v>
                </c:pt>
                <c:pt idx="54">
                  <c:v>24.85089463220676</c:v>
                </c:pt>
                <c:pt idx="55">
                  <c:v>22.799945682082949</c:v>
                </c:pt>
                <c:pt idx="56">
                  <c:v>31.849105402568846</c:v>
                </c:pt>
                <c:pt idx="57">
                  <c:v>40.387326033413459</c:v>
                </c:pt>
                <c:pt idx="58">
                  <c:v>43.68188976377953</c:v>
                </c:pt>
                <c:pt idx="59">
                  <c:v>34.863084858831897</c:v>
                </c:pt>
                <c:pt idx="60">
                  <c:v>35.752955590227963</c:v>
                </c:pt>
                <c:pt idx="61">
                  <c:v>32.45957863792259</c:v>
                </c:pt>
                <c:pt idx="62">
                  <c:v>23.569129893307881</c:v>
                </c:pt>
                <c:pt idx="63">
                  <c:v>34.364014211138695</c:v>
                </c:pt>
                <c:pt idx="64">
                  <c:v>35.706574543884273</c:v>
                </c:pt>
                <c:pt idx="65">
                  <c:v>37.071951842807657</c:v>
                </c:pt>
                <c:pt idx="66">
                  <c:v>35.802920259108824</c:v>
                </c:pt>
                <c:pt idx="67">
                  <c:v>34.619963886694507</c:v>
                </c:pt>
                <c:pt idx="68">
                  <c:v>29.848813928644702</c:v>
                </c:pt>
                <c:pt idx="69">
                  <c:v>24.533841700990759</c:v>
                </c:pt>
                <c:pt idx="70">
                  <c:v>35.806068690379306</c:v>
                </c:pt>
                <c:pt idx="71">
                  <c:v>38.586074055207106</c:v>
                </c:pt>
                <c:pt idx="72">
                  <c:v>39.285591587258459</c:v>
                </c:pt>
                <c:pt idx="73">
                  <c:v>37.33618346862643</c:v>
                </c:pt>
                <c:pt idx="74">
                  <c:v>35.089245667410609</c:v>
                </c:pt>
                <c:pt idx="75">
                  <c:v>28.399521902665327</c:v>
                </c:pt>
                <c:pt idx="76">
                  <c:v>27.245995887527698</c:v>
                </c:pt>
                <c:pt idx="77">
                  <c:v>36.72817434914171</c:v>
                </c:pt>
                <c:pt idx="78">
                  <c:v>40.617917548558694</c:v>
                </c:pt>
                <c:pt idx="79">
                  <c:v>41.542780338182261</c:v>
                </c:pt>
                <c:pt idx="80">
                  <c:v>42.916257709598071</c:v>
                </c:pt>
                <c:pt idx="81">
                  <c:v>47.915460581123789</c:v>
                </c:pt>
                <c:pt idx="82">
                  <c:v>48.994212907996769</c:v>
                </c:pt>
                <c:pt idx="83">
                  <c:v>47.499921265628778</c:v>
                </c:pt>
                <c:pt idx="84">
                  <c:v>50.528636537677706</c:v>
                </c:pt>
                <c:pt idx="85">
                  <c:v>50.808594664076601</c:v>
                </c:pt>
                <c:pt idx="86">
                  <c:v>50.148969626748318</c:v>
                </c:pt>
                <c:pt idx="87">
                  <c:v>47.85332757626356</c:v>
                </c:pt>
                <c:pt idx="88">
                  <c:v>46.507952548577073</c:v>
                </c:pt>
                <c:pt idx="89">
                  <c:v>46.674061445131429</c:v>
                </c:pt>
                <c:pt idx="90">
                  <c:v>42.43401216163862</c:v>
                </c:pt>
                <c:pt idx="91">
                  <c:v>49.37288879675134</c:v>
                </c:pt>
                <c:pt idx="92">
                  <c:v>52.283759228433105</c:v>
                </c:pt>
                <c:pt idx="93">
                  <c:v>50.342371952889621</c:v>
                </c:pt>
                <c:pt idx="94">
                  <c:v>53.575279687289388</c:v>
                </c:pt>
                <c:pt idx="95">
                  <c:v>50.354407114240416</c:v>
                </c:pt>
                <c:pt idx="96">
                  <c:v>44.150705901249218</c:v>
                </c:pt>
                <c:pt idx="97">
                  <c:v>45.184867866132684</c:v>
                </c:pt>
                <c:pt idx="98">
                  <c:v>52.2336572184212</c:v>
                </c:pt>
                <c:pt idx="99">
                  <c:v>55.038648188913356</c:v>
                </c:pt>
                <c:pt idx="100">
                  <c:v>55.994075542947719</c:v>
                </c:pt>
                <c:pt idx="101">
                  <c:v>56.87761933473724</c:v>
                </c:pt>
                <c:pt idx="102">
                  <c:v>55.926989392307412</c:v>
                </c:pt>
                <c:pt idx="103">
                  <c:v>63.533133500619996</c:v>
                </c:pt>
                <c:pt idx="104">
                  <c:v>51.883696357034935</c:v>
                </c:pt>
                <c:pt idx="105">
                  <c:v>59.210820866110701</c:v>
                </c:pt>
                <c:pt idx="106">
                  <c:v>59.316137683267769</c:v>
                </c:pt>
                <c:pt idx="107">
                  <c:v>64.878459520799552</c:v>
                </c:pt>
                <c:pt idx="108">
                  <c:v>63.902790055221779</c:v>
                </c:pt>
                <c:pt idx="109">
                  <c:v>58.415676453057586</c:v>
                </c:pt>
                <c:pt idx="110">
                  <c:v>57.780465558948322</c:v>
                </c:pt>
                <c:pt idx="111">
                  <c:v>50.388817631771573</c:v>
                </c:pt>
                <c:pt idx="112">
                  <c:v>58.819343534913202</c:v>
                </c:pt>
                <c:pt idx="113">
                  <c:v>72.642082191404924</c:v>
                </c:pt>
                <c:pt idx="114">
                  <c:v>65.290010412200644</c:v>
                </c:pt>
                <c:pt idx="115">
                  <c:v>68.58467289719627</c:v>
                </c:pt>
                <c:pt idx="116">
                  <c:v>68.902963664250422</c:v>
                </c:pt>
                <c:pt idx="117">
                  <c:v>72.191689968571595</c:v>
                </c:pt>
                <c:pt idx="118">
                  <c:v>63.505958134245013</c:v>
                </c:pt>
                <c:pt idx="119">
                  <c:v>73.888489240844493</c:v>
                </c:pt>
                <c:pt idx="120">
                  <c:v>75.835174366275552</c:v>
                </c:pt>
                <c:pt idx="121">
                  <c:v>76.826850214700684</c:v>
                </c:pt>
                <c:pt idx="122">
                  <c:v>74.898741599386582</c:v>
                </c:pt>
                <c:pt idx="123">
                  <c:v>76.833551654157844</c:v>
                </c:pt>
                <c:pt idx="124">
                  <c:v>83.609785555344047</c:v>
                </c:pt>
                <c:pt idx="125">
                  <c:v>80.389891793175067</c:v>
                </c:pt>
                <c:pt idx="126">
                  <c:v>72.090005196803816</c:v>
                </c:pt>
                <c:pt idx="127">
                  <c:v>78.124601106472269</c:v>
                </c:pt>
                <c:pt idx="128">
                  <c:v>80.917608966838671</c:v>
                </c:pt>
                <c:pt idx="129">
                  <c:v>80.413284479243359</c:v>
                </c:pt>
                <c:pt idx="130">
                  <c:v>83.235339625560883</c:v>
                </c:pt>
                <c:pt idx="131">
                  <c:v>92.598347340913918</c:v>
                </c:pt>
                <c:pt idx="132">
                  <c:v>88.997591658349322</c:v>
                </c:pt>
                <c:pt idx="133">
                  <c:v>83.413246575987202</c:v>
                </c:pt>
                <c:pt idx="134">
                  <c:v>81.016813520909565</c:v>
                </c:pt>
                <c:pt idx="135">
                  <c:v>76.674881505383979</c:v>
                </c:pt>
                <c:pt idx="136">
                  <c:v>77.602250232069153</c:v>
                </c:pt>
                <c:pt idx="137">
                  <c:v>86.738767918417082</c:v>
                </c:pt>
                <c:pt idx="138">
                  <c:v>90.550566443397003</c:v>
                </c:pt>
                <c:pt idx="139">
                  <c:v>89.393395310484252</c:v>
                </c:pt>
                <c:pt idx="140">
                  <c:v>78.709694280537107</c:v>
                </c:pt>
                <c:pt idx="141">
                  <c:v>80.514430187650234</c:v>
                </c:pt>
                <c:pt idx="142">
                  <c:v>85.669846779915446</c:v>
                </c:pt>
                <c:pt idx="143">
                  <c:v>80.519871142569613</c:v>
                </c:pt>
                <c:pt idx="144">
                  <c:v>92.080878824156059</c:v>
                </c:pt>
                <c:pt idx="145">
                  <c:v>89.730702238965918</c:v>
                </c:pt>
                <c:pt idx="146">
                  <c:v>92.3355746832097</c:v>
                </c:pt>
                <c:pt idx="147">
                  <c:v>91.922157587287643</c:v>
                </c:pt>
                <c:pt idx="148">
                  <c:v>77.542990295844021</c:v>
                </c:pt>
                <c:pt idx="149">
                  <c:v>81.962167623474997</c:v>
                </c:pt>
                <c:pt idx="150">
                  <c:v>81.769380813438005</c:v>
                </c:pt>
                <c:pt idx="151">
                  <c:v>93.038272157564904</c:v>
                </c:pt>
                <c:pt idx="152">
                  <c:v>99.971141094109214</c:v>
                </c:pt>
                <c:pt idx="153">
                  <c:v>99.062833684079578</c:v>
                </c:pt>
                <c:pt idx="154">
                  <c:v>82.85808758420481</c:v>
                </c:pt>
                <c:pt idx="155">
                  <c:v>77.718280401678925</c:v>
                </c:pt>
                <c:pt idx="156">
                  <c:v>80.290718171196815</c:v>
                </c:pt>
                <c:pt idx="157">
                  <c:v>78.083018617168548</c:v>
                </c:pt>
                <c:pt idx="158">
                  <c:v>92.542582668748324</c:v>
                </c:pt>
                <c:pt idx="159">
                  <c:v>95.906016832136757</c:v>
                </c:pt>
                <c:pt idx="160">
                  <c:v>90.345891816465567</c:v>
                </c:pt>
                <c:pt idx="161">
                  <c:v>79.551233932114812</c:v>
                </c:pt>
                <c:pt idx="162">
                  <c:v>78.157038492234022</c:v>
                </c:pt>
                <c:pt idx="163">
                  <c:v>83.772796117020803</c:v>
                </c:pt>
                <c:pt idx="164">
                  <c:v>81.859546752218094</c:v>
                </c:pt>
                <c:pt idx="165">
                  <c:v>80.299121908807365</c:v>
                </c:pt>
                <c:pt idx="166">
                  <c:v>88.339440576523756</c:v>
                </c:pt>
                <c:pt idx="167">
                  <c:v>86.360862967192858</c:v>
                </c:pt>
                <c:pt idx="168">
                  <c:v>84.807771563143959</c:v>
                </c:pt>
                <c:pt idx="169">
                  <c:v>76.956973368412022</c:v>
                </c:pt>
                <c:pt idx="170">
                  <c:v>88.4309500969987</c:v>
                </c:pt>
                <c:pt idx="171">
                  <c:v>88.474978969489925</c:v>
                </c:pt>
                <c:pt idx="172">
                  <c:v>99.8137015376183</c:v>
                </c:pt>
                <c:pt idx="173">
                  <c:v>109.98023015220657</c:v>
                </c:pt>
                <c:pt idx="174">
                  <c:v>104.9441575854396</c:v>
                </c:pt>
                <c:pt idx="175">
                  <c:v>100.04504063448545</c:v>
                </c:pt>
                <c:pt idx="176">
                  <c:v>92.103286536322756</c:v>
                </c:pt>
                <c:pt idx="177">
                  <c:v>87.672347790280966</c:v>
                </c:pt>
                <c:pt idx="178">
                  <c:v>90.076279595592183</c:v>
                </c:pt>
                <c:pt idx="179">
                  <c:v>89.804566059958631</c:v>
                </c:pt>
                <c:pt idx="180">
                  <c:v>93.442648962908422</c:v>
                </c:pt>
                <c:pt idx="181">
                  <c:v>93.248267079808954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A4D8-4606-8BA8-DFDB0EB00128}"/>
            </c:ext>
          </c:extLst>
        </c:ser>
        <c:ser>
          <c:idx val="3"/>
          <c:order val="3"/>
          <c:tx>
            <c:strRef>
              <c:f>'Figure 1'!$R$2</c:f>
              <c:strCache>
                <c:ptCount val="1"/>
                <c:pt idx="0">
                  <c:v>HGV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1'!$N$2:$N$184</c:f>
              <c:numCache>
                <c:formatCode>dd\ mmm</c:formatCode>
                <c:ptCount val="183"/>
                <c:pt idx="1">
                  <c:v>43899</c:v>
                </c:pt>
                <c:pt idx="2">
                  <c:v>43900</c:v>
                </c:pt>
                <c:pt idx="3">
                  <c:v>43901</c:v>
                </c:pt>
                <c:pt idx="4">
                  <c:v>43902</c:v>
                </c:pt>
                <c:pt idx="5">
                  <c:v>43903</c:v>
                </c:pt>
                <c:pt idx="6">
                  <c:v>43904</c:v>
                </c:pt>
                <c:pt idx="7">
                  <c:v>43905</c:v>
                </c:pt>
                <c:pt idx="8">
                  <c:v>43906</c:v>
                </c:pt>
                <c:pt idx="9">
                  <c:v>43907</c:v>
                </c:pt>
                <c:pt idx="10">
                  <c:v>43908</c:v>
                </c:pt>
                <c:pt idx="11">
                  <c:v>43909</c:v>
                </c:pt>
                <c:pt idx="12">
                  <c:v>43910</c:v>
                </c:pt>
                <c:pt idx="13">
                  <c:v>43911</c:v>
                </c:pt>
                <c:pt idx="14">
                  <c:v>43912</c:v>
                </c:pt>
                <c:pt idx="15">
                  <c:v>43913</c:v>
                </c:pt>
                <c:pt idx="16">
                  <c:v>43914</c:v>
                </c:pt>
                <c:pt idx="17">
                  <c:v>43915</c:v>
                </c:pt>
                <c:pt idx="18">
                  <c:v>43916</c:v>
                </c:pt>
                <c:pt idx="19">
                  <c:v>43917</c:v>
                </c:pt>
                <c:pt idx="20">
                  <c:v>43918</c:v>
                </c:pt>
                <c:pt idx="21">
                  <c:v>43919</c:v>
                </c:pt>
                <c:pt idx="22">
                  <c:v>43920</c:v>
                </c:pt>
                <c:pt idx="23">
                  <c:v>43921</c:v>
                </c:pt>
                <c:pt idx="24">
                  <c:v>43922</c:v>
                </c:pt>
                <c:pt idx="25">
                  <c:v>43923</c:v>
                </c:pt>
                <c:pt idx="26">
                  <c:v>43924</c:v>
                </c:pt>
                <c:pt idx="27">
                  <c:v>43925</c:v>
                </c:pt>
                <c:pt idx="28">
                  <c:v>43926</c:v>
                </c:pt>
                <c:pt idx="29">
                  <c:v>43927</c:v>
                </c:pt>
                <c:pt idx="30">
                  <c:v>43928</c:v>
                </c:pt>
                <c:pt idx="31">
                  <c:v>43929</c:v>
                </c:pt>
                <c:pt idx="32">
                  <c:v>43930</c:v>
                </c:pt>
                <c:pt idx="33">
                  <c:v>43931</c:v>
                </c:pt>
                <c:pt idx="34">
                  <c:v>43932</c:v>
                </c:pt>
                <c:pt idx="35">
                  <c:v>43933</c:v>
                </c:pt>
                <c:pt idx="36">
                  <c:v>43934</c:v>
                </c:pt>
                <c:pt idx="37">
                  <c:v>43935</c:v>
                </c:pt>
                <c:pt idx="38">
                  <c:v>43936</c:v>
                </c:pt>
                <c:pt idx="39">
                  <c:v>43937</c:v>
                </c:pt>
                <c:pt idx="40">
                  <c:v>43938</c:v>
                </c:pt>
                <c:pt idx="41">
                  <c:v>43939</c:v>
                </c:pt>
                <c:pt idx="42">
                  <c:v>43940</c:v>
                </c:pt>
                <c:pt idx="43">
                  <c:v>43941</c:v>
                </c:pt>
                <c:pt idx="44">
                  <c:v>43942</c:v>
                </c:pt>
                <c:pt idx="45">
                  <c:v>43943</c:v>
                </c:pt>
                <c:pt idx="46">
                  <c:v>43944</c:v>
                </c:pt>
                <c:pt idx="47">
                  <c:v>43945</c:v>
                </c:pt>
                <c:pt idx="48">
                  <c:v>43946</c:v>
                </c:pt>
                <c:pt idx="49">
                  <c:v>43947</c:v>
                </c:pt>
                <c:pt idx="50">
                  <c:v>43948</c:v>
                </c:pt>
                <c:pt idx="51">
                  <c:v>43949</c:v>
                </c:pt>
                <c:pt idx="52">
                  <c:v>43950</c:v>
                </c:pt>
                <c:pt idx="53">
                  <c:v>43951</c:v>
                </c:pt>
                <c:pt idx="54">
                  <c:v>43952</c:v>
                </c:pt>
                <c:pt idx="55">
                  <c:v>43953</c:v>
                </c:pt>
                <c:pt idx="56">
                  <c:v>43954</c:v>
                </c:pt>
                <c:pt idx="57">
                  <c:v>43955</c:v>
                </c:pt>
                <c:pt idx="58">
                  <c:v>43956</c:v>
                </c:pt>
                <c:pt idx="59">
                  <c:v>43957</c:v>
                </c:pt>
                <c:pt idx="60">
                  <c:v>43958</c:v>
                </c:pt>
                <c:pt idx="61">
                  <c:v>43959</c:v>
                </c:pt>
                <c:pt idx="62">
                  <c:v>43960</c:v>
                </c:pt>
                <c:pt idx="63">
                  <c:v>43961</c:v>
                </c:pt>
                <c:pt idx="64">
                  <c:v>43962</c:v>
                </c:pt>
                <c:pt idx="65">
                  <c:v>43963</c:v>
                </c:pt>
                <c:pt idx="66">
                  <c:v>43964</c:v>
                </c:pt>
                <c:pt idx="67">
                  <c:v>43965</c:v>
                </c:pt>
                <c:pt idx="68">
                  <c:v>43966</c:v>
                </c:pt>
                <c:pt idx="69">
                  <c:v>43967</c:v>
                </c:pt>
                <c:pt idx="70">
                  <c:v>43968</c:v>
                </c:pt>
                <c:pt idx="71">
                  <c:v>43969</c:v>
                </c:pt>
                <c:pt idx="72">
                  <c:v>43970</c:v>
                </c:pt>
                <c:pt idx="73">
                  <c:v>43971</c:v>
                </c:pt>
                <c:pt idx="74">
                  <c:v>43972</c:v>
                </c:pt>
                <c:pt idx="75">
                  <c:v>43973</c:v>
                </c:pt>
                <c:pt idx="76">
                  <c:v>43974</c:v>
                </c:pt>
                <c:pt idx="77">
                  <c:v>43975</c:v>
                </c:pt>
                <c:pt idx="78">
                  <c:v>43976</c:v>
                </c:pt>
                <c:pt idx="79">
                  <c:v>43977</c:v>
                </c:pt>
                <c:pt idx="80">
                  <c:v>43978</c:v>
                </c:pt>
                <c:pt idx="81">
                  <c:v>43979</c:v>
                </c:pt>
                <c:pt idx="82">
                  <c:v>43980</c:v>
                </c:pt>
                <c:pt idx="83">
                  <c:v>43981</c:v>
                </c:pt>
                <c:pt idx="84">
                  <c:v>43982</c:v>
                </c:pt>
                <c:pt idx="85">
                  <c:v>43983</c:v>
                </c:pt>
                <c:pt idx="86">
                  <c:v>43984</c:v>
                </c:pt>
                <c:pt idx="87">
                  <c:v>43985</c:v>
                </c:pt>
                <c:pt idx="88">
                  <c:v>43986</c:v>
                </c:pt>
                <c:pt idx="89">
                  <c:v>43987</c:v>
                </c:pt>
                <c:pt idx="90">
                  <c:v>43988</c:v>
                </c:pt>
                <c:pt idx="91">
                  <c:v>43989</c:v>
                </c:pt>
                <c:pt idx="92">
                  <c:v>43990</c:v>
                </c:pt>
                <c:pt idx="93">
                  <c:v>43991</c:v>
                </c:pt>
                <c:pt idx="94">
                  <c:v>43992</c:v>
                </c:pt>
                <c:pt idx="95">
                  <c:v>43993</c:v>
                </c:pt>
                <c:pt idx="96">
                  <c:v>43994</c:v>
                </c:pt>
                <c:pt idx="97">
                  <c:v>43995</c:v>
                </c:pt>
                <c:pt idx="98">
                  <c:v>43996</c:v>
                </c:pt>
                <c:pt idx="99">
                  <c:v>43997</c:v>
                </c:pt>
                <c:pt idx="100">
                  <c:v>43998</c:v>
                </c:pt>
                <c:pt idx="101">
                  <c:v>43999</c:v>
                </c:pt>
                <c:pt idx="102">
                  <c:v>44000</c:v>
                </c:pt>
                <c:pt idx="103">
                  <c:v>44001</c:v>
                </c:pt>
                <c:pt idx="104">
                  <c:v>44002</c:v>
                </c:pt>
                <c:pt idx="105">
                  <c:v>44003</c:v>
                </c:pt>
                <c:pt idx="106">
                  <c:v>44004</c:v>
                </c:pt>
                <c:pt idx="107">
                  <c:v>44005</c:v>
                </c:pt>
                <c:pt idx="108">
                  <c:v>44006</c:v>
                </c:pt>
                <c:pt idx="109">
                  <c:v>44007</c:v>
                </c:pt>
                <c:pt idx="110">
                  <c:v>44008</c:v>
                </c:pt>
                <c:pt idx="111">
                  <c:v>44009</c:v>
                </c:pt>
                <c:pt idx="112">
                  <c:v>44010</c:v>
                </c:pt>
                <c:pt idx="113">
                  <c:v>44011</c:v>
                </c:pt>
                <c:pt idx="114">
                  <c:v>44012</c:v>
                </c:pt>
                <c:pt idx="115">
                  <c:v>44013</c:v>
                </c:pt>
                <c:pt idx="116">
                  <c:v>44014</c:v>
                </c:pt>
                <c:pt idx="117">
                  <c:v>44015</c:v>
                </c:pt>
                <c:pt idx="118">
                  <c:v>44016</c:v>
                </c:pt>
                <c:pt idx="119">
                  <c:v>44017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44023</c:v>
                </c:pt>
                <c:pt idx="126">
                  <c:v>44024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44030</c:v>
                </c:pt>
                <c:pt idx="133">
                  <c:v>44031</c:v>
                </c:pt>
                <c:pt idx="134">
                  <c:v>44032</c:v>
                </c:pt>
                <c:pt idx="135">
                  <c:v>44033</c:v>
                </c:pt>
                <c:pt idx="136">
                  <c:v>44034</c:v>
                </c:pt>
                <c:pt idx="137">
                  <c:v>44035</c:v>
                </c:pt>
                <c:pt idx="138">
                  <c:v>44036</c:v>
                </c:pt>
                <c:pt idx="139">
                  <c:v>44037</c:v>
                </c:pt>
                <c:pt idx="140">
                  <c:v>44038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44044</c:v>
                </c:pt>
                <c:pt idx="147">
                  <c:v>44045</c:v>
                </c:pt>
                <c:pt idx="148">
                  <c:v>44046</c:v>
                </c:pt>
                <c:pt idx="149">
                  <c:v>44047</c:v>
                </c:pt>
                <c:pt idx="150">
                  <c:v>44048</c:v>
                </c:pt>
                <c:pt idx="151">
                  <c:v>44049</c:v>
                </c:pt>
                <c:pt idx="152">
                  <c:v>44050</c:v>
                </c:pt>
                <c:pt idx="153">
                  <c:v>44051</c:v>
                </c:pt>
                <c:pt idx="154">
                  <c:v>44052</c:v>
                </c:pt>
                <c:pt idx="155">
                  <c:v>44053</c:v>
                </c:pt>
                <c:pt idx="156">
                  <c:v>44054</c:v>
                </c:pt>
                <c:pt idx="157">
                  <c:v>44055</c:v>
                </c:pt>
                <c:pt idx="158">
                  <c:v>44056</c:v>
                </c:pt>
                <c:pt idx="159">
                  <c:v>44057</c:v>
                </c:pt>
                <c:pt idx="160">
                  <c:v>44058</c:v>
                </c:pt>
                <c:pt idx="161">
                  <c:v>44059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44065</c:v>
                </c:pt>
                <c:pt idx="168">
                  <c:v>44066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44072</c:v>
                </c:pt>
                <c:pt idx="175">
                  <c:v>44073</c:v>
                </c:pt>
                <c:pt idx="176">
                  <c:v>44074</c:v>
                </c:pt>
                <c:pt idx="177">
                  <c:v>44075</c:v>
                </c:pt>
                <c:pt idx="178">
                  <c:v>44076</c:v>
                </c:pt>
                <c:pt idx="179">
                  <c:v>44077</c:v>
                </c:pt>
                <c:pt idx="180">
                  <c:v>44078</c:v>
                </c:pt>
                <c:pt idx="181">
                  <c:v>44079</c:v>
                </c:pt>
                <c:pt idx="182">
                  <c:v>44080</c:v>
                </c:pt>
              </c:numCache>
            </c:numRef>
          </c:cat>
          <c:val>
            <c:numRef>
              <c:f>'Figure 1'!$R$3:$R$192</c:f>
              <c:numCache>
                <c:formatCode>0.0</c:formatCode>
                <c:ptCount val="190"/>
                <c:pt idx="0">
                  <c:v>109.8139033818466</c:v>
                </c:pt>
                <c:pt idx="1">
                  <c:v>102.97689573459716</c:v>
                </c:pt>
                <c:pt idx="2">
                  <c:v>104.18347333752729</c:v>
                </c:pt>
                <c:pt idx="3">
                  <c:v>102.00508998363932</c:v>
                </c:pt>
                <c:pt idx="4">
                  <c:v>99.271069738816024</c:v>
                </c:pt>
                <c:pt idx="5">
                  <c:v>100.35747021081576</c:v>
                </c:pt>
                <c:pt idx="6">
                  <c:v>95.892867148540375</c:v>
                </c:pt>
                <c:pt idx="7">
                  <c:v>109.19213702152366</c:v>
                </c:pt>
                <c:pt idx="8">
                  <c:v>100.30327214684756</c:v>
                </c:pt>
                <c:pt idx="9">
                  <c:v>99.010144266208016</c:v>
                </c:pt>
                <c:pt idx="10">
                  <c:v>99.42643608238464</c:v>
                </c:pt>
                <c:pt idx="11">
                  <c:v>92.957585675413384</c:v>
                </c:pt>
                <c:pt idx="12">
                  <c:v>91.302293617386823</c:v>
                </c:pt>
                <c:pt idx="13">
                  <c:v>88.757494087233923</c:v>
                </c:pt>
                <c:pt idx="14">
                  <c:v>108.59077356302799</c:v>
                </c:pt>
                <c:pt idx="15">
                  <c:v>90.640403356285518</c:v>
                </c:pt>
                <c:pt idx="16">
                  <c:v>76.740853442785365</c:v>
                </c:pt>
                <c:pt idx="17">
                  <c:v>69.166695349877799</c:v>
                </c:pt>
                <c:pt idx="18">
                  <c:v>62.089676822297626</c:v>
                </c:pt>
                <c:pt idx="19">
                  <c:v>62.225177673413413</c:v>
                </c:pt>
                <c:pt idx="20">
                  <c:v>59.469195317052495</c:v>
                </c:pt>
                <c:pt idx="21">
                  <c:v>67.219283970707892</c:v>
                </c:pt>
                <c:pt idx="22">
                  <c:v>64.195413831475634</c:v>
                </c:pt>
                <c:pt idx="23">
                  <c:v>64.988924669136125</c:v>
                </c:pt>
                <c:pt idx="24">
                  <c:v>61.738035264483628</c:v>
                </c:pt>
                <c:pt idx="25">
                  <c:v>56.387964783943247</c:v>
                </c:pt>
                <c:pt idx="26">
                  <c:v>59.295432251460745</c:v>
                </c:pt>
                <c:pt idx="27">
                  <c:v>60.599103531212414</c:v>
                </c:pt>
                <c:pt idx="28">
                  <c:v>64.287196944536689</c:v>
                </c:pt>
                <c:pt idx="29">
                  <c:v>59.662713252840405</c:v>
                </c:pt>
                <c:pt idx="30">
                  <c:v>60.511363636363633</c:v>
                </c:pt>
                <c:pt idx="31">
                  <c:v>53.934376057086709</c:v>
                </c:pt>
                <c:pt idx="32">
                  <c:v>42.608430572255998</c:v>
                </c:pt>
                <c:pt idx="33">
                  <c:v>44.777988614800755</c:v>
                </c:pt>
                <c:pt idx="34">
                  <c:v>41.888619854721547</c:v>
                </c:pt>
                <c:pt idx="35">
                  <c:v>38.093702579666164</c:v>
                </c:pt>
                <c:pt idx="36">
                  <c:v>52.900398273592295</c:v>
                </c:pt>
                <c:pt idx="37">
                  <c:v>57.291373516314337</c:v>
                </c:pt>
                <c:pt idx="38">
                  <c:v>56.802253225912104</c:v>
                </c:pt>
                <c:pt idx="39">
                  <c:v>60.785265119167761</c:v>
                </c:pt>
                <c:pt idx="40">
                  <c:v>58.500336813742003</c:v>
                </c:pt>
                <c:pt idx="41">
                  <c:v>60.476760640034833</c:v>
                </c:pt>
                <c:pt idx="42">
                  <c:v>84.952838815875424</c:v>
                </c:pt>
                <c:pt idx="43">
                  <c:v>58.512471351857741</c:v>
                </c:pt>
                <c:pt idx="44">
                  <c:v>58.205778832774001</c:v>
                </c:pt>
                <c:pt idx="45">
                  <c:v>58.253857737333824</c:v>
                </c:pt>
                <c:pt idx="46">
                  <c:v>56.735742118313851</c:v>
                </c:pt>
                <c:pt idx="47">
                  <c:v>55.472578763127188</c:v>
                </c:pt>
                <c:pt idx="48">
                  <c:v>55.977898447175377</c:v>
                </c:pt>
                <c:pt idx="49">
                  <c:v>61.616706337399584</c:v>
                </c:pt>
                <c:pt idx="50">
                  <c:v>56.493454851998536</c:v>
                </c:pt>
                <c:pt idx="51">
                  <c:v>64.284450421119686</c:v>
                </c:pt>
                <c:pt idx="52">
                  <c:v>58.034411429854238</c:v>
                </c:pt>
                <c:pt idx="53">
                  <c:v>54.757071322235753</c:v>
                </c:pt>
                <c:pt idx="54">
                  <c:v>53.853282425770097</c:v>
                </c:pt>
                <c:pt idx="55">
                  <c:v>58.22235522968726</c:v>
                </c:pt>
                <c:pt idx="56">
                  <c:v>78.687636851646928</c:v>
                </c:pt>
                <c:pt idx="57">
                  <c:v>76.830248221653079</c:v>
                </c:pt>
                <c:pt idx="58">
                  <c:v>67.241501291167012</c:v>
                </c:pt>
                <c:pt idx="59">
                  <c:v>59.950316097902764</c:v>
                </c:pt>
                <c:pt idx="60">
                  <c:v>53.698390919296493</c:v>
                </c:pt>
                <c:pt idx="61">
                  <c:v>47.879012803859716</c:v>
                </c:pt>
                <c:pt idx="62">
                  <c:v>55.853062758361517</c:v>
                </c:pt>
                <c:pt idx="63">
                  <c:v>57.816221855168216</c:v>
                </c:pt>
                <c:pt idx="64">
                  <c:v>63.620950142689267</c:v>
                </c:pt>
                <c:pt idx="65">
                  <c:v>68.751218993244549</c:v>
                </c:pt>
                <c:pt idx="66">
                  <c:v>63.632972166353078</c:v>
                </c:pt>
                <c:pt idx="67">
                  <c:v>60.15866245841508</c:v>
                </c:pt>
                <c:pt idx="68">
                  <c:v>60.580945306696897</c:v>
                </c:pt>
                <c:pt idx="69">
                  <c:v>57.202369931494168</c:v>
                </c:pt>
                <c:pt idx="70">
                  <c:v>62.359948704103672</c:v>
                </c:pt>
                <c:pt idx="71">
                  <c:v>63.302256021891999</c:v>
                </c:pt>
                <c:pt idx="72">
                  <c:v>68.101597101060264</c:v>
                </c:pt>
                <c:pt idx="73">
                  <c:v>62.328788157975559</c:v>
                </c:pt>
                <c:pt idx="74">
                  <c:v>58.030749621604393</c:v>
                </c:pt>
                <c:pt idx="75">
                  <c:v>54.760486386095245</c:v>
                </c:pt>
                <c:pt idx="76">
                  <c:v>54.672051246344523</c:v>
                </c:pt>
                <c:pt idx="77">
                  <c:v>61.42333989542982</c:v>
                </c:pt>
                <c:pt idx="78">
                  <c:v>66.280612244897966</c:v>
                </c:pt>
                <c:pt idx="79">
                  <c:v>67.923768405451554</c:v>
                </c:pt>
                <c:pt idx="80">
                  <c:v>71.677724165661445</c:v>
                </c:pt>
                <c:pt idx="81">
                  <c:v>66.913713727678569</c:v>
                </c:pt>
                <c:pt idx="82">
                  <c:v>58.915299396999018</c:v>
                </c:pt>
                <c:pt idx="83">
                  <c:v>59.692212717170825</c:v>
                </c:pt>
                <c:pt idx="84">
                  <c:v>71.337986891884682</c:v>
                </c:pt>
                <c:pt idx="85">
                  <c:v>74.31661987357252</c:v>
                </c:pt>
                <c:pt idx="86">
                  <c:v>72.88118563175081</c:v>
                </c:pt>
                <c:pt idx="87">
                  <c:v>70.607785764264364</c:v>
                </c:pt>
                <c:pt idx="88">
                  <c:v>64.773184429461082</c:v>
                </c:pt>
                <c:pt idx="89">
                  <c:v>58.149794801641583</c:v>
                </c:pt>
                <c:pt idx="90">
                  <c:v>53.735429867793158</c:v>
                </c:pt>
                <c:pt idx="91">
                  <c:v>66.599270851575312</c:v>
                </c:pt>
                <c:pt idx="92">
                  <c:v>70.670483320488827</c:v>
                </c:pt>
                <c:pt idx="93">
                  <c:v>69.587175442853678</c:v>
                </c:pt>
                <c:pt idx="94">
                  <c:v>71.054414436608866</c:v>
                </c:pt>
                <c:pt idx="95">
                  <c:v>66.379695172501755</c:v>
                </c:pt>
                <c:pt idx="96">
                  <c:v>56.684631716478847</c:v>
                </c:pt>
                <c:pt idx="97">
                  <c:v>54.705237610584824</c:v>
                </c:pt>
                <c:pt idx="98">
                  <c:v>67.686967993215447</c:v>
                </c:pt>
                <c:pt idx="99">
                  <c:v>71.698374797812519</c:v>
                </c:pt>
                <c:pt idx="100">
                  <c:v>69.81296924284382</c:v>
                </c:pt>
                <c:pt idx="101">
                  <c:v>72.845279123081369</c:v>
                </c:pt>
                <c:pt idx="102">
                  <c:v>68.449513479023778</c:v>
                </c:pt>
                <c:pt idx="103">
                  <c:v>59.414335951621908</c:v>
                </c:pt>
                <c:pt idx="104">
                  <c:v>53.544380490760382</c:v>
                </c:pt>
                <c:pt idx="105">
                  <c:v>73.653481243614067</c:v>
                </c:pt>
                <c:pt idx="106">
                  <c:v>74.74909180469183</c:v>
                </c:pt>
                <c:pt idx="107">
                  <c:v>73.325953637359476</c:v>
                </c:pt>
                <c:pt idx="108">
                  <c:v>76.273547401418469</c:v>
                </c:pt>
                <c:pt idx="109">
                  <c:v>71.253020475645428</c:v>
                </c:pt>
                <c:pt idx="110">
                  <c:v>67.418583256669734</c:v>
                </c:pt>
                <c:pt idx="111">
                  <c:v>62.943800178412133</c:v>
                </c:pt>
                <c:pt idx="112">
                  <c:v>79.411110540813354</c:v>
                </c:pt>
                <c:pt idx="113">
                  <c:v>87.570305676855895</c:v>
                </c:pt>
                <c:pt idx="114">
                  <c:v>76.259786742226538</c:v>
                </c:pt>
                <c:pt idx="115">
                  <c:v>82.005235186800988</c:v>
                </c:pt>
                <c:pt idx="116">
                  <c:v>80.733007859838651</c:v>
                </c:pt>
                <c:pt idx="117">
                  <c:v>72.483196691040703</c:v>
                </c:pt>
                <c:pt idx="118">
                  <c:v>72.452027516292532</c:v>
                </c:pt>
                <c:pt idx="119">
                  <c:v>83.140032561808681</c:v>
                </c:pt>
                <c:pt idx="120">
                  <c:v>88.445476413203266</c:v>
                </c:pt>
                <c:pt idx="121">
                  <c:v>87.562678202733252</c:v>
                </c:pt>
                <c:pt idx="122">
                  <c:v>88.39729341004184</c:v>
                </c:pt>
                <c:pt idx="123">
                  <c:v>84.198952879581157</c:v>
                </c:pt>
                <c:pt idx="124">
                  <c:v>54.516423357664237</c:v>
                </c:pt>
                <c:pt idx="125">
                  <c:v>49.252168710738857</c:v>
                </c:pt>
                <c:pt idx="126">
                  <c:v>106.08045492839091</c:v>
                </c:pt>
                <c:pt idx="127">
                  <c:v>92.346270889648252</c:v>
                </c:pt>
                <c:pt idx="128">
                  <c:v>108.71579443288446</c:v>
                </c:pt>
                <c:pt idx="129">
                  <c:v>116.42890013805798</c:v>
                </c:pt>
                <c:pt idx="130">
                  <c:v>86.580318029733363</c:v>
                </c:pt>
                <c:pt idx="131">
                  <c:v>54.320102024549655</c:v>
                </c:pt>
                <c:pt idx="132">
                  <c:v>48.31984442474333</c:v>
                </c:pt>
                <c:pt idx="133">
                  <c:v>98.009259259259267</c:v>
                </c:pt>
                <c:pt idx="134">
                  <c:v>93.121495960297423</c:v>
                </c:pt>
                <c:pt idx="135">
                  <c:v>108.15900816687987</c:v>
                </c:pt>
                <c:pt idx="136">
                  <c:v>115.53184352857322</c:v>
                </c:pt>
                <c:pt idx="137">
                  <c:v>86.077277731902015</c:v>
                </c:pt>
                <c:pt idx="138">
                  <c:v>55.848997164759005</c:v>
                </c:pt>
                <c:pt idx="139">
                  <c:v>49.525366371275339</c:v>
                </c:pt>
                <c:pt idx="140">
                  <c:v>98.526904584027747</c:v>
                </c:pt>
                <c:pt idx="141">
                  <c:v>94.028006589785832</c:v>
                </c:pt>
                <c:pt idx="142">
                  <c:v>111.04583308606809</c:v>
                </c:pt>
                <c:pt idx="143">
                  <c:v>117.02605193606578</c:v>
                </c:pt>
                <c:pt idx="144">
                  <c:v>96.891767965503121</c:v>
                </c:pt>
                <c:pt idx="145">
                  <c:v>76.607328342705685</c:v>
                </c:pt>
                <c:pt idx="146">
                  <c:v>71.62767546042808</c:v>
                </c:pt>
                <c:pt idx="147">
                  <c:v>99.569205915725917</c:v>
                </c:pt>
                <c:pt idx="148">
                  <c:v>100.77704064802258</c:v>
                </c:pt>
                <c:pt idx="149">
                  <c:v>108.86926955547398</c:v>
                </c:pt>
                <c:pt idx="150">
                  <c:v>109.30160332311036</c:v>
                </c:pt>
                <c:pt idx="151">
                  <c:v>99.060636962660809</c:v>
                </c:pt>
                <c:pt idx="152">
                  <c:v>80.173778579581011</c:v>
                </c:pt>
                <c:pt idx="153">
                  <c:v>76.519301272374378</c:v>
                </c:pt>
                <c:pt idx="154">
                  <c:v>100.46459136650053</c:v>
                </c:pt>
                <c:pt idx="155">
                  <c:v>102.72037382500498</c:v>
                </c:pt>
                <c:pt idx="156">
                  <c:v>108.26436715087679</c:v>
                </c:pt>
                <c:pt idx="157">
                  <c:v>112.58709778438896</c:v>
                </c:pt>
                <c:pt idx="158">
                  <c:v>111.48339299092649</c:v>
                </c:pt>
                <c:pt idx="159">
                  <c:v>84.344043572029094</c:v>
                </c:pt>
                <c:pt idx="160">
                  <c:v>82.614173228346459</c:v>
                </c:pt>
                <c:pt idx="161">
                  <c:v>100.5468485736836</c:v>
                </c:pt>
                <c:pt idx="162">
                  <c:v>101.71736386424648</c:v>
                </c:pt>
                <c:pt idx="163">
                  <c:v>108.40544811498232</c:v>
                </c:pt>
                <c:pt idx="164">
                  <c:v>109.81017522287119</c:v>
                </c:pt>
                <c:pt idx="165">
                  <c:v>96.14078768673609</c:v>
                </c:pt>
                <c:pt idx="166">
                  <c:v>80.303792013789149</c:v>
                </c:pt>
                <c:pt idx="167">
                  <c:v>78.540452932673361</c:v>
                </c:pt>
                <c:pt idx="168">
                  <c:v>116.44162205509438</c:v>
                </c:pt>
                <c:pt idx="169">
                  <c:v>104.46318877784908</c:v>
                </c:pt>
                <c:pt idx="170">
                  <c:v>110.13380707589961</c:v>
                </c:pt>
                <c:pt idx="171">
                  <c:v>113.86989024972165</c:v>
                </c:pt>
                <c:pt idx="172">
                  <c:v>107.84715453623217</c:v>
                </c:pt>
                <c:pt idx="173">
                  <c:v>86.088560885608857</c:v>
                </c:pt>
                <c:pt idx="174">
                  <c:v>69.524785546192973</c:v>
                </c:pt>
                <c:pt idx="175">
                  <c:v>86.899058626153419</c:v>
                </c:pt>
                <c:pt idx="176">
                  <c:v>97.926371410693179</c:v>
                </c:pt>
                <c:pt idx="177">
                  <c:v>111.28912071535022</c:v>
                </c:pt>
                <c:pt idx="178">
                  <c:v>112.61314735123906</c:v>
                </c:pt>
                <c:pt idx="179">
                  <c:v>98.821794078012886</c:v>
                </c:pt>
                <c:pt idx="180">
                  <c:v>77.413787489009735</c:v>
                </c:pt>
                <c:pt idx="181">
                  <c:v>69.828404527199709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A4D8-4606-8BA8-DFDB0EB00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'Figure 1'!$S$1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1'!$N$2:$N$184</c15:sqref>
                        </c15:formulaRef>
                      </c:ext>
                    </c:extLst>
                    <c:numCache>
                      <c:formatCode>dd\ mmm</c:formatCode>
                      <c:ptCount val="183"/>
                      <c:pt idx="1">
                        <c:v>43899</c:v>
                      </c:pt>
                      <c:pt idx="2">
                        <c:v>43900</c:v>
                      </c:pt>
                      <c:pt idx="3">
                        <c:v>43901</c:v>
                      </c:pt>
                      <c:pt idx="4">
                        <c:v>43902</c:v>
                      </c:pt>
                      <c:pt idx="5">
                        <c:v>43903</c:v>
                      </c:pt>
                      <c:pt idx="6">
                        <c:v>43904</c:v>
                      </c:pt>
                      <c:pt idx="7">
                        <c:v>43905</c:v>
                      </c:pt>
                      <c:pt idx="8">
                        <c:v>43906</c:v>
                      </c:pt>
                      <c:pt idx="9">
                        <c:v>43907</c:v>
                      </c:pt>
                      <c:pt idx="10">
                        <c:v>43908</c:v>
                      </c:pt>
                      <c:pt idx="11">
                        <c:v>43909</c:v>
                      </c:pt>
                      <c:pt idx="12">
                        <c:v>43910</c:v>
                      </c:pt>
                      <c:pt idx="13">
                        <c:v>43911</c:v>
                      </c:pt>
                      <c:pt idx="14">
                        <c:v>43912</c:v>
                      </c:pt>
                      <c:pt idx="15">
                        <c:v>43913</c:v>
                      </c:pt>
                      <c:pt idx="16">
                        <c:v>43914</c:v>
                      </c:pt>
                      <c:pt idx="17">
                        <c:v>43915</c:v>
                      </c:pt>
                      <c:pt idx="18">
                        <c:v>43916</c:v>
                      </c:pt>
                      <c:pt idx="19">
                        <c:v>43917</c:v>
                      </c:pt>
                      <c:pt idx="20">
                        <c:v>43918</c:v>
                      </c:pt>
                      <c:pt idx="21">
                        <c:v>43919</c:v>
                      </c:pt>
                      <c:pt idx="22">
                        <c:v>43920</c:v>
                      </c:pt>
                      <c:pt idx="23">
                        <c:v>43921</c:v>
                      </c:pt>
                      <c:pt idx="24">
                        <c:v>43922</c:v>
                      </c:pt>
                      <c:pt idx="25">
                        <c:v>43923</c:v>
                      </c:pt>
                      <c:pt idx="26">
                        <c:v>43924</c:v>
                      </c:pt>
                      <c:pt idx="27">
                        <c:v>43925</c:v>
                      </c:pt>
                      <c:pt idx="28">
                        <c:v>43926</c:v>
                      </c:pt>
                      <c:pt idx="29">
                        <c:v>43927</c:v>
                      </c:pt>
                      <c:pt idx="30">
                        <c:v>43928</c:v>
                      </c:pt>
                      <c:pt idx="31">
                        <c:v>43929</c:v>
                      </c:pt>
                      <c:pt idx="32">
                        <c:v>43930</c:v>
                      </c:pt>
                      <c:pt idx="33">
                        <c:v>43931</c:v>
                      </c:pt>
                      <c:pt idx="34">
                        <c:v>43932</c:v>
                      </c:pt>
                      <c:pt idx="35">
                        <c:v>43933</c:v>
                      </c:pt>
                      <c:pt idx="36">
                        <c:v>43934</c:v>
                      </c:pt>
                      <c:pt idx="37">
                        <c:v>43935</c:v>
                      </c:pt>
                      <c:pt idx="38">
                        <c:v>43936</c:v>
                      </c:pt>
                      <c:pt idx="39">
                        <c:v>43937</c:v>
                      </c:pt>
                      <c:pt idx="40">
                        <c:v>43938</c:v>
                      </c:pt>
                      <c:pt idx="41">
                        <c:v>43939</c:v>
                      </c:pt>
                      <c:pt idx="42">
                        <c:v>43940</c:v>
                      </c:pt>
                      <c:pt idx="43">
                        <c:v>43941</c:v>
                      </c:pt>
                      <c:pt idx="44">
                        <c:v>43942</c:v>
                      </c:pt>
                      <c:pt idx="45">
                        <c:v>43943</c:v>
                      </c:pt>
                      <c:pt idx="46">
                        <c:v>43944</c:v>
                      </c:pt>
                      <c:pt idx="47">
                        <c:v>43945</c:v>
                      </c:pt>
                      <c:pt idx="48">
                        <c:v>43946</c:v>
                      </c:pt>
                      <c:pt idx="49">
                        <c:v>43947</c:v>
                      </c:pt>
                      <c:pt idx="50">
                        <c:v>43948</c:v>
                      </c:pt>
                      <c:pt idx="51">
                        <c:v>43949</c:v>
                      </c:pt>
                      <c:pt idx="52">
                        <c:v>43950</c:v>
                      </c:pt>
                      <c:pt idx="53">
                        <c:v>43951</c:v>
                      </c:pt>
                      <c:pt idx="54">
                        <c:v>43952</c:v>
                      </c:pt>
                      <c:pt idx="55">
                        <c:v>43953</c:v>
                      </c:pt>
                      <c:pt idx="56">
                        <c:v>43954</c:v>
                      </c:pt>
                      <c:pt idx="57">
                        <c:v>43955</c:v>
                      </c:pt>
                      <c:pt idx="58">
                        <c:v>43956</c:v>
                      </c:pt>
                      <c:pt idx="59">
                        <c:v>43957</c:v>
                      </c:pt>
                      <c:pt idx="60">
                        <c:v>43958</c:v>
                      </c:pt>
                      <c:pt idx="61">
                        <c:v>43959</c:v>
                      </c:pt>
                      <c:pt idx="62">
                        <c:v>43960</c:v>
                      </c:pt>
                      <c:pt idx="63">
                        <c:v>43961</c:v>
                      </c:pt>
                      <c:pt idx="64">
                        <c:v>43962</c:v>
                      </c:pt>
                      <c:pt idx="65">
                        <c:v>43963</c:v>
                      </c:pt>
                      <c:pt idx="66">
                        <c:v>43964</c:v>
                      </c:pt>
                      <c:pt idx="67">
                        <c:v>43965</c:v>
                      </c:pt>
                      <c:pt idx="68">
                        <c:v>43966</c:v>
                      </c:pt>
                      <c:pt idx="69">
                        <c:v>43967</c:v>
                      </c:pt>
                      <c:pt idx="70">
                        <c:v>43968</c:v>
                      </c:pt>
                      <c:pt idx="71">
                        <c:v>43969</c:v>
                      </c:pt>
                      <c:pt idx="72">
                        <c:v>43970</c:v>
                      </c:pt>
                      <c:pt idx="73">
                        <c:v>43971</c:v>
                      </c:pt>
                      <c:pt idx="74">
                        <c:v>43972</c:v>
                      </c:pt>
                      <c:pt idx="75">
                        <c:v>43973</c:v>
                      </c:pt>
                      <c:pt idx="76">
                        <c:v>43974</c:v>
                      </c:pt>
                      <c:pt idx="77">
                        <c:v>43975</c:v>
                      </c:pt>
                      <c:pt idx="78">
                        <c:v>43976</c:v>
                      </c:pt>
                      <c:pt idx="79">
                        <c:v>43977</c:v>
                      </c:pt>
                      <c:pt idx="80">
                        <c:v>43978</c:v>
                      </c:pt>
                      <c:pt idx="81">
                        <c:v>43979</c:v>
                      </c:pt>
                      <c:pt idx="82">
                        <c:v>43980</c:v>
                      </c:pt>
                      <c:pt idx="83">
                        <c:v>43981</c:v>
                      </c:pt>
                      <c:pt idx="84">
                        <c:v>43982</c:v>
                      </c:pt>
                      <c:pt idx="85">
                        <c:v>43983</c:v>
                      </c:pt>
                      <c:pt idx="86">
                        <c:v>43984</c:v>
                      </c:pt>
                      <c:pt idx="87">
                        <c:v>43985</c:v>
                      </c:pt>
                      <c:pt idx="88">
                        <c:v>43986</c:v>
                      </c:pt>
                      <c:pt idx="89">
                        <c:v>43987</c:v>
                      </c:pt>
                      <c:pt idx="90">
                        <c:v>43988</c:v>
                      </c:pt>
                      <c:pt idx="91">
                        <c:v>43989</c:v>
                      </c:pt>
                      <c:pt idx="92">
                        <c:v>43990</c:v>
                      </c:pt>
                      <c:pt idx="93">
                        <c:v>43991</c:v>
                      </c:pt>
                      <c:pt idx="94">
                        <c:v>43992</c:v>
                      </c:pt>
                      <c:pt idx="95">
                        <c:v>43993</c:v>
                      </c:pt>
                      <c:pt idx="96">
                        <c:v>43994</c:v>
                      </c:pt>
                      <c:pt idx="97">
                        <c:v>43995</c:v>
                      </c:pt>
                      <c:pt idx="98">
                        <c:v>43996</c:v>
                      </c:pt>
                      <c:pt idx="99">
                        <c:v>43997</c:v>
                      </c:pt>
                      <c:pt idx="100">
                        <c:v>43998</c:v>
                      </c:pt>
                      <c:pt idx="101">
                        <c:v>43999</c:v>
                      </c:pt>
                      <c:pt idx="102">
                        <c:v>44000</c:v>
                      </c:pt>
                      <c:pt idx="103">
                        <c:v>44001</c:v>
                      </c:pt>
                      <c:pt idx="104">
                        <c:v>44002</c:v>
                      </c:pt>
                      <c:pt idx="105">
                        <c:v>44003</c:v>
                      </c:pt>
                      <c:pt idx="106">
                        <c:v>44004</c:v>
                      </c:pt>
                      <c:pt idx="107">
                        <c:v>44005</c:v>
                      </c:pt>
                      <c:pt idx="108">
                        <c:v>44006</c:v>
                      </c:pt>
                      <c:pt idx="109">
                        <c:v>44007</c:v>
                      </c:pt>
                      <c:pt idx="110">
                        <c:v>44008</c:v>
                      </c:pt>
                      <c:pt idx="111">
                        <c:v>44009</c:v>
                      </c:pt>
                      <c:pt idx="112">
                        <c:v>44010</c:v>
                      </c:pt>
                      <c:pt idx="113">
                        <c:v>44011</c:v>
                      </c:pt>
                      <c:pt idx="114">
                        <c:v>44012</c:v>
                      </c:pt>
                      <c:pt idx="115">
                        <c:v>44013</c:v>
                      </c:pt>
                      <c:pt idx="116">
                        <c:v>44014</c:v>
                      </c:pt>
                      <c:pt idx="117">
                        <c:v>44015</c:v>
                      </c:pt>
                      <c:pt idx="118">
                        <c:v>44016</c:v>
                      </c:pt>
                      <c:pt idx="119">
                        <c:v>44017</c:v>
                      </c:pt>
                      <c:pt idx="120">
                        <c:v>44018</c:v>
                      </c:pt>
                      <c:pt idx="121">
                        <c:v>44019</c:v>
                      </c:pt>
                      <c:pt idx="122">
                        <c:v>44020</c:v>
                      </c:pt>
                      <c:pt idx="123">
                        <c:v>44021</c:v>
                      </c:pt>
                      <c:pt idx="124">
                        <c:v>44022</c:v>
                      </c:pt>
                      <c:pt idx="125">
                        <c:v>44023</c:v>
                      </c:pt>
                      <c:pt idx="126">
                        <c:v>44024</c:v>
                      </c:pt>
                      <c:pt idx="127">
                        <c:v>44025</c:v>
                      </c:pt>
                      <c:pt idx="128">
                        <c:v>44026</c:v>
                      </c:pt>
                      <c:pt idx="129">
                        <c:v>44027</c:v>
                      </c:pt>
                      <c:pt idx="130">
                        <c:v>44028</c:v>
                      </c:pt>
                      <c:pt idx="131">
                        <c:v>44029</c:v>
                      </c:pt>
                      <c:pt idx="132">
                        <c:v>44030</c:v>
                      </c:pt>
                      <c:pt idx="133">
                        <c:v>44031</c:v>
                      </c:pt>
                      <c:pt idx="134">
                        <c:v>44032</c:v>
                      </c:pt>
                      <c:pt idx="135">
                        <c:v>44033</c:v>
                      </c:pt>
                      <c:pt idx="136">
                        <c:v>44034</c:v>
                      </c:pt>
                      <c:pt idx="137">
                        <c:v>44035</c:v>
                      </c:pt>
                      <c:pt idx="138">
                        <c:v>44036</c:v>
                      </c:pt>
                      <c:pt idx="139">
                        <c:v>44037</c:v>
                      </c:pt>
                      <c:pt idx="140">
                        <c:v>44038</c:v>
                      </c:pt>
                      <c:pt idx="141">
                        <c:v>44039</c:v>
                      </c:pt>
                      <c:pt idx="142">
                        <c:v>44040</c:v>
                      </c:pt>
                      <c:pt idx="143">
                        <c:v>44041</c:v>
                      </c:pt>
                      <c:pt idx="144">
                        <c:v>44042</c:v>
                      </c:pt>
                      <c:pt idx="145">
                        <c:v>44043</c:v>
                      </c:pt>
                      <c:pt idx="146">
                        <c:v>44044</c:v>
                      </c:pt>
                      <c:pt idx="147">
                        <c:v>44045</c:v>
                      </c:pt>
                      <c:pt idx="148">
                        <c:v>44046</c:v>
                      </c:pt>
                      <c:pt idx="149">
                        <c:v>44047</c:v>
                      </c:pt>
                      <c:pt idx="150">
                        <c:v>44048</c:v>
                      </c:pt>
                      <c:pt idx="151">
                        <c:v>44049</c:v>
                      </c:pt>
                      <c:pt idx="152">
                        <c:v>44050</c:v>
                      </c:pt>
                      <c:pt idx="153">
                        <c:v>44051</c:v>
                      </c:pt>
                      <c:pt idx="154">
                        <c:v>44052</c:v>
                      </c:pt>
                      <c:pt idx="155">
                        <c:v>44053</c:v>
                      </c:pt>
                      <c:pt idx="156">
                        <c:v>44054</c:v>
                      </c:pt>
                      <c:pt idx="157">
                        <c:v>44055</c:v>
                      </c:pt>
                      <c:pt idx="158">
                        <c:v>44056</c:v>
                      </c:pt>
                      <c:pt idx="159">
                        <c:v>44057</c:v>
                      </c:pt>
                      <c:pt idx="160">
                        <c:v>44058</c:v>
                      </c:pt>
                      <c:pt idx="161">
                        <c:v>44059</c:v>
                      </c:pt>
                      <c:pt idx="162">
                        <c:v>44060</c:v>
                      </c:pt>
                      <c:pt idx="163">
                        <c:v>44061</c:v>
                      </c:pt>
                      <c:pt idx="164">
                        <c:v>44062</c:v>
                      </c:pt>
                      <c:pt idx="165">
                        <c:v>44063</c:v>
                      </c:pt>
                      <c:pt idx="166">
                        <c:v>44064</c:v>
                      </c:pt>
                      <c:pt idx="167">
                        <c:v>44065</c:v>
                      </c:pt>
                      <c:pt idx="168">
                        <c:v>44066</c:v>
                      </c:pt>
                      <c:pt idx="169">
                        <c:v>44067</c:v>
                      </c:pt>
                      <c:pt idx="170">
                        <c:v>44068</c:v>
                      </c:pt>
                      <c:pt idx="171">
                        <c:v>44069</c:v>
                      </c:pt>
                      <c:pt idx="172">
                        <c:v>44070</c:v>
                      </c:pt>
                      <c:pt idx="173">
                        <c:v>44071</c:v>
                      </c:pt>
                      <c:pt idx="174">
                        <c:v>44072</c:v>
                      </c:pt>
                      <c:pt idx="175">
                        <c:v>44073</c:v>
                      </c:pt>
                      <c:pt idx="176">
                        <c:v>44074</c:v>
                      </c:pt>
                      <c:pt idx="177">
                        <c:v>44075</c:v>
                      </c:pt>
                      <c:pt idx="178">
                        <c:v>44076</c:v>
                      </c:pt>
                      <c:pt idx="179">
                        <c:v>44077</c:v>
                      </c:pt>
                      <c:pt idx="180">
                        <c:v>44078</c:v>
                      </c:pt>
                      <c:pt idx="181">
                        <c:v>44079</c:v>
                      </c:pt>
                      <c:pt idx="182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A4D8-4606-8BA8-DFDB0EB0012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1'!$N$2:$N$184</c15:sqref>
                        </c15:formulaRef>
                      </c:ext>
                    </c:extLst>
                    <c:numCache>
                      <c:formatCode>dd\ mmm</c:formatCode>
                      <c:ptCount val="183"/>
                      <c:pt idx="1">
                        <c:v>43899</c:v>
                      </c:pt>
                      <c:pt idx="2">
                        <c:v>43900</c:v>
                      </c:pt>
                      <c:pt idx="3">
                        <c:v>43901</c:v>
                      </c:pt>
                      <c:pt idx="4">
                        <c:v>43902</c:v>
                      </c:pt>
                      <c:pt idx="5">
                        <c:v>43903</c:v>
                      </c:pt>
                      <c:pt idx="6">
                        <c:v>43904</c:v>
                      </c:pt>
                      <c:pt idx="7">
                        <c:v>43905</c:v>
                      </c:pt>
                      <c:pt idx="8">
                        <c:v>43906</c:v>
                      </c:pt>
                      <c:pt idx="9">
                        <c:v>43907</c:v>
                      </c:pt>
                      <c:pt idx="10">
                        <c:v>43908</c:v>
                      </c:pt>
                      <c:pt idx="11">
                        <c:v>43909</c:v>
                      </c:pt>
                      <c:pt idx="12">
                        <c:v>43910</c:v>
                      </c:pt>
                      <c:pt idx="13">
                        <c:v>43911</c:v>
                      </c:pt>
                      <c:pt idx="14">
                        <c:v>43912</c:v>
                      </c:pt>
                      <c:pt idx="15">
                        <c:v>43913</c:v>
                      </c:pt>
                      <c:pt idx="16">
                        <c:v>43914</c:v>
                      </c:pt>
                      <c:pt idx="17">
                        <c:v>43915</c:v>
                      </c:pt>
                      <c:pt idx="18">
                        <c:v>43916</c:v>
                      </c:pt>
                      <c:pt idx="19">
                        <c:v>43917</c:v>
                      </c:pt>
                      <c:pt idx="20">
                        <c:v>43918</c:v>
                      </c:pt>
                      <c:pt idx="21">
                        <c:v>43919</c:v>
                      </c:pt>
                      <c:pt idx="22">
                        <c:v>43920</c:v>
                      </c:pt>
                      <c:pt idx="23">
                        <c:v>43921</c:v>
                      </c:pt>
                      <c:pt idx="24">
                        <c:v>43922</c:v>
                      </c:pt>
                      <c:pt idx="25">
                        <c:v>43923</c:v>
                      </c:pt>
                      <c:pt idx="26">
                        <c:v>43924</c:v>
                      </c:pt>
                      <c:pt idx="27">
                        <c:v>43925</c:v>
                      </c:pt>
                      <c:pt idx="28">
                        <c:v>43926</c:v>
                      </c:pt>
                      <c:pt idx="29">
                        <c:v>43927</c:v>
                      </c:pt>
                      <c:pt idx="30">
                        <c:v>43928</c:v>
                      </c:pt>
                      <c:pt idx="31">
                        <c:v>43929</c:v>
                      </c:pt>
                      <c:pt idx="32">
                        <c:v>43930</c:v>
                      </c:pt>
                      <c:pt idx="33">
                        <c:v>43931</c:v>
                      </c:pt>
                      <c:pt idx="34">
                        <c:v>43932</c:v>
                      </c:pt>
                      <c:pt idx="35">
                        <c:v>43933</c:v>
                      </c:pt>
                      <c:pt idx="36">
                        <c:v>43934</c:v>
                      </c:pt>
                      <c:pt idx="37">
                        <c:v>43935</c:v>
                      </c:pt>
                      <c:pt idx="38">
                        <c:v>43936</c:v>
                      </c:pt>
                      <c:pt idx="39">
                        <c:v>43937</c:v>
                      </c:pt>
                      <c:pt idx="40">
                        <c:v>43938</c:v>
                      </c:pt>
                      <c:pt idx="41">
                        <c:v>43939</c:v>
                      </c:pt>
                      <c:pt idx="42">
                        <c:v>43940</c:v>
                      </c:pt>
                      <c:pt idx="43">
                        <c:v>43941</c:v>
                      </c:pt>
                      <c:pt idx="44">
                        <c:v>43942</c:v>
                      </c:pt>
                      <c:pt idx="45">
                        <c:v>43943</c:v>
                      </c:pt>
                      <c:pt idx="46">
                        <c:v>43944</c:v>
                      </c:pt>
                      <c:pt idx="47">
                        <c:v>43945</c:v>
                      </c:pt>
                      <c:pt idx="48">
                        <c:v>43946</c:v>
                      </c:pt>
                      <c:pt idx="49">
                        <c:v>43947</c:v>
                      </c:pt>
                      <c:pt idx="50">
                        <c:v>43948</c:v>
                      </c:pt>
                      <c:pt idx="51">
                        <c:v>43949</c:v>
                      </c:pt>
                      <c:pt idx="52">
                        <c:v>43950</c:v>
                      </c:pt>
                      <c:pt idx="53">
                        <c:v>43951</c:v>
                      </c:pt>
                      <c:pt idx="54">
                        <c:v>43952</c:v>
                      </c:pt>
                      <c:pt idx="55">
                        <c:v>43953</c:v>
                      </c:pt>
                      <c:pt idx="56">
                        <c:v>43954</c:v>
                      </c:pt>
                      <c:pt idx="57">
                        <c:v>43955</c:v>
                      </c:pt>
                      <c:pt idx="58">
                        <c:v>43956</c:v>
                      </c:pt>
                      <c:pt idx="59">
                        <c:v>43957</c:v>
                      </c:pt>
                      <c:pt idx="60">
                        <c:v>43958</c:v>
                      </c:pt>
                      <c:pt idx="61">
                        <c:v>43959</c:v>
                      </c:pt>
                      <c:pt idx="62">
                        <c:v>43960</c:v>
                      </c:pt>
                      <c:pt idx="63">
                        <c:v>43961</c:v>
                      </c:pt>
                      <c:pt idx="64">
                        <c:v>43962</c:v>
                      </c:pt>
                      <c:pt idx="65">
                        <c:v>43963</c:v>
                      </c:pt>
                      <c:pt idx="66">
                        <c:v>43964</c:v>
                      </c:pt>
                      <c:pt idx="67">
                        <c:v>43965</c:v>
                      </c:pt>
                      <c:pt idx="68">
                        <c:v>43966</c:v>
                      </c:pt>
                      <c:pt idx="69">
                        <c:v>43967</c:v>
                      </c:pt>
                      <c:pt idx="70">
                        <c:v>43968</c:v>
                      </c:pt>
                      <c:pt idx="71">
                        <c:v>43969</c:v>
                      </c:pt>
                      <c:pt idx="72">
                        <c:v>43970</c:v>
                      </c:pt>
                      <c:pt idx="73">
                        <c:v>43971</c:v>
                      </c:pt>
                      <c:pt idx="74">
                        <c:v>43972</c:v>
                      </c:pt>
                      <c:pt idx="75">
                        <c:v>43973</c:v>
                      </c:pt>
                      <c:pt idx="76">
                        <c:v>43974</c:v>
                      </c:pt>
                      <c:pt idx="77">
                        <c:v>43975</c:v>
                      </c:pt>
                      <c:pt idx="78">
                        <c:v>43976</c:v>
                      </c:pt>
                      <c:pt idx="79">
                        <c:v>43977</c:v>
                      </c:pt>
                      <c:pt idx="80">
                        <c:v>43978</c:v>
                      </c:pt>
                      <c:pt idx="81">
                        <c:v>43979</c:v>
                      </c:pt>
                      <c:pt idx="82">
                        <c:v>43980</c:v>
                      </c:pt>
                      <c:pt idx="83">
                        <c:v>43981</c:v>
                      </c:pt>
                      <c:pt idx="84">
                        <c:v>43982</c:v>
                      </c:pt>
                      <c:pt idx="85">
                        <c:v>43983</c:v>
                      </c:pt>
                      <c:pt idx="86">
                        <c:v>43984</c:v>
                      </c:pt>
                      <c:pt idx="87">
                        <c:v>43985</c:v>
                      </c:pt>
                      <c:pt idx="88">
                        <c:v>43986</c:v>
                      </c:pt>
                      <c:pt idx="89">
                        <c:v>43987</c:v>
                      </c:pt>
                      <c:pt idx="90">
                        <c:v>43988</c:v>
                      </c:pt>
                      <c:pt idx="91">
                        <c:v>43989</c:v>
                      </c:pt>
                      <c:pt idx="92">
                        <c:v>43990</c:v>
                      </c:pt>
                      <c:pt idx="93">
                        <c:v>43991</c:v>
                      </c:pt>
                      <c:pt idx="94">
                        <c:v>43992</c:v>
                      </c:pt>
                      <c:pt idx="95">
                        <c:v>43993</c:v>
                      </c:pt>
                      <c:pt idx="96">
                        <c:v>43994</c:v>
                      </c:pt>
                      <c:pt idx="97">
                        <c:v>43995</c:v>
                      </c:pt>
                      <c:pt idx="98">
                        <c:v>43996</c:v>
                      </c:pt>
                      <c:pt idx="99">
                        <c:v>43997</c:v>
                      </c:pt>
                      <c:pt idx="100">
                        <c:v>43998</c:v>
                      </c:pt>
                      <c:pt idx="101">
                        <c:v>43999</c:v>
                      </c:pt>
                      <c:pt idx="102">
                        <c:v>44000</c:v>
                      </c:pt>
                      <c:pt idx="103">
                        <c:v>44001</c:v>
                      </c:pt>
                      <c:pt idx="104">
                        <c:v>44002</c:v>
                      </c:pt>
                      <c:pt idx="105">
                        <c:v>44003</c:v>
                      </c:pt>
                      <c:pt idx="106">
                        <c:v>44004</c:v>
                      </c:pt>
                      <c:pt idx="107">
                        <c:v>44005</c:v>
                      </c:pt>
                      <c:pt idx="108">
                        <c:v>44006</c:v>
                      </c:pt>
                      <c:pt idx="109">
                        <c:v>44007</c:v>
                      </c:pt>
                      <c:pt idx="110">
                        <c:v>44008</c:v>
                      </c:pt>
                      <c:pt idx="111">
                        <c:v>44009</c:v>
                      </c:pt>
                      <c:pt idx="112">
                        <c:v>44010</c:v>
                      </c:pt>
                      <c:pt idx="113">
                        <c:v>44011</c:v>
                      </c:pt>
                      <c:pt idx="114">
                        <c:v>44012</c:v>
                      </c:pt>
                      <c:pt idx="115">
                        <c:v>44013</c:v>
                      </c:pt>
                      <c:pt idx="116">
                        <c:v>44014</c:v>
                      </c:pt>
                      <c:pt idx="117">
                        <c:v>44015</c:v>
                      </c:pt>
                      <c:pt idx="118">
                        <c:v>44016</c:v>
                      </c:pt>
                      <c:pt idx="119">
                        <c:v>44017</c:v>
                      </c:pt>
                      <c:pt idx="120">
                        <c:v>44018</c:v>
                      </c:pt>
                      <c:pt idx="121">
                        <c:v>44019</c:v>
                      </c:pt>
                      <c:pt idx="122">
                        <c:v>44020</c:v>
                      </c:pt>
                      <c:pt idx="123">
                        <c:v>44021</c:v>
                      </c:pt>
                      <c:pt idx="124">
                        <c:v>44022</c:v>
                      </c:pt>
                      <c:pt idx="125">
                        <c:v>44023</c:v>
                      </c:pt>
                      <c:pt idx="126">
                        <c:v>44024</c:v>
                      </c:pt>
                      <c:pt idx="127">
                        <c:v>44025</c:v>
                      </c:pt>
                      <c:pt idx="128">
                        <c:v>44026</c:v>
                      </c:pt>
                      <c:pt idx="129">
                        <c:v>44027</c:v>
                      </c:pt>
                      <c:pt idx="130">
                        <c:v>44028</c:v>
                      </c:pt>
                      <c:pt idx="131">
                        <c:v>44029</c:v>
                      </c:pt>
                      <c:pt idx="132">
                        <c:v>44030</c:v>
                      </c:pt>
                      <c:pt idx="133">
                        <c:v>44031</c:v>
                      </c:pt>
                      <c:pt idx="134">
                        <c:v>44032</c:v>
                      </c:pt>
                      <c:pt idx="135">
                        <c:v>44033</c:v>
                      </c:pt>
                      <c:pt idx="136">
                        <c:v>44034</c:v>
                      </c:pt>
                      <c:pt idx="137">
                        <c:v>44035</c:v>
                      </c:pt>
                      <c:pt idx="138">
                        <c:v>44036</c:v>
                      </c:pt>
                      <c:pt idx="139">
                        <c:v>44037</c:v>
                      </c:pt>
                      <c:pt idx="140">
                        <c:v>44038</c:v>
                      </c:pt>
                      <c:pt idx="141">
                        <c:v>44039</c:v>
                      </c:pt>
                      <c:pt idx="142">
                        <c:v>44040</c:v>
                      </c:pt>
                      <c:pt idx="143">
                        <c:v>44041</c:v>
                      </c:pt>
                      <c:pt idx="144">
                        <c:v>44042</c:v>
                      </c:pt>
                      <c:pt idx="145">
                        <c:v>44043</c:v>
                      </c:pt>
                      <c:pt idx="146">
                        <c:v>44044</c:v>
                      </c:pt>
                      <c:pt idx="147">
                        <c:v>44045</c:v>
                      </c:pt>
                      <c:pt idx="148">
                        <c:v>44046</c:v>
                      </c:pt>
                      <c:pt idx="149">
                        <c:v>44047</c:v>
                      </c:pt>
                      <c:pt idx="150">
                        <c:v>44048</c:v>
                      </c:pt>
                      <c:pt idx="151">
                        <c:v>44049</c:v>
                      </c:pt>
                      <c:pt idx="152">
                        <c:v>44050</c:v>
                      </c:pt>
                      <c:pt idx="153">
                        <c:v>44051</c:v>
                      </c:pt>
                      <c:pt idx="154">
                        <c:v>44052</c:v>
                      </c:pt>
                      <c:pt idx="155">
                        <c:v>44053</c:v>
                      </c:pt>
                      <c:pt idx="156">
                        <c:v>44054</c:v>
                      </c:pt>
                      <c:pt idx="157">
                        <c:v>44055</c:v>
                      </c:pt>
                      <c:pt idx="158">
                        <c:v>44056</c:v>
                      </c:pt>
                      <c:pt idx="159">
                        <c:v>44057</c:v>
                      </c:pt>
                      <c:pt idx="160">
                        <c:v>44058</c:v>
                      </c:pt>
                      <c:pt idx="161">
                        <c:v>44059</c:v>
                      </c:pt>
                      <c:pt idx="162">
                        <c:v>44060</c:v>
                      </c:pt>
                      <c:pt idx="163">
                        <c:v>44061</c:v>
                      </c:pt>
                      <c:pt idx="164">
                        <c:v>44062</c:v>
                      </c:pt>
                      <c:pt idx="165">
                        <c:v>44063</c:v>
                      </c:pt>
                      <c:pt idx="166">
                        <c:v>44064</c:v>
                      </c:pt>
                      <c:pt idx="167">
                        <c:v>44065</c:v>
                      </c:pt>
                      <c:pt idx="168">
                        <c:v>44066</c:v>
                      </c:pt>
                      <c:pt idx="169">
                        <c:v>44067</c:v>
                      </c:pt>
                      <c:pt idx="170">
                        <c:v>44068</c:v>
                      </c:pt>
                      <c:pt idx="171">
                        <c:v>44069</c:v>
                      </c:pt>
                      <c:pt idx="172">
                        <c:v>44070</c:v>
                      </c:pt>
                      <c:pt idx="173">
                        <c:v>44071</c:v>
                      </c:pt>
                      <c:pt idx="174">
                        <c:v>44072</c:v>
                      </c:pt>
                      <c:pt idx="175">
                        <c:v>44073</c:v>
                      </c:pt>
                      <c:pt idx="176">
                        <c:v>44074</c:v>
                      </c:pt>
                      <c:pt idx="177">
                        <c:v>44075</c:v>
                      </c:pt>
                      <c:pt idx="178">
                        <c:v>44076</c:v>
                      </c:pt>
                      <c:pt idx="179">
                        <c:v>44077</c:v>
                      </c:pt>
                      <c:pt idx="180">
                        <c:v>44078</c:v>
                      </c:pt>
                      <c:pt idx="181">
                        <c:v>44079</c:v>
                      </c:pt>
                      <c:pt idx="182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4D8-4606-8BA8-DFDB0EB0012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1'!$N$2:$N$184</c15:sqref>
                        </c15:formulaRef>
                      </c:ext>
                    </c:extLst>
                    <c:numCache>
                      <c:formatCode>dd\ mmm</c:formatCode>
                      <c:ptCount val="183"/>
                      <c:pt idx="1">
                        <c:v>43899</c:v>
                      </c:pt>
                      <c:pt idx="2">
                        <c:v>43900</c:v>
                      </c:pt>
                      <c:pt idx="3">
                        <c:v>43901</c:v>
                      </c:pt>
                      <c:pt idx="4">
                        <c:v>43902</c:v>
                      </c:pt>
                      <c:pt idx="5">
                        <c:v>43903</c:v>
                      </c:pt>
                      <c:pt idx="6">
                        <c:v>43904</c:v>
                      </c:pt>
                      <c:pt idx="7">
                        <c:v>43905</c:v>
                      </c:pt>
                      <c:pt idx="8">
                        <c:v>43906</c:v>
                      </c:pt>
                      <c:pt idx="9">
                        <c:v>43907</c:v>
                      </c:pt>
                      <c:pt idx="10">
                        <c:v>43908</c:v>
                      </c:pt>
                      <c:pt idx="11">
                        <c:v>43909</c:v>
                      </c:pt>
                      <c:pt idx="12">
                        <c:v>43910</c:v>
                      </c:pt>
                      <c:pt idx="13">
                        <c:v>43911</c:v>
                      </c:pt>
                      <c:pt idx="14">
                        <c:v>43912</c:v>
                      </c:pt>
                      <c:pt idx="15">
                        <c:v>43913</c:v>
                      </c:pt>
                      <c:pt idx="16">
                        <c:v>43914</c:v>
                      </c:pt>
                      <c:pt idx="17">
                        <c:v>43915</c:v>
                      </c:pt>
                      <c:pt idx="18">
                        <c:v>43916</c:v>
                      </c:pt>
                      <c:pt idx="19">
                        <c:v>43917</c:v>
                      </c:pt>
                      <c:pt idx="20">
                        <c:v>43918</c:v>
                      </c:pt>
                      <c:pt idx="21">
                        <c:v>43919</c:v>
                      </c:pt>
                      <c:pt idx="22">
                        <c:v>43920</c:v>
                      </c:pt>
                      <c:pt idx="23">
                        <c:v>43921</c:v>
                      </c:pt>
                      <c:pt idx="24">
                        <c:v>43922</c:v>
                      </c:pt>
                      <c:pt idx="25">
                        <c:v>43923</c:v>
                      </c:pt>
                      <c:pt idx="26">
                        <c:v>43924</c:v>
                      </c:pt>
                      <c:pt idx="27">
                        <c:v>43925</c:v>
                      </c:pt>
                      <c:pt idx="28">
                        <c:v>43926</c:v>
                      </c:pt>
                      <c:pt idx="29">
                        <c:v>43927</c:v>
                      </c:pt>
                      <c:pt idx="30">
                        <c:v>43928</c:v>
                      </c:pt>
                      <c:pt idx="31">
                        <c:v>43929</c:v>
                      </c:pt>
                      <c:pt idx="32">
                        <c:v>43930</c:v>
                      </c:pt>
                      <c:pt idx="33">
                        <c:v>43931</c:v>
                      </c:pt>
                      <c:pt idx="34">
                        <c:v>43932</c:v>
                      </c:pt>
                      <c:pt idx="35">
                        <c:v>43933</c:v>
                      </c:pt>
                      <c:pt idx="36">
                        <c:v>43934</c:v>
                      </c:pt>
                      <c:pt idx="37">
                        <c:v>43935</c:v>
                      </c:pt>
                      <c:pt idx="38">
                        <c:v>43936</c:v>
                      </c:pt>
                      <c:pt idx="39">
                        <c:v>43937</c:v>
                      </c:pt>
                      <c:pt idx="40">
                        <c:v>43938</c:v>
                      </c:pt>
                      <c:pt idx="41">
                        <c:v>43939</c:v>
                      </c:pt>
                      <c:pt idx="42">
                        <c:v>43940</c:v>
                      </c:pt>
                      <c:pt idx="43">
                        <c:v>43941</c:v>
                      </c:pt>
                      <c:pt idx="44">
                        <c:v>43942</c:v>
                      </c:pt>
                      <c:pt idx="45">
                        <c:v>43943</c:v>
                      </c:pt>
                      <c:pt idx="46">
                        <c:v>43944</c:v>
                      </c:pt>
                      <c:pt idx="47">
                        <c:v>43945</c:v>
                      </c:pt>
                      <c:pt idx="48">
                        <c:v>43946</c:v>
                      </c:pt>
                      <c:pt idx="49">
                        <c:v>43947</c:v>
                      </c:pt>
                      <c:pt idx="50">
                        <c:v>43948</c:v>
                      </c:pt>
                      <c:pt idx="51">
                        <c:v>43949</c:v>
                      </c:pt>
                      <c:pt idx="52">
                        <c:v>43950</c:v>
                      </c:pt>
                      <c:pt idx="53">
                        <c:v>43951</c:v>
                      </c:pt>
                      <c:pt idx="54">
                        <c:v>43952</c:v>
                      </c:pt>
                      <c:pt idx="55">
                        <c:v>43953</c:v>
                      </c:pt>
                      <c:pt idx="56">
                        <c:v>43954</c:v>
                      </c:pt>
                      <c:pt idx="57">
                        <c:v>43955</c:v>
                      </c:pt>
                      <c:pt idx="58">
                        <c:v>43956</c:v>
                      </c:pt>
                      <c:pt idx="59">
                        <c:v>43957</c:v>
                      </c:pt>
                      <c:pt idx="60">
                        <c:v>43958</c:v>
                      </c:pt>
                      <c:pt idx="61">
                        <c:v>43959</c:v>
                      </c:pt>
                      <c:pt idx="62">
                        <c:v>43960</c:v>
                      </c:pt>
                      <c:pt idx="63">
                        <c:v>43961</c:v>
                      </c:pt>
                      <c:pt idx="64">
                        <c:v>43962</c:v>
                      </c:pt>
                      <c:pt idx="65">
                        <c:v>43963</c:v>
                      </c:pt>
                      <c:pt idx="66">
                        <c:v>43964</c:v>
                      </c:pt>
                      <c:pt idx="67">
                        <c:v>43965</c:v>
                      </c:pt>
                      <c:pt idx="68">
                        <c:v>43966</c:v>
                      </c:pt>
                      <c:pt idx="69">
                        <c:v>43967</c:v>
                      </c:pt>
                      <c:pt idx="70">
                        <c:v>43968</c:v>
                      </c:pt>
                      <c:pt idx="71">
                        <c:v>43969</c:v>
                      </c:pt>
                      <c:pt idx="72">
                        <c:v>43970</c:v>
                      </c:pt>
                      <c:pt idx="73">
                        <c:v>43971</c:v>
                      </c:pt>
                      <c:pt idx="74">
                        <c:v>43972</c:v>
                      </c:pt>
                      <c:pt idx="75">
                        <c:v>43973</c:v>
                      </c:pt>
                      <c:pt idx="76">
                        <c:v>43974</c:v>
                      </c:pt>
                      <c:pt idx="77">
                        <c:v>43975</c:v>
                      </c:pt>
                      <c:pt idx="78">
                        <c:v>43976</c:v>
                      </c:pt>
                      <c:pt idx="79">
                        <c:v>43977</c:v>
                      </c:pt>
                      <c:pt idx="80">
                        <c:v>43978</c:v>
                      </c:pt>
                      <c:pt idx="81">
                        <c:v>43979</c:v>
                      </c:pt>
                      <c:pt idx="82">
                        <c:v>43980</c:v>
                      </c:pt>
                      <c:pt idx="83">
                        <c:v>43981</c:v>
                      </c:pt>
                      <c:pt idx="84">
                        <c:v>43982</c:v>
                      </c:pt>
                      <c:pt idx="85">
                        <c:v>43983</c:v>
                      </c:pt>
                      <c:pt idx="86">
                        <c:v>43984</c:v>
                      </c:pt>
                      <c:pt idx="87">
                        <c:v>43985</c:v>
                      </c:pt>
                      <c:pt idx="88">
                        <c:v>43986</c:v>
                      </c:pt>
                      <c:pt idx="89">
                        <c:v>43987</c:v>
                      </c:pt>
                      <c:pt idx="90">
                        <c:v>43988</c:v>
                      </c:pt>
                      <c:pt idx="91">
                        <c:v>43989</c:v>
                      </c:pt>
                      <c:pt idx="92">
                        <c:v>43990</c:v>
                      </c:pt>
                      <c:pt idx="93">
                        <c:v>43991</c:v>
                      </c:pt>
                      <c:pt idx="94">
                        <c:v>43992</c:v>
                      </c:pt>
                      <c:pt idx="95">
                        <c:v>43993</c:v>
                      </c:pt>
                      <c:pt idx="96">
                        <c:v>43994</c:v>
                      </c:pt>
                      <c:pt idx="97">
                        <c:v>43995</c:v>
                      </c:pt>
                      <c:pt idx="98">
                        <c:v>43996</c:v>
                      </c:pt>
                      <c:pt idx="99">
                        <c:v>43997</c:v>
                      </c:pt>
                      <c:pt idx="100">
                        <c:v>43998</c:v>
                      </c:pt>
                      <c:pt idx="101">
                        <c:v>43999</c:v>
                      </c:pt>
                      <c:pt idx="102">
                        <c:v>44000</c:v>
                      </c:pt>
                      <c:pt idx="103">
                        <c:v>44001</c:v>
                      </c:pt>
                      <c:pt idx="104">
                        <c:v>44002</c:v>
                      </c:pt>
                      <c:pt idx="105">
                        <c:v>44003</c:v>
                      </c:pt>
                      <c:pt idx="106">
                        <c:v>44004</c:v>
                      </c:pt>
                      <c:pt idx="107">
                        <c:v>44005</c:v>
                      </c:pt>
                      <c:pt idx="108">
                        <c:v>44006</c:v>
                      </c:pt>
                      <c:pt idx="109">
                        <c:v>44007</c:v>
                      </c:pt>
                      <c:pt idx="110">
                        <c:v>44008</c:v>
                      </c:pt>
                      <c:pt idx="111">
                        <c:v>44009</c:v>
                      </c:pt>
                      <c:pt idx="112">
                        <c:v>44010</c:v>
                      </c:pt>
                      <c:pt idx="113">
                        <c:v>44011</c:v>
                      </c:pt>
                      <c:pt idx="114">
                        <c:v>44012</c:v>
                      </c:pt>
                      <c:pt idx="115">
                        <c:v>44013</c:v>
                      </c:pt>
                      <c:pt idx="116">
                        <c:v>44014</c:v>
                      </c:pt>
                      <c:pt idx="117">
                        <c:v>44015</c:v>
                      </c:pt>
                      <c:pt idx="118">
                        <c:v>44016</c:v>
                      </c:pt>
                      <c:pt idx="119">
                        <c:v>44017</c:v>
                      </c:pt>
                      <c:pt idx="120">
                        <c:v>44018</c:v>
                      </c:pt>
                      <c:pt idx="121">
                        <c:v>44019</c:v>
                      </c:pt>
                      <c:pt idx="122">
                        <c:v>44020</c:v>
                      </c:pt>
                      <c:pt idx="123">
                        <c:v>44021</c:v>
                      </c:pt>
                      <c:pt idx="124">
                        <c:v>44022</c:v>
                      </c:pt>
                      <c:pt idx="125">
                        <c:v>44023</c:v>
                      </c:pt>
                      <c:pt idx="126">
                        <c:v>44024</c:v>
                      </c:pt>
                      <c:pt idx="127">
                        <c:v>44025</c:v>
                      </c:pt>
                      <c:pt idx="128">
                        <c:v>44026</c:v>
                      </c:pt>
                      <c:pt idx="129">
                        <c:v>44027</c:v>
                      </c:pt>
                      <c:pt idx="130">
                        <c:v>44028</c:v>
                      </c:pt>
                      <c:pt idx="131">
                        <c:v>44029</c:v>
                      </c:pt>
                      <c:pt idx="132">
                        <c:v>44030</c:v>
                      </c:pt>
                      <c:pt idx="133">
                        <c:v>44031</c:v>
                      </c:pt>
                      <c:pt idx="134">
                        <c:v>44032</c:v>
                      </c:pt>
                      <c:pt idx="135">
                        <c:v>44033</c:v>
                      </c:pt>
                      <c:pt idx="136">
                        <c:v>44034</c:v>
                      </c:pt>
                      <c:pt idx="137">
                        <c:v>44035</c:v>
                      </c:pt>
                      <c:pt idx="138">
                        <c:v>44036</c:v>
                      </c:pt>
                      <c:pt idx="139">
                        <c:v>44037</c:v>
                      </c:pt>
                      <c:pt idx="140">
                        <c:v>44038</c:v>
                      </c:pt>
                      <c:pt idx="141">
                        <c:v>44039</c:v>
                      </c:pt>
                      <c:pt idx="142">
                        <c:v>44040</c:v>
                      </c:pt>
                      <c:pt idx="143">
                        <c:v>44041</c:v>
                      </c:pt>
                      <c:pt idx="144">
                        <c:v>44042</c:v>
                      </c:pt>
                      <c:pt idx="145">
                        <c:v>44043</c:v>
                      </c:pt>
                      <c:pt idx="146">
                        <c:v>44044</c:v>
                      </c:pt>
                      <c:pt idx="147">
                        <c:v>44045</c:v>
                      </c:pt>
                      <c:pt idx="148">
                        <c:v>44046</c:v>
                      </c:pt>
                      <c:pt idx="149">
                        <c:v>44047</c:v>
                      </c:pt>
                      <c:pt idx="150">
                        <c:v>44048</c:v>
                      </c:pt>
                      <c:pt idx="151">
                        <c:v>44049</c:v>
                      </c:pt>
                      <c:pt idx="152">
                        <c:v>44050</c:v>
                      </c:pt>
                      <c:pt idx="153">
                        <c:v>44051</c:v>
                      </c:pt>
                      <c:pt idx="154">
                        <c:v>44052</c:v>
                      </c:pt>
                      <c:pt idx="155">
                        <c:v>44053</c:v>
                      </c:pt>
                      <c:pt idx="156">
                        <c:v>44054</c:v>
                      </c:pt>
                      <c:pt idx="157">
                        <c:v>44055</c:v>
                      </c:pt>
                      <c:pt idx="158">
                        <c:v>44056</c:v>
                      </c:pt>
                      <c:pt idx="159">
                        <c:v>44057</c:v>
                      </c:pt>
                      <c:pt idx="160">
                        <c:v>44058</c:v>
                      </c:pt>
                      <c:pt idx="161">
                        <c:v>44059</c:v>
                      </c:pt>
                      <c:pt idx="162">
                        <c:v>44060</c:v>
                      </c:pt>
                      <c:pt idx="163">
                        <c:v>44061</c:v>
                      </c:pt>
                      <c:pt idx="164">
                        <c:v>44062</c:v>
                      </c:pt>
                      <c:pt idx="165">
                        <c:v>44063</c:v>
                      </c:pt>
                      <c:pt idx="166">
                        <c:v>44064</c:v>
                      </c:pt>
                      <c:pt idx="167">
                        <c:v>44065</c:v>
                      </c:pt>
                      <c:pt idx="168">
                        <c:v>44066</c:v>
                      </c:pt>
                      <c:pt idx="169">
                        <c:v>44067</c:v>
                      </c:pt>
                      <c:pt idx="170">
                        <c:v>44068</c:v>
                      </c:pt>
                      <c:pt idx="171">
                        <c:v>44069</c:v>
                      </c:pt>
                      <c:pt idx="172">
                        <c:v>44070</c:v>
                      </c:pt>
                      <c:pt idx="173">
                        <c:v>44071</c:v>
                      </c:pt>
                      <c:pt idx="174">
                        <c:v>44072</c:v>
                      </c:pt>
                      <c:pt idx="175">
                        <c:v>44073</c:v>
                      </c:pt>
                      <c:pt idx="176">
                        <c:v>44074</c:v>
                      </c:pt>
                      <c:pt idx="177">
                        <c:v>44075</c:v>
                      </c:pt>
                      <c:pt idx="178">
                        <c:v>44076</c:v>
                      </c:pt>
                      <c:pt idx="179">
                        <c:v>44077</c:v>
                      </c:pt>
                      <c:pt idx="180">
                        <c:v>44078</c:v>
                      </c:pt>
                      <c:pt idx="181">
                        <c:v>44079</c:v>
                      </c:pt>
                      <c:pt idx="182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4D8-4606-8BA8-DFDB0EB0012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1'!$N$2:$N$184</c15:sqref>
                        </c15:formulaRef>
                      </c:ext>
                    </c:extLst>
                    <c:numCache>
                      <c:formatCode>dd\ mmm</c:formatCode>
                      <c:ptCount val="183"/>
                      <c:pt idx="1">
                        <c:v>43899</c:v>
                      </c:pt>
                      <c:pt idx="2">
                        <c:v>43900</c:v>
                      </c:pt>
                      <c:pt idx="3">
                        <c:v>43901</c:v>
                      </c:pt>
                      <c:pt idx="4">
                        <c:v>43902</c:v>
                      </c:pt>
                      <c:pt idx="5">
                        <c:v>43903</c:v>
                      </c:pt>
                      <c:pt idx="6">
                        <c:v>43904</c:v>
                      </c:pt>
                      <c:pt idx="7">
                        <c:v>43905</c:v>
                      </c:pt>
                      <c:pt idx="8">
                        <c:v>43906</c:v>
                      </c:pt>
                      <c:pt idx="9">
                        <c:v>43907</c:v>
                      </c:pt>
                      <c:pt idx="10">
                        <c:v>43908</c:v>
                      </c:pt>
                      <c:pt idx="11">
                        <c:v>43909</c:v>
                      </c:pt>
                      <c:pt idx="12">
                        <c:v>43910</c:v>
                      </c:pt>
                      <c:pt idx="13">
                        <c:v>43911</c:v>
                      </c:pt>
                      <c:pt idx="14">
                        <c:v>43912</c:v>
                      </c:pt>
                      <c:pt idx="15">
                        <c:v>43913</c:v>
                      </c:pt>
                      <c:pt idx="16">
                        <c:v>43914</c:v>
                      </c:pt>
                      <c:pt idx="17">
                        <c:v>43915</c:v>
                      </c:pt>
                      <c:pt idx="18">
                        <c:v>43916</c:v>
                      </c:pt>
                      <c:pt idx="19">
                        <c:v>43917</c:v>
                      </c:pt>
                      <c:pt idx="20">
                        <c:v>43918</c:v>
                      </c:pt>
                      <c:pt idx="21">
                        <c:v>43919</c:v>
                      </c:pt>
                      <c:pt idx="22">
                        <c:v>43920</c:v>
                      </c:pt>
                      <c:pt idx="23">
                        <c:v>43921</c:v>
                      </c:pt>
                      <c:pt idx="24">
                        <c:v>43922</c:v>
                      </c:pt>
                      <c:pt idx="25">
                        <c:v>43923</c:v>
                      </c:pt>
                      <c:pt idx="26">
                        <c:v>43924</c:v>
                      </c:pt>
                      <c:pt idx="27">
                        <c:v>43925</c:v>
                      </c:pt>
                      <c:pt idx="28">
                        <c:v>43926</c:v>
                      </c:pt>
                      <c:pt idx="29">
                        <c:v>43927</c:v>
                      </c:pt>
                      <c:pt idx="30">
                        <c:v>43928</c:v>
                      </c:pt>
                      <c:pt idx="31">
                        <c:v>43929</c:v>
                      </c:pt>
                      <c:pt idx="32">
                        <c:v>43930</c:v>
                      </c:pt>
                      <c:pt idx="33">
                        <c:v>43931</c:v>
                      </c:pt>
                      <c:pt idx="34">
                        <c:v>43932</c:v>
                      </c:pt>
                      <c:pt idx="35">
                        <c:v>43933</c:v>
                      </c:pt>
                      <c:pt idx="36">
                        <c:v>43934</c:v>
                      </c:pt>
                      <c:pt idx="37">
                        <c:v>43935</c:v>
                      </c:pt>
                      <c:pt idx="38">
                        <c:v>43936</c:v>
                      </c:pt>
                      <c:pt idx="39">
                        <c:v>43937</c:v>
                      </c:pt>
                      <c:pt idx="40">
                        <c:v>43938</c:v>
                      </c:pt>
                      <c:pt idx="41">
                        <c:v>43939</c:v>
                      </c:pt>
                      <c:pt idx="42">
                        <c:v>43940</c:v>
                      </c:pt>
                      <c:pt idx="43">
                        <c:v>43941</c:v>
                      </c:pt>
                      <c:pt idx="44">
                        <c:v>43942</c:v>
                      </c:pt>
                      <c:pt idx="45">
                        <c:v>43943</c:v>
                      </c:pt>
                      <c:pt idx="46">
                        <c:v>43944</c:v>
                      </c:pt>
                      <c:pt idx="47">
                        <c:v>43945</c:v>
                      </c:pt>
                      <c:pt idx="48">
                        <c:v>43946</c:v>
                      </c:pt>
                      <c:pt idx="49">
                        <c:v>43947</c:v>
                      </c:pt>
                      <c:pt idx="50">
                        <c:v>43948</c:v>
                      </c:pt>
                      <c:pt idx="51">
                        <c:v>43949</c:v>
                      </c:pt>
                      <c:pt idx="52">
                        <c:v>43950</c:v>
                      </c:pt>
                      <c:pt idx="53">
                        <c:v>43951</c:v>
                      </c:pt>
                      <c:pt idx="54">
                        <c:v>43952</c:v>
                      </c:pt>
                      <c:pt idx="55">
                        <c:v>43953</c:v>
                      </c:pt>
                      <c:pt idx="56">
                        <c:v>43954</c:v>
                      </c:pt>
                      <c:pt idx="57">
                        <c:v>43955</c:v>
                      </c:pt>
                      <c:pt idx="58">
                        <c:v>43956</c:v>
                      </c:pt>
                      <c:pt idx="59">
                        <c:v>43957</c:v>
                      </c:pt>
                      <c:pt idx="60">
                        <c:v>43958</c:v>
                      </c:pt>
                      <c:pt idx="61">
                        <c:v>43959</c:v>
                      </c:pt>
                      <c:pt idx="62">
                        <c:v>43960</c:v>
                      </c:pt>
                      <c:pt idx="63">
                        <c:v>43961</c:v>
                      </c:pt>
                      <c:pt idx="64">
                        <c:v>43962</c:v>
                      </c:pt>
                      <c:pt idx="65">
                        <c:v>43963</c:v>
                      </c:pt>
                      <c:pt idx="66">
                        <c:v>43964</c:v>
                      </c:pt>
                      <c:pt idx="67">
                        <c:v>43965</c:v>
                      </c:pt>
                      <c:pt idx="68">
                        <c:v>43966</c:v>
                      </c:pt>
                      <c:pt idx="69">
                        <c:v>43967</c:v>
                      </c:pt>
                      <c:pt idx="70">
                        <c:v>43968</c:v>
                      </c:pt>
                      <c:pt idx="71">
                        <c:v>43969</c:v>
                      </c:pt>
                      <c:pt idx="72">
                        <c:v>43970</c:v>
                      </c:pt>
                      <c:pt idx="73">
                        <c:v>43971</c:v>
                      </c:pt>
                      <c:pt idx="74">
                        <c:v>43972</c:v>
                      </c:pt>
                      <c:pt idx="75">
                        <c:v>43973</c:v>
                      </c:pt>
                      <c:pt idx="76">
                        <c:v>43974</c:v>
                      </c:pt>
                      <c:pt idx="77">
                        <c:v>43975</c:v>
                      </c:pt>
                      <c:pt idx="78">
                        <c:v>43976</c:v>
                      </c:pt>
                      <c:pt idx="79">
                        <c:v>43977</c:v>
                      </c:pt>
                      <c:pt idx="80">
                        <c:v>43978</c:v>
                      </c:pt>
                      <c:pt idx="81">
                        <c:v>43979</c:v>
                      </c:pt>
                      <c:pt idx="82">
                        <c:v>43980</c:v>
                      </c:pt>
                      <c:pt idx="83">
                        <c:v>43981</c:v>
                      </c:pt>
                      <c:pt idx="84">
                        <c:v>43982</c:v>
                      </c:pt>
                      <c:pt idx="85">
                        <c:v>43983</c:v>
                      </c:pt>
                      <c:pt idx="86">
                        <c:v>43984</c:v>
                      </c:pt>
                      <c:pt idx="87">
                        <c:v>43985</c:v>
                      </c:pt>
                      <c:pt idx="88">
                        <c:v>43986</c:v>
                      </c:pt>
                      <c:pt idx="89">
                        <c:v>43987</c:v>
                      </c:pt>
                      <c:pt idx="90">
                        <c:v>43988</c:v>
                      </c:pt>
                      <c:pt idx="91">
                        <c:v>43989</c:v>
                      </c:pt>
                      <c:pt idx="92">
                        <c:v>43990</c:v>
                      </c:pt>
                      <c:pt idx="93">
                        <c:v>43991</c:v>
                      </c:pt>
                      <c:pt idx="94">
                        <c:v>43992</c:v>
                      </c:pt>
                      <c:pt idx="95">
                        <c:v>43993</c:v>
                      </c:pt>
                      <c:pt idx="96">
                        <c:v>43994</c:v>
                      </c:pt>
                      <c:pt idx="97">
                        <c:v>43995</c:v>
                      </c:pt>
                      <c:pt idx="98">
                        <c:v>43996</c:v>
                      </c:pt>
                      <c:pt idx="99">
                        <c:v>43997</c:v>
                      </c:pt>
                      <c:pt idx="100">
                        <c:v>43998</c:v>
                      </c:pt>
                      <c:pt idx="101">
                        <c:v>43999</c:v>
                      </c:pt>
                      <c:pt idx="102">
                        <c:v>44000</c:v>
                      </c:pt>
                      <c:pt idx="103">
                        <c:v>44001</c:v>
                      </c:pt>
                      <c:pt idx="104">
                        <c:v>44002</c:v>
                      </c:pt>
                      <c:pt idx="105">
                        <c:v>44003</c:v>
                      </c:pt>
                      <c:pt idx="106">
                        <c:v>44004</c:v>
                      </c:pt>
                      <c:pt idx="107">
                        <c:v>44005</c:v>
                      </c:pt>
                      <c:pt idx="108">
                        <c:v>44006</c:v>
                      </c:pt>
                      <c:pt idx="109">
                        <c:v>44007</c:v>
                      </c:pt>
                      <c:pt idx="110">
                        <c:v>44008</c:v>
                      </c:pt>
                      <c:pt idx="111">
                        <c:v>44009</c:v>
                      </c:pt>
                      <c:pt idx="112">
                        <c:v>44010</c:v>
                      </c:pt>
                      <c:pt idx="113">
                        <c:v>44011</c:v>
                      </c:pt>
                      <c:pt idx="114">
                        <c:v>44012</c:v>
                      </c:pt>
                      <c:pt idx="115">
                        <c:v>44013</c:v>
                      </c:pt>
                      <c:pt idx="116">
                        <c:v>44014</c:v>
                      </c:pt>
                      <c:pt idx="117">
                        <c:v>44015</c:v>
                      </c:pt>
                      <c:pt idx="118">
                        <c:v>44016</c:v>
                      </c:pt>
                      <c:pt idx="119">
                        <c:v>44017</c:v>
                      </c:pt>
                      <c:pt idx="120">
                        <c:v>44018</c:v>
                      </c:pt>
                      <c:pt idx="121">
                        <c:v>44019</c:v>
                      </c:pt>
                      <c:pt idx="122">
                        <c:v>44020</c:v>
                      </c:pt>
                      <c:pt idx="123">
                        <c:v>44021</c:v>
                      </c:pt>
                      <c:pt idx="124">
                        <c:v>44022</c:v>
                      </c:pt>
                      <c:pt idx="125">
                        <c:v>44023</c:v>
                      </c:pt>
                      <c:pt idx="126">
                        <c:v>44024</c:v>
                      </c:pt>
                      <c:pt idx="127">
                        <c:v>44025</c:v>
                      </c:pt>
                      <c:pt idx="128">
                        <c:v>44026</c:v>
                      </c:pt>
                      <c:pt idx="129">
                        <c:v>44027</c:v>
                      </c:pt>
                      <c:pt idx="130">
                        <c:v>44028</c:v>
                      </c:pt>
                      <c:pt idx="131">
                        <c:v>44029</c:v>
                      </c:pt>
                      <c:pt idx="132">
                        <c:v>44030</c:v>
                      </c:pt>
                      <c:pt idx="133">
                        <c:v>44031</c:v>
                      </c:pt>
                      <c:pt idx="134">
                        <c:v>44032</c:v>
                      </c:pt>
                      <c:pt idx="135">
                        <c:v>44033</c:v>
                      </c:pt>
                      <c:pt idx="136">
                        <c:v>44034</c:v>
                      </c:pt>
                      <c:pt idx="137">
                        <c:v>44035</c:v>
                      </c:pt>
                      <c:pt idx="138">
                        <c:v>44036</c:v>
                      </c:pt>
                      <c:pt idx="139">
                        <c:v>44037</c:v>
                      </c:pt>
                      <c:pt idx="140">
                        <c:v>44038</c:v>
                      </c:pt>
                      <c:pt idx="141">
                        <c:v>44039</c:v>
                      </c:pt>
                      <c:pt idx="142">
                        <c:v>44040</c:v>
                      </c:pt>
                      <c:pt idx="143">
                        <c:v>44041</c:v>
                      </c:pt>
                      <c:pt idx="144">
                        <c:v>44042</c:v>
                      </c:pt>
                      <c:pt idx="145">
                        <c:v>44043</c:v>
                      </c:pt>
                      <c:pt idx="146">
                        <c:v>44044</c:v>
                      </c:pt>
                      <c:pt idx="147">
                        <c:v>44045</c:v>
                      </c:pt>
                      <c:pt idx="148">
                        <c:v>44046</c:v>
                      </c:pt>
                      <c:pt idx="149">
                        <c:v>44047</c:v>
                      </c:pt>
                      <c:pt idx="150">
                        <c:v>44048</c:v>
                      </c:pt>
                      <c:pt idx="151">
                        <c:v>44049</c:v>
                      </c:pt>
                      <c:pt idx="152">
                        <c:v>44050</c:v>
                      </c:pt>
                      <c:pt idx="153">
                        <c:v>44051</c:v>
                      </c:pt>
                      <c:pt idx="154">
                        <c:v>44052</c:v>
                      </c:pt>
                      <c:pt idx="155">
                        <c:v>44053</c:v>
                      </c:pt>
                      <c:pt idx="156">
                        <c:v>44054</c:v>
                      </c:pt>
                      <c:pt idx="157">
                        <c:v>44055</c:v>
                      </c:pt>
                      <c:pt idx="158">
                        <c:v>44056</c:v>
                      </c:pt>
                      <c:pt idx="159">
                        <c:v>44057</c:v>
                      </c:pt>
                      <c:pt idx="160">
                        <c:v>44058</c:v>
                      </c:pt>
                      <c:pt idx="161">
                        <c:v>44059</c:v>
                      </c:pt>
                      <c:pt idx="162">
                        <c:v>44060</c:v>
                      </c:pt>
                      <c:pt idx="163">
                        <c:v>44061</c:v>
                      </c:pt>
                      <c:pt idx="164">
                        <c:v>44062</c:v>
                      </c:pt>
                      <c:pt idx="165">
                        <c:v>44063</c:v>
                      </c:pt>
                      <c:pt idx="166">
                        <c:v>44064</c:v>
                      </c:pt>
                      <c:pt idx="167">
                        <c:v>44065</c:v>
                      </c:pt>
                      <c:pt idx="168">
                        <c:v>44066</c:v>
                      </c:pt>
                      <c:pt idx="169">
                        <c:v>44067</c:v>
                      </c:pt>
                      <c:pt idx="170">
                        <c:v>44068</c:v>
                      </c:pt>
                      <c:pt idx="171">
                        <c:v>44069</c:v>
                      </c:pt>
                      <c:pt idx="172">
                        <c:v>44070</c:v>
                      </c:pt>
                      <c:pt idx="173">
                        <c:v>44071</c:v>
                      </c:pt>
                      <c:pt idx="174">
                        <c:v>44072</c:v>
                      </c:pt>
                      <c:pt idx="175">
                        <c:v>44073</c:v>
                      </c:pt>
                      <c:pt idx="176">
                        <c:v>44074</c:v>
                      </c:pt>
                      <c:pt idx="177">
                        <c:v>44075</c:v>
                      </c:pt>
                      <c:pt idx="178">
                        <c:v>44076</c:v>
                      </c:pt>
                      <c:pt idx="179">
                        <c:v>44077</c:v>
                      </c:pt>
                      <c:pt idx="180">
                        <c:v>44078</c:v>
                      </c:pt>
                      <c:pt idx="181">
                        <c:v>44079</c:v>
                      </c:pt>
                      <c:pt idx="182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4D8-4606-8BA8-DFDB0EB00128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1'!$AF$1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823126902369637E-2"/>
                  <c:y val="-4.743168352552167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4443"/>
                        <a:gd name="adj2" fmla="val 140858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2-A4D8-4606-8BA8-DFDB0EB001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1'!$AH$9:$AH$10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4D8-4606-8BA8-DFDB0EB00128}"/>
            </c:ext>
          </c:extLst>
        </c:ser>
        <c:ser>
          <c:idx val="9"/>
          <c:order val="9"/>
          <c:tx>
            <c:strRef>
              <c:f>'Figure 1'!$AF$2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4D8-4606-8BA8-DFDB0EB001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1'!$AH$12:$AH$13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4D8-4606-8BA8-DFDB0EB00128}"/>
            </c:ext>
          </c:extLst>
        </c:ser>
        <c:ser>
          <c:idx val="10"/>
          <c:order val="10"/>
          <c:tx>
            <c:strRef>
              <c:f>'Figure 1'!$AF$3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34956716385334E-2"/>
                  <c:y val="2.3855447628385006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4D8-4606-8BA8-DFDB0EB001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1'!$AH$15:$AH$16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4D8-4606-8BA8-DFDB0EB00128}"/>
            </c:ext>
          </c:extLst>
        </c:ser>
        <c:ser>
          <c:idx val="11"/>
          <c:order val="11"/>
          <c:tx>
            <c:strRef>
              <c:f>'Figure 1'!$AF$4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8100449813634426E-2"/>
                  <c:y val="2.6464711047703499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4D8-4606-8BA8-DFDB0EB001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1'!$AH$18:$AH$19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4D8-4606-8BA8-DFDB0EB00128}"/>
            </c:ext>
          </c:extLst>
        </c:ser>
        <c:ser>
          <c:idx val="12"/>
          <c:order val="12"/>
          <c:tx>
            <c:strRef>
              <c:f>'Figure 1'!$AF$5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1674977669561444E-2"/>
                  <c:y val="2.907397446702199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4D8-4606-8BA8-DFDB0EB001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1'!$AH$21:$AH$22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4D8-4606-8BA8-DFDB0EB00128}"/>
            </c:ext>
          </c:extLst>
        </c:ser>
        <c:ser>
          <c:idx val="13"/>
          <c:order val="13"/>
          <c:tx>
            <c:strRef>
              <c:f>'Figure 1'!$AF$6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Tourism Reopens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4544"/>
                        <a:gd name="adj2" fmla="val -84233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C-A4D8-4606-8BA8-DFDB0EB001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1'!$AH$24:$AH$25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4D8-4606-8BA8-DFDB0EB00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1'!$AF$7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A4D8-4606-8BA8-DFDB0EB00128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1'!$AG$27:$AG$28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1'!$AH$27:$AH$28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A4D8-4606-8BA8-DFDB0EB00128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37433155006732E-2"/>
          <c:y val="0.10470519486950923"/>
          <c:w val="0.93799351551644283"/>
          <c:h val="0.69691137292049021"/>
        </c:manualLayout>
      </c:layout>
      <c:lineChart>
        <c:grouping val="standard"/>
        <c:varyColors val="0"/>
        <c:ser>
          <c:idx val="0"/>
          <c:order val="0"/>
          <c:tx>
            <c:strRef>
              <c:f>'Figure 10'!$O$2</c:f>
              <c:strCache>
                <c:ptCount val="1"/>
                <c:pt idx="0">
                  <c:v>Passengers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10'!$N$3:$N$29</c:f>
              <c:numCache>
                <c:formatCode>dd\ mmm</c:formatCode>
                <c:ptCount val="27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44029</c:v>
                </c:pt>
                <c:pt idx="20">
                  <c:v>44036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</c:numCache>
            </c:numRef>
          </c:cat>
          <c:val>
            <c:numRef>
              <c:f>'Figure 10'!$O$3:$O$192</c:f>
              <c:numCache>
                <c:formatCode>General</c:formatCode>
                <c:ptCount val="190"/>
                <c:pt idx="0">
                  <c:v>52316</c:v>
                </c:pt>
                <c:pt idx="1">
                  <c:v>56192</c:v>
                </c:pt>
                <c:pt idx="2">
                  <c:v>51380</c:v>
                </c:pt>
                <c:pt idx="3">
                  <c:v>16455</c:v>
                </c:pt>
                <c:pt idx="4">
                  <c:v>5450</c:v>
                </c:pt>
                <c:pt idx="5">
                  <c:v>5024</c:v>
                </c:pt>
                <c:pt idx="6">
                  <c:v>4891</c:v>
                </c:pt>
                <c:pt idx="7">
                  <c:v>5538</c:v>
                </c:pt>
                <c:pt idx="8">
                  <c:v>5640</c:v>
                </c:pt>
                <c:pt idx="9">
                  <c:v>6142</c:v>
                </c:pt>
                <c:pt idx="10">
                  <c:v>6675</c:v>
                </c:pt>
                <c:pt idx="11">
                  <c:v>6933</c:v>
                </c:pt>
                <c:pt idx="12">
                  <c:v>7654</c:v>
                </c:pt>
                <c:pt idx="13">
                  <c:v>9011</c:v>
                </c:pt>
                <c:pt idx="14">
                  <c:v>9783</c:v>
                </c:pt>
                <c:pt idx="15">
                  <c:v>10649</c:v>
                </c:pt>
                <c:pt idx="16">
                  <c:v>15019</c:v>
                </c:pt>
                <c:pt idx="17">
                  <c:v>21022</c:v>
                </c:pt>
                <c:pt idx="18">
                  <c:v>38571</c:v>
                </c:pt>
                <c:pt idx="19">
                  <c:v>59233</c:v>
                </c:pt>
                <c:pt idx="20">
                  <c:v>97551</c:v>
                </c:pt>
                <c:pt idx="21">
                  <c:v>106969</c:v>
                </c:pt>
                <c:pt idx="22">
                  <c:v>117772</c:v>
                </c:pt>
                <c:pt idx="23">
                  <c:v>125975</c:v>
                </c:pt>
                <c:pt idx="24">
                  <c:v>110946</c:v>
                </c:pt>
                <c:pt idx="25">
                  <c:v>111171</c:v>
                </c:pt>
                <c:pt idx="26">
                  <c:v>110529</c:v>
                </c:pt>
                <c:pt idx="27" formatCode="0">
                  <c:v>99809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B-452A-AA24-03D70C683B3D}"/>
            </c:ext>
          </c:extLst>
        </c:ser>
        <c:ser>
          <c:idx val="3"/>
          <c:order val="1"/>
          <c:tx>
            <c:strRef>
              <c:f>'Figure 10'!$P$2</c:f>
              <c:strCache>
                <c:ptCount val="1"/>
                <c:pt idx="0">
                  <c:v>Cars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10'!$N$3:$N$29</c:f>
              <c:numCache>
                <c:formatCode>dd\ mmm</c:formatCode>
                <c:ptCount val="27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44029</c:v>
                </c:pt>
                <c:pt idx="20">
                  <c:v>44036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</c:numCache>
            </c:numRef>
          </c:cat>
          <c:val>
            <c:numRef>
              <c:f>'Figure 10'!$P$3:$P$192</c:f>
              <c:numCache>
                <c:formatCode>General</c:formatCode>
                <c:ptCount val="190"/>
                <c:pt idx="0">
                  <c:v>17072</c:v>
                </c:pt>
                <c:pt idx="1">
                  <c:v>18427</c:v>
                </c:pt>
                <c:pt idx="2">
                  <c:v>18457</c:v>
                </c:pt>
                <c:pt idx="3">
                  <c:v>7607</c:v>
                </c:pt>
                <c:pt idx="4">
                  <c:v>2956</c:v>
                </c:pt>
                <c:pt idx="5">
                  <c:v>2701</c:v>
                </c:pt>
                <c:pt idx="6">
                  <c:v>2689</c:v>
                </c:pt>
                <c:pt idx="7">
                  <c:v>3083</c:v>
                </c:pt>
                <c:pt idx="8">
                  <c:v>3203</c:v>
                </c:pt>
                <c:pt idx="9">
                  <c:v>3343</c:v>
                </c:pt>
                <c:pt idx="10">
                  <c:v>3629</c:v>
                </c:pt>
                <c:pt idx="11">
                  <c:v>3672</c:v>
                </c:pt>
                <c:pt idx="12">
                  <c:v>4065</c:v>
                </c:pt>
                <c:pt idx="13">
                  <c:v>4729</c:v>
                </c:pt>
                <c:pt idx="14">
                  <c:v>5101</c:v>
                </c:pt>
                <c:pt idx="15">
                  <c:v>5476</c:v>
                </c:pt>
                <c:pt idx="16">
                  <c:v>7390</c:v>
                </c:pt>
                <c:pt idx="17">
                  <c:v>9749</c:v>
                </c:pt>
                <c:pt idx="18">
                  <c:v>15506</c:v>
                </c:pt>
                <c:pt idx="19">
                  <c:v>20989</c:v>
                </c:pt>
                <c:pt idx="20">
                  <c:v>29744</c:v>
                </c:pt>
                <c:pt idx="21">
                  <c:v>32654</c:v>
                </c:pt>
                <c:pt idx="22">
                  <c:v>35136</c:v>
                </c:pt>
                <c:pt idx="23">
                  <c:v>36629</c:v>
                </c:pt>
                <c:pt idx="24">
                  <c:v>34925</c:v>
                </c:pt>
                <c:pt idx="25">
                  <c:v>34975</c:v>
                </c:pt>
                <c:pt idx="26">
                  <c:v>35484</c:v>
                </c:pt>
                <c:pt idx="27">
                  <c:v>34181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251B-452A-AA24-03D70C68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4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10'!$Q$1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10'!$N$3:$N$29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44029</c:v>
                      </c:pt>
                      <c:pt idx="20">
                        <c:v>44036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10'!$Q$2:$Q$191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251B-452A-AA24-03D70C683B3D}"/>
                  </c:ext>
                </c:extLst>
              </c15:ser>
            </c15:filteredLineSeries>
            <c15:filteredLineSeries>
              <c15:ser>
                <c:idx val="5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10'!$R$1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10'!$N$3:$N$29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44029</c:v>
                      </c:pt>
                      <c:pt idx="20">
                        <c:v>44036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10'!$R$2:$R$191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51B-452A-AA24-03D70C683B3D}"/>
                  </c:ext>
                </c:extLst>
              </c15:ser>
            </c15:filteredLineSeries>
            <c15:filteredLineSeries>
              <c15:ser>
                <c:idx val="6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10'!$S$1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10'!$N$3:$N$29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44029</c:v>
                      </c:pt>
                      <c:pt idx="20">
                        <c:v>44036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10'!$S$2:$S$191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51B-452A-AA24-03D70C683B3D}"/>
                  </c:ext>
                </c:extLst>
              </c15:ser>
            </c15:filteredLineSeries>
            <c15:filteredLineSeries>
              <c15:ser>
                <c:idx val="7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10'!$T$1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10'!$N$3:$N$29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44029</c:v>
                      </c:pt>
                      <c:pt idx="20">
                        <c:v>44036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10'!$T$2:$T$191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51B-452A-AA24-03D70C683B3D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6"/>
          <c:tx>
            <c:strRef>
              <c:f>'Figure 10'!$AD$1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636"/>
                        <a:gd name="adj2" fmla="val 11758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251B-452A-AA24-03D70C683B3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10'!$AE$9:$AE$10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10'!$AF$9:$AF$10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51B-452A-AA24-03D70C683B3D}"/>
            </c:ext>
          </c:extLst>
        </c:ser>
        <c:ser>
          <c:idx val="9"/>
          <c:order val="7"/>
          <c:tx>
            <c:strRef>
              <c:f>'Figure 10'!$AD$2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1B-452A-AA24-03D70C683B3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10'!$AE$12:$AE$13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10'!$AF$12:$AF$13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51B-452A-AA24-03D70C683B3D}"/>
            </c:ext>
          </c:extLst>
        </c:ser>
        <c:ser>
          <c:idx val="10"/>
          <c:order val="8"/>
          <c:tx>
            <c:strRef>
              <c:f>'Figure 10'!$AD$3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1B-452A-AA24-03D70C683B3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10'!$AE$15:$AE$16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10'!$AF$15:$AF$16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51B-452A-AA24-03D70C683B3D}"/>
            </c:ext>
          </c:extLst>
        </c:ser>
        <c:ser>
          <c:idx val="11"/>
          <c:order val="9"/>
          <c:tx>
            <c:strRef>
              <c:f>'Figure 10'!$AD$4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1B-452A-AA24-03D70C683B3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10'!$AE$18:$AE$19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10'!$AF$18:$AF$19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51B-452A-AA24-03D70C683B3D}"/>
            </c:ext>
          </c:extLst>
        </c:ser>
        <c:ser>
          <c:idx val="12"/>
          <c:order val="10"/>
          <c:tx>
            <c:strRef>
              <c:f>'Figure 10'!$AD$5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1B-452A-AA24-03D70C683B3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10'!$AE$21:$AE$22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10'!$AF$21:$AF$22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51B-452A-AA24-03D70C683B3D}"/>
            </c:ext>
          </c:extLst>
        </c:ser>
        <c:ser>
          <c:idx val="13"/>
          <c:order val="11"/>
          <c:tx>
            <c:strRef>
              <c:f>'Figure 10'!$AD$6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1B-452A-AA24-03D70C683B3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10'!$AE$24:$AE$25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10'!$AF$24:$AF$25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51B-452A-AA24-03D70C68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2"/>
                <c:tx>
                  <c:strRef>
                    <c:extLst>
                      <c:ext uri="{02D57815-91ED-43cb-92C2-25804820EDAC}">
                        <c15:formulaRef>
                          <c15:sqref>'Figure 10'!$AD$7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251B-452A-AA24-03D70C683B3D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10'!$AE$27:$AE$28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10'!$AF$27:$AF$28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251B-452A-AA24-03D70C683B3D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89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Week</a:t>
                </a:r>
                <a:r>
                  <a:rPr lang="en-GB" baseline="0"/>
                  <a:t> ending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5636632299940483"/>
              <c:y val="0.88227655753557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39247285009393168"/>
          <c:y val="0.93241805300653213"/>
          <c:w val="0.21854456522978874"/>
          <c:h val="4.2453127321348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1877058904018964"/>
          <c:w val="0.93799351551644283"/>
          <c:h val="0.69923801290003385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11'!$O$2</c:f>
              <c:strCache>
                <c:ptCount val="1"/>
                <c:pt idx="0">
                  <c:v>CalMac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11'!$N$3:$N$30</c:f>
              <c:numCache>
                <c:formatCode>dd\ mmm</c:formatCode>
                <c:ptCount val="2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44024</c:v>
                </c:pt>
                <c:pt idx="20">
                  <c:v>44031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  <c:pt idx="27">
                  <c:v>44085</c:v>
                </c:pt>
              </c:numCache>
            </c:numRef>
          </c:cat>
          <c:val>
            <c:numRef>
              <c:f>'Figure 11'!$O$3:$O$186</c:f>
              <c:numCache>
                <c:formatCode>0.0</c:formatCode>
                <c:ptCount val="184"/>
                <c:pt idx="0">
                  <c:v>101.73641474078701</c:v>
                </c:pt>
                <c:pt idx="1">
                  <c:v>105.81148979962467</c:v>
                </c:pt>
                <c:pt idx="2">
                  <c:v>95.360294515727361</c:v>
                </c:pt>
                <c:pt idx="3">
                  <c:v>33.89742131209708</c:v>
                </c:pt>
                <c:pt idx="4">
                  <c:v>10.910692401960784</c:v>
                </c:pt>
                <c:pt idx="5">
                  <c:v>8.0440278719861862</c:v>
                </c:pt>
                <c:pt idx="6">
                  <c:v>7.6707726763717803</c:v>
                </c:pt>
                <c:pt idx="7">
                  <c:v>7.855064104244776</c:v>
                </c:pt>
                <c:pt idx="8">
                  <c:v>10.103896103896105</c:v>
                </c:pt>
                <c:pt idx="9">
                  <c:v>9.0804500940034227</c:v>
                </c:pt>
                <c:pt idx="10">
                  <c:v>9.3350486451716641</c:v>
                </c:pt>
                <c:pt idx="11">
                  <c:v>9.3809373020899294</c:v>
                </c:pt>
                <c:pt idx="12">
                  <c:v>9.7269116186693143</c:v>
                </c:pt>
                <c:pt idx="13">
                  <c:v>12.797768479776847</c:v>
                </c:pt>
                <c:pt idx="14">
                  <c:v>13.399671008278727</c:v>
                </c:pt>
                <c:pt idx="15">
                  <c:v>14.241833382301877</c:v>
                </c:pt>
                <c:pt idx="16">
                  <c:v>18.524304199536566</c:v>
                </c:pt>
                <c:pt idx="17">
                  <c:v>23.35230677052127</c:v>
                </c:pt>
                <c:pt idx="18">
                  <c:v>36.582303412280268</c:v>
                </c:pt>
                <c:pt idx="19">
                  <c:v>45.40195989474639</c:v>
                </c:pt>
                <c:pt idx="20">
                  <c:v>65.72712323690854</c:v>
                </c:pt>
                <c:pt idx="21">
                  <c:v>67.378666144098247</c:v>
                </c:pt>
                <c:pt idx="22">
                  <c:v>72.571478534580748</c:v>
                </c:pt>
                <c:pt idx="23">
                  <c:v>77.827387596553109</c:v>
                </c:pt>
                <c:pt idx="24">
                  <c:v>81.780099551525311</c:v>
                </c:pt>
                <c:pt idx="25">
                  <c:v>77.98268195647087</c:v>
                </c:pt>
                <c:pt idx="26">
                  <c:v>100.36706556447521</c:v>
                </c:pt>
                <c:pt idx="27">
                  <c:v>90.963279536636108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1-42B3-8FA2-2CFEFC27EED5}"/>
            </c:ext>
          </c:extLst>
        </c:ser>
        <c:ser>
          <c:idx val="1"/>
          <c:order val="1"/>
          <c:tx>
            <c:strRef>
              <c:f>'Figure 11'!$P$2</c:f>
              <c:strCache>
                <c:ptCount val="1"/>
                <c:pt idx="0">
                  <c:v>Northlink cars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11'!$N$3:$N$30</c:f>
              <c:numCache>
                <c:formatCode>dd\ mmm</c:formatCode>
                <c:ptCount val="2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44024</c:v>
                </c:pt>
                <c:pt idx="20">
                  <c:v>44031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  <c:pt idx="27">
                  <c:v>44085</c:v>
                </c:pt>
              </c:numCache>
            </c:numRef>
          </c:cat>
          <c:val>
            <c:numRef>
              <c:f>'Figure 11'!$P$3:$P$192</c:f>
              <c:numCache>
                <c:formatCode>0.0</c:formatCode>
                <c:ptCount val="190"/>
                <c:pt idx="0">
                  <c:v>101.29198966408268</c:v>
                </c:pt>
                <c:pt idx="1">
                  <c:v>106.15901455767079</c:v>
                </c:pt>
                <c:pt idx="2">
                  <c:v>92.535675082327117</c:v>
                </c:pt>
                <c:pt idx="3">
                  <c:v>49.457700650759215</c:v>
                </c:pt>
                <c:pt idx="4">
                  <c:v>8.2371054657428786</c:v>
                </c:pt>
                <c:pt idx="5">
                  <c:v>5.39906103286385</c:v>
                </c:pt>
                <c:pt idx="6">
                  <c:v>4.6764545948885266</c:v>
                </c:pt>
                <c:pt idx="7">
                  <c:v>5.4511278195488719</c:v>
                </c:pt>
                <c:pt idx="8">
                  <c:v>5.8823529411764701</c:v>
                </c:pt>
                <c:pt idx="9">
                  <c:v>6.1849710982658959</c:v>
                </c:pt>
                <c:pt idx="10">
                  <c:v>7.2745391131041348</c:v>
                </c:pt>
                <c:pt idx="11">
                  <c:v>4.8507462686567164</c:v>
                </c:pt>
                <c:pt idx="12">
                  <c:v>5.331882480957562</c:v>
                </c:pt>
                <c:pt idx="13">
                  <c:v>5.0682961897915169</c:v>
                </c:pt>
                <c:pt idx="14">
                  <c:v>4.8316251830161052</c:v>
                </c:pt>
                <c:pt idx="15">
                  <c:v>4.7587574355584934</c:v>
                </c:pt>
                <c:pt idx="16">
                  <c:v>9.1697232410803604</c:v>
                </c:pt>
                <c:pt idx="17">
                  <c:v>14.962121212121213</c:v>
                </c:pt>
                <c:pt idx="18">
                  <c:v>22.701754385964911</c:v>
                </c:pt>
                <c:pt idx="19">
                  <c:v>34.211450649806814</c:v>
                </c:pt>
                <c:pt idx="20">
                  <c:v>43.876567020250725</c:v>
                </c:pt>
                <c:pt idx="21">
                  <c:v>51.506931886678721</c:v>
                </c:pt>
                <c:pt idx="22">
                  <c:v>57.739337906352517</c:v>
                </c:pt>
                <c:pt idx="23">
                  <c:v>53.789954337899545</c:v>
                </c:pt>
                <c:pt idx="24">
                  <c:v>59.08163265306122</c:v>
                </c:pt>
                <c:pt idx="25">
                  <c:v>63.454894433781192</c:v>
                </c:pt>
                <c:pt idx="26">
                  <c:v>79.043960734101574</c:v>
                </c:pt>
                <c:pt idx="27">
                  <c:v>75.860638739112403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1-42B3-8FA2-2CFEFC27EED5}"/>
            </c:ext>
          </c:extLst>
        </c:ser>
        <c:ser>
          <c:idx val="2"/>
          <c:order val="2"/>
          <c:tx>
            <c:strRef>
              <c:f>'Figure 11'!$Q$2</c:f>
              <c:strCache>
                <c:ptCount val="1"/>
                <c:pt idx="0">
                  <c:v>Calmac commercial vehicles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11'!$N$3:$N$30</c:f>
              <c:numCache>
                <c:formatCode>dd\ mmm</c:formatCode>
                <c:ptCount val="2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44024</c:v>
                </c:pt>
                <c:pt idx="20">
                  <c:v>44031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  <c:pt idx="27">
                  <c:v>44085</c:v>
                </c:pt>
              </c:numCache>
            </c:numRef>
          </c:cat>
          <c:val>
            <c:numRef>
              <c:f>'Figure 11'!$Q$3:$Q$192</c:f>
              <c:numCache>
                <c:formatCode>0.0</c:formatCode>
                <c:ptCount val="190"/>
                <c:pt idx="0">
                  <c:v>134.32835820895522</c:v>
                </c:pt>
                <c:pt idx="1">
                  <c:v>115.33333333333333</c:v>
                </c:pt>
                <c:pt idx="2">
                  <c:v>105.49382716049382</c:v>
                </c:pt>
                <c:pt idx="3">
                  <c:v>67.242339832869078</c:v>
                </c:pt>
                <c:pt idx="4">
                  <c:v>48.984074684239431</c:v>
                </c:pt>
                <c:pt idx="5">
                  <c:v>43.417656169334023</c:v>
                </c:pt>
                <c:pt idx="6">
                  <c:v>40.709927897947864</c:v>
                </c:pt>
                <c:pt idx="7">
                  <c:v>46.646153846153851</c:v>
                </c:pt>
                <c:pt idx="8">
                  <c:v>38.473205257836199</c:v>
                </c:pt>
                <c:pt idx="9">
                  <c:v>40.778170793329963</c:v>
                </c:pt>
                <c:pt idx="10">
                  <c:v>39.416396479851784</c:v>
                </c:pt>
                <c:pt idx="11">
                  <c:v>40.782885753299951</c:v>
                </c:pt>
                <c:pt idx="12">
                  <c:v>48.357756442647805</c:v>
                </c:pt>
                <c:pt idx="13">
                  <c:v>49.578999504705301</c:v>
                </c:pt>
                <c:pt idx="14">
                  <c:v>48.438228438228435</c:v>
                </c:pt>
                <c:pt idx="15">
                  <c:v>49.192100538599639</c:v>
                </c:pt>
                <c:pt idx="16">
                  <c:v>55.913978494623649</c:v>
                </c:pt>
                <c:pt idx="17">
                  <c:v>64.402697495183048</c:v>
                </c:pt>
                <c:pt idx="18">
                  <c:v>64.427259545674247</c:v>
                </c:pt>
                <c:pt idx="19">
                  <c:v>68.849301877708228</c:v>
                </c:pt>
                <c:pt idx="20">
                  <c:v>73.264248704663217</c:v>
                </c:pt>
                <c:pt idx="21">
                  <c:v>78.590496529631608</c:v>
                </c:pt>
                <c:pt idx="22">
                  <c:v>72.67502612330199</c:v>
                </c:pt>
                <c:pt idx="23">
                  <c:v>78.263052208835333</c:v>
                </c:pt>
                <c:pt idx="24">
                  <c:v>76.032225579053375</c:v>
                </c:pt>
                <c:pt idx="25">
                  <c:v>77.088194120391975</c:v>
                </c:pt>
                <c:pt idx="26">
                  <c:v>88.307692307692307</c:v>
                </c:pt>
                <c:pt idx="27">
                  <c:v>83.565459610027858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F001-42B3-8FA2-2CFEFC27EED5}"/>
            </c:ext>
          </c:extLst>
        </c:ser>
        <c:ser>
          <c:idx val="3"/>
          <c:order val="3"/>
          <c:tx>
            <c:strRef>
              <c:f>'Figure 11'!$R$2</c:f>
              <c:strCache>
                <c:ptCount val="1"/>
                <c:pt idx="0">
                  <c:v>Northlink commercial vehicles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11'!$N$3:$N$30</c:f>
              <c:numCache>
                <c:formatCode>dd\ mmm</c:formatCode>
                <c:ptCount val="2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44024</c:v>
                </c:pt>
                <c:pt idx="20">
                  <c:v>44031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  <c:pt idx="27">
                  <c:v>44085</c:v>
                </c:pt>
              </c:numCache>
            </c:numRef>
          </c:cat>
          <c:val>
            <c:numRef>
              <c:f>'Figure 11'!$R$3:$R$192</c:f>
              <c:numCache>
                <c:formatCode>0.0</c:formatCode>
                <c:ptCount val="190"/>
                <c:pt idx="0">
                  <c:v>107.05741626794259</c:v>
                </c:pt>
                <c:pt idx="1">
                  <c:v>91.462217860647698</c:v>
                </c:pt>
                <c:pt idx="2">
                  <c:v>92.7734375</c:v>
                </c:pt>
                <c:pt idx="3">
                  <c:v>89.430051813471493</c:v>
                </c:pt>
                <c:pt idx="4">
                  <c:v>61.954459203036052</c:v>
                </c:pt>
                <c:pt idx="5">
                  <c:v>62.099125364431487</c:v>
                </c:pt>
                <c:pt idx="6">
                  <c:v>64.351851851851848</c:v>
                </c:pt>
                <c:pt idx="7">
                  <c:v>70.960929250263987</c:v>
                </c:pt>
                <c:pt idx="8">
                  <c:v>67.926267281105993</c:v>
                </c:pt>
                <c:pt idx="9">
                  <c:v>69.874476987447693</c:v>
                </c:pt>
                <c:pt idx="10">
                  <c:v>68.019801980198025</c:v>
                </c:pt>
                <c:pt idx="11">
                  <c:v>62.615955473098325</c:v>
                </c:pt>
                <c:pt idx="12">
                  <c:v>70.792079207920793</c:v>
                </c:pt>
                <c:pt idx="13">
                  <c:v>72.430355427473586</c:v>
                </c:pt>
                <c:pt idx="14">
                  <c:v>81.5</c:v>
                </c:pt>
                <c:pt idx="15">
                  <c:v>81.016597510373444</c:v>
                </c:pt>
                <c:pt idx="16">
                  <c:v>81.510934393638166</c:v>
                </c:pt>
                <c:pt idx="17">
                  <c:v>91.034482758620697</c:v>
                </c:pt>
                <c:pt idx="18">
                  <c:v>86.217008797653961</c:v>
                </c:pt>
                <c:pt idx="19">
                  <c:v>84.031158714703011</c:v>
                </c:pt>
                <c:pt idx="20">
                  <c:v>88.218111002921134</c:v>
                </c:pt>
                <c:pt idx="21">
                  <c:v>99.133261105092103</c:v>
                </c:pt>
                <c:pt idx="22">
                  <c:v>87.5</c:v>
                </c:pt>
                <c:pt idx="23">
                  <c:v>90.89108910891089</c:v>
                </c:pt>
                <c:pt idx="24">
                  <c:v>104.79846449136276</c:v>
                </c:pt>
                <c:pt idx="25">
                  <c:v>97.352162400706092</c:v>
                </c:pt>
                <c:pt idx="26">
                  <c:v>87.09401709401709</c:v>
                </c:pt>
                <c:pt idx="27">
                  <c:v>94.200626959247643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F001-42B3-8FA2-2CFEFC27E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'Figure 11'!$S$1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11'!$N$3:$N$30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11'!$S$2:$S$191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F001-42B3-8FA2-2CFEFC27EED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001-42B3-8FA2-2CFEFC27EED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001-42B3-8FA2-2CFEFC27EED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F001-42B3-8FA2-2CFEFC27EED5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11'!$AF$1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507"/>
                        <a:gd name="adj2" fmla="val 11176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F001-42B3-8FA2-2CFEFC27EED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11'!$AG$9:$AG$10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11'!$AH$9:$AH$10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01-42B3-8FA2-2CFEFC27EED5}"/>
            </c:ext>
          </c:extLst>
        </c:ser>
        <c:ser>
          <c:idx val="9"/>
          <c:order val="9"/>
          <c:tx>
            <c:strRef>
              <c:f>'Figure 11'!$AF$2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01-42B3-8FA2-2CFEFC27EED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11'!$AG$12:$AG$13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11'!$AH$12:$AH$13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01-42B3-8FA2-2CFEFC27EED5}"/>
            </c:ext>
          </c:extLst>
        </c:ser>
        <c:ser>
          <c:idx val="10"/>
          <c:order val="10"/>
          <c:tx>
            <c:strRef>
              <c:f>'Figure 11'!$AF$3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01-42B3-8FA2-2CFEFC27EED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11'!$AG$15:$AG$16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11'!$AH$15:$AH$16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001-42B3-8FA2-2CFEFC27EED5}"/>
            </c:ext>
          </c:extLst>
        </c:ser>
        <c:ser>
          <c:idx val="11"/>
          <c:order val="11"/>
          <c:tx>
            <c:strRef>
              <c:f>'Figure 11'!$AF$4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01-42B3-8FA2-2CFEFC27EED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11'!$AG$18:$AG$19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11'!$AH$18:$AH$19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001-42B3-8FA2-2CFEFC27EED5}"/>
            </c:ext>
          </c:extLst>
        </c:ser>
        <c:ser>
          <c:idx val="12"/>
          <c:order val="12"/>
          <c:tx>
            <c:strRef>
              <c:f>'Figure 11'!$AF$5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01-42B3-8FA2-2CFEFC27EED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11'!$AG$21:$AG$22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11'!$AH$21:$AH$22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001-42B3-8FA2-2CFEFC27EED5}"/>
            </c:ext>
          </c:extLst>
        </c:ser>
        <c:ser>
          <c:idx val="13"/>
          <c:order val="13"/>
          <c:tx>
            <c:strRef>
              <c:f>'Figure 11'!$AF$6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01-42B3-8FA2-2CFEFC27EED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11'!$AG$24:$AG$25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11'!$AH$24:$AH$25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001-42B3-8FA2-2CFEFC27E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11'!$AF$7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F001-42B3-8FA2-2CFEFC27EED5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11'!$AG$27:$AG$28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11'!$AH$27:$AH$28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F001-42B3-8FA2-2CFEFC27EED5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80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Week</a:t>
                </a:r>
                <a:r>
                  <a:rPr lang="en-GB" baseline="0"/>
                  <a:t> ending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4404448642089E-2"/>
          <c:y val="0.12792233060419686"/>
          <c:w val="0.93799351551644283"/>
          <c:h val="0.70391898773847295"/>
        </c:manualLayout>
      </c:layout>
      <c:lineChart>
        <c:grouping val="standard"/>
        <c:varyColors val="0"/>
        <c:ser>
          <c:idx val="0"/>
          <c:order val="0"/>
          <c:tx>
            <c:strRef>
              <c:f>'Figure 12'!$O$2</c:f>
              <c:strCache>
                <c:ptCount val="1"/>
                <c:pt idx="0">
                  <c:v>Commercial vehicles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12'!$N$3:$N$29</c:f>
              <c:numCache>
                <c:formatCode>dd\ mmm</c:formatCode>
                <c:ptCount val="27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44029</c:v>
                </c:pt>
                <c:pt idx="20">
                  <c:v>44036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</c:numCache>
            </c:numRef>
          </c:cat>
          <c:val>
            <c:numRef>
              <c:f>'Figure 12'!$O$3:$O$192</c:f>
              <c:numCache>
                <c:formatCode>General</c:formatCode>
                <c:ptCount val="190"/>
                <c:pt idx="0">
                  <c:v>2425</c:v>
                </c:pt>
                <c:pt idx="1">
                  <c:v>2489</c:v>
                </c:pt>
                <c:pt idx="2">
                  <c:v>2659</c:v>
                </c:pt>
                <c:pt idx="3">
                  <c:v>2070</c:v>
                </c:pt>
                <c:pt idx="4">
                  <c:v>1545</c:v>
                </c:pt>
                <c:pt idx="5">
                  <c:v>1480</c:v>
                </c:pt>
                <c:pt idx="6">
                  <c:v>1429</c:v>
                </c:pt>
                <c:pt idx="7">
                  <c:v>1430</c:v>
                </c:pt>
                <c:pt idx="8">
                  <c:v>1498</c:v>
                </c:pt>
                <c:pt idx="9">
                  <c:v>1475</c:v>
                </c:pt>
                <c:pt idx="10">
                  <c:v>1538</c:v>
                </c:pt>
                <c:pt idx="11">
                  <c:v>1571</c:v>
                </c:pt>
                <c:pt idx="12">
                  <c:v>1672</c:v>
                </c:pt>
                <c:pt idx="13">
                  <c:v>1755</c:v>
                </c:pt>
                <c:pt idx="14">
                  <c:v>1854</c:v>
                </c:pt>
                <c:pt idx="15">
                  <c:v>1877</c:v>
                </c:pt>
                <c:pt idx="16">
                  <c:v>2016</c:v>
                </c:pt>
                <c:pt idx="17">
                  <c:v>2261</c:v>
                </c:pt>
                <c:pt idx="18">
                  <c:v>2215</c:v>
                </c:pt>
                <c:pt idx="19">
                  <c:v>2293</c:v>
                </c:pt>
                <c:pt idx="20">
                  <c:v>2320</c:v>
                </c:pt>
                <c:pt idx="21">
                  <c:v>2387</c:v>
                </c:pt>
                <c:pt idx="22">
                  <c:v>2273</c:v>
                </c:pt>
                <c:pt idx="23">
                  <c:v>2477</c:v>
                </c:pt>
                <c:pt idx="24">
                  <c:v>2602</c:v>
                </c:pt>
                <c:pt idx="25">
                  <c:v>2755</c:v>
                </c:pt>
                <c:pt idx="26">
                  <c:v>2741</c:v>
                </c:pt>
                <c:pt idx="27" formatCode="0">
                  <c:v>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9-4FC4-ACA6-6E23FAC3C558}"/>
            </c:ext>
          </c:extLst>
        </c:ser>
        <c:ser>
          <c:idx val="3"/>
          <c:order val="1"/>
          <c:tx>
            <c:strRef>
              <c:f>'Figure 12'!$P$1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12'!$N$3:$N$29</c:f>
              <c:numCache>
                <c:formatCode>dd\ mmm</c:formatCode>
                <c:ptCount val="27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44029</c:v>
                </c:pt>
                <c:pt idx="20">
                  <c:v>44036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</c:numCache>
            </c:numRef>
          </c:cat>
          <c:val>
            <c:numRef>
              <c:f>'Figure 12'!$P$2:$P$191</c:f>
              <c:numCache>
                <c:formatCode>General</c:formatCode>
                <c:ptCount val="190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2C9-4FC4-ACA6-6E23FAC3C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4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12'!$Q$1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12'!$N$3:$N$29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44029</c:v>
                      </c:pt>
                      <c:pt idx="20">
                        <c:v>44036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12'!$Q$2:$Q$191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E-32C9-4FC4-ACA6-6E23FAC3C558}"/>
                  </c:ext>
                </c:extLst>
              </c15:ser>
            </c15:filteredLineSeries>
            <c15:filteredLineSeries>
              <c15:ser>
                <c:idx val="5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12'!$R$1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12'!$N$3:$N$29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44029</c:v>
                      </c:pt>
                      <c:pt idx="20">
                        <c:v>44036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12'!$R$2:$R$191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2C9-4FC4-ACA6-6E23FAC3C558}"/>
                  </c:ext>
                </c:extLst>
              </c15:ser>
            </c15:filteredLineSeries>
            <c15:filteredLineSeries>
              <c15:ser>
                <c:idx val="6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12'!$S$1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12'!$N$3:$N$29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44029</c:v>
                      </c:pt>
                      <c:pt idx="20">
                        <c:v>44036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12'!$S$2:$S$191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2C9-4FC4-ACA6-6E23FAC3C558}"/>
                  </c:ext>
                </c:extLst>
              </c15:ser>
            </c15:filteredLineSeries>
            <c15:filteredLineSeries>
              <c15:ser>
                <c:idx val="7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12'!$T$1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12'!$N$3:$N$29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44029</c:v>
                      </c:pt>
                      <c:pt idx="20">
                        <c:v>44036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12'!$T$2:$T$191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32C9-4FC4-ACA6-6E23FAC3C558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6"/>
          <c:tx>
            <c:strRef>
              <c:f>'Figure 12'!$AD$1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571"/>
                        <a:gd name="adj2" fmla="val 88491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32C9-4FC4-ACA6-6E23FAC3C55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12'!$AE$9:$AE$10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12'!$AF$9:$AF$10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C9-4FC4-ACA6-6E23FAC3C558}"/>
            </c:ext>
          </c:extLst>
        </c:ser>
        <c:ser>
          <c:idx val="9"/>
          <c:order val="7"/>
          <c:tx>
            <c:strRef>
              <c:f>'Figure 12'!$AD$2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C9-4FC4-ACA6-6E23FAC3C55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12'!$AE$12:$AE$13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12'!$AF$12:$AF$13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C9-4FC4-ACA6-6E23FAC3C558}"/>
            </c:ext>
          </c:extLst>
        </c:ser>
        <c:ser>
          <c:idx val="10"/>
          <c:order val="8"/>
          <c:tx>
            <c:strRef>
              <c:f>'Figure 12'!$AD$3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C9-4FC4-ACA6-6E23FAC3C55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12'!$AE$15:$AE$16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12'!$AF$15:$AF$16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2C9-4FC4-ACA6-6E23FAC3C558}"/>
            </c:ext>
          </c:extLst>
        </c:ser>
        <c:ser>
          <c:idx val="11"/>
          <c:order val="9"/>
          <c:tx>
            <c:strRef>
              <c:f>'Figure 12'!$AD$4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C9-4FC4-ACA6-6E23FAC3C55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12'!$AE$18:$AE$19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12'!$AF$18:$AF$19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2C9-4FC4-ACA6-6E23FAC3C558}"/>
            </c:ext>
          </c:extLst>
        </c:ser>
        <c:ser>
          <c:idx val="12"/>
          <c:order val="10"/>
          <c:tx>
            <c:strRef>
              <c:f>'Figure 12'!$AD$5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C9-4FC4-ACA6-6E23FAC3C55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12'!$AE$21:$AE$22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12'!$AF$21:$AF$22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2C9-4FC4-ACA6-6E23FAC3C558}"/>
            </c:ext>
          </c:extLst>
        </c:ser>
        <c:ser>
          <c:idx val="13"/>
          <c:order val="11"/>
          <c:tx>
            <c:strRef>
              <c:f>'Figure 12'!$AD$6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C9-4FC4-ACA6-6E23FAC3C55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12'!$AE$24:$AE$25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12'!$AF$24:$AF$25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2C9-4FC4-ACA6-6E23FAC3C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2"/>
                <c:tx>
                  <c:strRef>
                    <c:extLst>
                      <c:ext uri="{02D57815-91ED-43cb-92C2-25804820EDAC}">
                        <c15:formulaRef>
                          <c15:sqref>'Figure 12'!$AD$7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32C9-4FC4-ACA6-6E23FAC3C558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12'!$AE$27:$AE$28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12'!$AF$27:$AF$28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3-32C9-4FC4-ACA6-6E23FAC3C558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89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Week</a:t>
                </a:r>
                <a:r>
                  <a:rPr lang="en-GB" baseline="0"/>
                  <a:t> ending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4819933003504009"/>
              <c:y val="0.9385852887792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4747248665269308"/>
          <c:w val="0.93799351551644283"/>
          <c:h val="0.69923801290003385"/>
        </c:manualLayout>
      </c:layout>
      <c:lineChart>
        <c:grouping val="standard"/>
        <c:varyColors val="0"/>
        <c:ser>
          <c:idx val="0"/>
          <c:order val="0"/>
          <c:tx>
            <c:strRef>
              <c:f>'Figure 13'!$O$2</c:f>
              <c:strCache>
                <c:ptCount val="1"/>
                <c:pt idx="0">
                  <c:v>Scottish Area Control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13'!$N$3:$N$192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13'!$O$3:$O$192</c:f>
              <c:numCache>
                <c:formatCode>General</c:formatCode>
                <c:ptCount val="190"/>
                <c:pt idx="0">
                  <c:v>104.5</c:v>
                </c:pt>
                <c:pt idx="1">
                  <c:v>96.899999999999991</c:v>
                </c:pt>
                <c:pt idx="2">
                  <c:v>95.5</c:v>
                </c:pt>
                <c:pt idx="3">
                  <c:v>94.899999999999991</c:v>
                </c:pt>
                <c:pt idx="4">
                  <c:v>80.5</c:v>
                </c:pt>
                <c:pt idx="5">
                  <c:v>85.7</c:v>
                </c:pt>
                <c:pt idx="6">
                  <c:v>89.2</c:v>
                </c:pt>
                <c:pt idx="7">
                  <c:v>93.9</c:v>
                </c:pt>
                <c:pt idx="8">
                  <c:v>92.600000000000009</c:v>
                </c:pt>
                <c:pt idx="9">
                  <c:v>86.1</c:v>
                </c:pt>
                <c:pt idx="10">
                  <c:v>86.4</c:v>
                </c:pt>
                <c:pt idx="11">
                  <c:v>90.600000000000009</c:v>
                </c:pt>
                <c:pt idx="12">
                  <c:v>85.6</c:v>
                </c:pt>
                <c:pt idx="13">
                  <c:v>82.1</c:v>
                </c:pt>
                <c:pt idx="14" formatCode="0.0">
                  <c:v>79</c:v>
                </c:pt>
                <c:pt idx="15">
                  <c:v>78.400000000000006</c:v>
                </c:pt>
                <c:pt idx="16">
                  <c:v>69.8</c:v>
                </c:pt>
                <c:pt idx="17">
                  <c:v>67.5</c:v>
                </c:pt>
                <c:pt idx="18">
                  <c:v>62.5</c:v>
                </c:pt>
                <c:pt idx="19">
                  <c:v>59.9</c:v>
                </c:pt>
                <c:pt idx="20">
                  <c:v>47.599999999999994</c:v>
                </c:pt>
                <c:pt idx="21">
                  <c:v>43.100000000000009</c:v>
                </c:pt>
                <c:pt idx="22">
                  <c:v>34.199999999999996</c:v>
                </c:pt>
                <c:pt idx="23">
                  <c:v>29.100000000000005</c:v>
                </c:pt>
                <c:pt idx="24">
                  <c:v>22.799999999999997</c:v>
                </c:pt>
                <c:pt idx="25">
                  <c:v>21.599999999999998</c:v>
                </c:pt>
                <c:pt idx="26">
                  <c:v>19.499999999999996</c:v>
                </c:pt>
                <c:pt idx="27">
                  <c:v>15.600000000000003</c:v>
                </c:pt>
                <c:pt idx="28">
                  <c:v>14.600000000000001</c:v>
                </c:pt>
                <c:pt idx="29">
                  <c:v>13.4</c:v>
                </c:pt>
                <c:pt idx="30">
                  <c:v>14.400000000000002</c:v>
                </c:pt>
                <c:pt idx="31">
                  <c:v>12.5</c:v>
                </c:pt>
                <c:pt idx="32">
                  <c:v>11.399999999999999</c:v>
                </c:pt>
                <c:pt idx="33">
                  <c:v>12.1</c:v>
                </c:pt>
                <c:pt idx="34">
                  <c:v>11.099999999999998</c:v>
                </c:pt>
                <c:pt idx="35">
                  <c:v>8.8999999999999968</c:v>
                </c:pt>
                <c:pt idx="36" formatCode="0.0">
                  <c:v>10.999999999999998</c:v>
                </c:pt>
                <c:pt idx="37">
                  <c:v>12.7</c:v>
                </c:pt>
                <c:pt idx="38">
                  <c:v>10.899999999999999</c:v>
                </c:pt>
                <c:pt idx="39">
                  <c:v>9.5999999999999979</c:v>
                </c:pt>
                <c:pt idx="40" formatCode="0.0">
                  <c:v>7.9999999999999964</c:v>
                </c:pt>
                <c:pt idx="41">
                  <c:v>8.7999999999999972</c:v>
                </c:pt>
                <c:pt idx="42">
                  <c:v>6.399999999999995</c:v>
                </c:pt>
                <c:pt idx="43" formatCode="0.0">
                  <c:v>6.0000000000000053</c:v>
                </c:pt>
                <c:pt idx="44">
                  <c:v>9.6999999999999975</c:v>
                </c:pt>
                <c:pt idx="45">
                  <c:v>11.099999999999998</c:v>
                </c:pt>
                <c:pt idx="46">
                  <c:v>10.499999999999998</c:v>
                </c:pt>
                <c:pt idx="47">
                  <c:v>9.8999999999999986</c:v>
                </c:pt>
                <c:pt idx="48" formatCode="0.0">
                  <c:v>8.9999999999999964</c:v>
                </c:pt>
                <c:pt idx="49">
                  <c:v>7.5999999999999961</c:v>
                </c:pt>
                <c:pt idx="50">
                  <c:v>9.8999999999999986</c:v>
                </c:pt>
                <c:pt idx="51" formatCode="0.0">
                  <c:v>9.9999999999999982</c:v>
                </c:pt>
                <c:pt idx="52">
                  <c:v>11.5</c:v>
                </c:pt>
                <c:pt idx="53">
                  <c:v>9.7999999999999972</c:v>
                </c:pt>
                <c:pt idx="54">
                  <c:v>9.1999999999999975</c:v>
                </c:pt>
                <c:pt idx="55">
                  <c:v>8.3999999999999968</c:v>
                </c:pt>
                <c:pt idx="56" formatCode="0.0">
                  <c:v>7.9999999999999964</c:v>
                </c:pt>
                <c:pt idx="57">
                  <c:v>10.499999999999998</c:v>
                </c:pt>
                <c:pt idx="58">
                  <c:v>10.099999999999998</c:v>
                </c:pt>
                <c:pt idx="59">
                  <c:v>10.299999999999997</c:v>
                </c:pt>
                <c:pt idx="60">
                  <c:v>10.799999999999999</c:v>
                </c:pt>
                <c:pt idx="61">
                  <c:v>9.7999999999999972</c:v>
                </c:pt>
                <c:pt idx="62">
                  <c:v>7.6999999999999957</c:v>
                </c:pt>
                <c:pt idx="63">
                  <c:v>6.9000000000000057</c:v>
                </c:pt>
                <c:pt idx="64">
                  <c:v>11.6</c:v>
                </c:pt>
                <c:pt idx="65">
                  <c:v>11.6</c:v>
                </c:pt>
                <c:pt idx="66">
                  <c:v>11.799999999999999</c:v>
                </c:pt>
                <c:pt idx="67">
                  <c:v>11.399999999999999</c:v>
                </c:pt>
                <c:pt idx="68">
                  <c:v>8.2000000000000064</c:v>
                </c:pt>
                <c:pt idx="69">
                  <c:v>7.7000000000000064</c:v>
                </c:pt>
                <c:pt idx="70">
                  <c:v>8.4999999999999964</c:v>
                </c:pt>
                <c:pt idx="71" formatCode="0.0">
                  <c:v>9.9999999999999982</c:v>
                </c:pt>
                <c:pt idx="72">
                  <c:v>10.799999999999999</c:v>
                </c:pt>
                <c:pt idx="73">
                  <c:v>11.099999999999998</c:v>
                </c:pt>
                <c:pt idx="74">
                  <c:v>10.499999999999998</c:v>
                </c:pt>
                <c:pt idx="75">
                  <c:v>10.799999999999999</c:v>
                </c:pt>
                <c:pt idx="76">
                  <c:v>9.7999999999999972</c:v>
                </c:pt>
                <c:pt idx="77">
                  <c:v>7.7999999999999954</c:v>
                </c:pt>
                <c:pt idx="78" formatCode="0.0">
                  <c:v>9.9999999999999982</c:v>
                </c:pt>
                <c:pt idx="79">
                  <c:v>10.599999999999998</c:v>
                </c:pt>
                <c:pt idx="80">
                  <c:v>12.3</c:v>
                </c:pt>
                <c:pt idx="81">
                  <c:v>10.299999999999997</c:v>
                </c:pt>
                <c:pt idx="82">
                  <c:v>10.7</c:v>
                </c:pt>
                <c:pt idx="83">
                  <c:v>10.400000000000009</c:v>
                </c:pt>
                <c:pt idx="84" formatCode="0.0">
                  <c:v>6.9999999999999947</c:v>
                </c:pt>
                <c:pt idx="85">
                  <c:v>7.7000000000000064</c:v>
                </c:pt>
                <c:pt idx="86">
                  <c:v>11.099999999999998</c:v>
                </c:pt>
                <c:pt idx="87">
                  <c:v>12.2</c:v>
                </c:pt>
                <c:pt idx="88">
                  <c:v>12.1</c:v>
                </c:pt>
                <c:pt idx="89">
                  <c:v>11.799999999999999</c:v>
                </c:pt>
                <c:pt idx="90">
                  <c:v>9.4999999999999964</c:v>
                </c:pt>
                <c:pt idx="91">
                  <c:v>7.2999999999999954</c:v>
                </c:pt>
                <c:pt idx="92">
                  <c:v>10.599999999999998</c:v>
                </c:pt>
                <c:pt idx="93">
                  <c:v>12.3</c:v>
                </c:pt>
                <c:pt idx="94" formatCode="0.0">
                  <c:v>13</c:v>
                </c:pt>
                <c:pt idx="95">
                  <c:v>11.400000000000009</c:v>
                </c:pt>
                <c:pt idx="96">
                  <c:v>12.5</c:v>
                </c:pt>
                <c:pt idx="97">
                  <c:v>11.7</c:v>
                </c:pt>
                <c:pt idx="98">
                  <c:v>9.2000000000000082</c:v>
                </c:pt>
                <c:pt idx="99">
                  <c:v>12.7</c:v>
                </c:pt>
                <c:pt idx="100">
                  <c:v>11.799999999999999</c:v>
                </c:pt>
                <c:pt idx="101">
                  <c:v>13.5</c:v>
                </c:pt>
                <c:pt idx="102">
                  <c:v>11.6</c:v>
                </c:pt>
                <c:pt idx="103">
                  <c:v>11.799999999999999</c:v>
                </c:pt>
                <c:pt idx="104">
                  <c:v>9.5999999999999979</c:v>
                </c:pt>
                <c:pt idx="105" formatCode="0.0">
                  <c:v>8.9999999999999964</c:v>
                </c:pt>
                <c:pt idx="106">
                  <c:v>12.9</c:v>
                </c:pt>
                <c:pt idx="107">
                  <c:v>14.700000000000003</c:v>
                </c:pt>
                <c:pt idx="108">
                  <c:v>14.3</c:v>
                </c:pt>
                <c:pt idx="109">
                  <c:v>13.3</c:v>
                </c:pt>
                <c:pt idx="110">
                  <c:v>14.600000000000001</c:v>
                </c:pt>
                <c:pt idx="111">
                  <c:v>12.5</c:v>
                </c:pt>
                <c:pt idx="112">
                  <c:v>12.4</c:v>
                </c:pt>
                <c:pt idx="113">
                  <c:v>14.599999999999991</c:v>
                </c:pt>
                <c:pt idx="114">
                  <c:v>14.3</c:v>
                </c:pt>
                <c:pt idx="115" formatCode="0.0">
                  <c:v>15.000000000000002</c:v>
                </c:pt>
                <c:pt idx="116">
                  <c:v>15.799999999999992</c:v>
                </c:pt>
                <c:pt idx="117">
                  <c:v>15.099999999999991</c:v>
                </c:pt>
                <c:pt idx="118">
                  <c:v>13.900000000000002</c:v>
                </c:pt>
                <c:pt idx="119">
                  <c:v>13.099999999999989</c:v>
                </c:pt>
                <c:pt idx="120">
                  <c:v>14.599999999999991</c:v>
                </c:pt>
                <c:pt idx="121">
                  <c:v>15.700000000000003</c:v>
                </c:pt>
                <c:pt idx="122">
                  <c:v>23.7</c:v>
                </c:pt>
                <c:pt idx="123">
                  <c:v>21.099999999999998</c:v>
                </c:pt>
                <c:pt idx="124">
                  <c:v>24.3</c:v>
                </c:pt>
                <c:pt idx="125">
                  <c:v>23.299999999999997</c:v>
                </c:pt>
                <c:pt idx="126">
                  <c:v>22.499999999999996</c:v>
                </c:pt>
                <c:pt idx="127">
                  <c:v>23.2</c:v>
                </c:pt>
                <c:pt idx="128">
                  <c:v>24.7</c:v>
                </c:pt>
                <c:pt idx="129">
                  <c:v>23.400000000000009</c:v>
                </c:pt>
                <c:pt idx="130">
                  <c:v>22.900000000000009</c:v>
                </c:pt>
                <c:pt idx="131">
                  <c:v>26.3</c:v>
                </c:pt>
                <c:pt idx="132">
                  <c:v>25.5</c:v>
                </c:pt>
                <c:pt idx="133">
                  <c:v>22.599999999999998</c:v>
                </c:pt>
                <c:pt idx="134">
                  <c:v>24.400000000000009</c:v>
                </c:pt>
                <c:pt idx="135">
                  <c:v>25.3</c:v>
                </c:pt>
                <c:pt idx="136">
                  <c:v>27.900000000000002</c:v>
                </c:pt>
                <c:pt idx="137">
                  <c:v>27.3</c:v>
                </c:pt>
                <c:pt idx="138">
                  <c:v>30.300000000000004</c:v>
                </c:pt>
                <c:pt idx="139">
                  <c:v>30.500000000000004</c:v>
                </c:pt>
                <c:pt idx="140">
                  <c:v>28.799999999999994</c:v>
                </c:pt>
                <c:pt idx="141">
                  <c:v>28.700000000000003</c:v>
                </c:pt>
                <c:pt idx="142" formatCode="0.0">
                  <c:v>28.000000000000004</c:v>
                </c:pt>
                <c:pt idx="143" formatCode="0.0">
                  <c:v>30.000000000000004</c:v>
                </c:pt>
                <c:pt idx="144">
                  <c:v>27.200000000000003</c:v>
                </c:pt>
                <c:pt idx="145">
                  <c:v>32.099999999999994</c:v>
                </c:pt>
                <c:pt idx="146">
                  <c:v>34.799999999999997</c:v>
                </c:pt>
                <c:pt idx="147">
                  <c:v>32.900000000000006</c:v>
                </c:pt>
                <c:pt idx="148">
                  <c:v>30.299999999999994</c:v>
                </c:pt>
                <c:pt idx="149">
                  <c:v>26.5</c:v>
                </c:pt>
                <c:pt idx="150">
                  <c:v>29.200000000000003</c:v>
                </c:pt>
                <c:pt idx="151">
                  <c:v>27.800000000000004</c:v>
                </c:pt>
                <c:pt idx="152">
                  <c:v>33.900000000000006</c:v>
                </c:pt>
                <c:pt idx="153">
                  <c:v>40.300000000000004</c:v>
                </c:pt>
                <c:pt idx="154">
                  <c:v>39.200000000000003</c:v>
                </c:pt>
                <c:pt idx="155">
                  <c:v>38.4</c:v>
                </c:pt>
                <c:pt idx="156">
                  <c:v>35.199999999999996</c:v>
                </c:pt>
                <c:pt idx="157">
                  <c:v>34.799999999999997</c:v>
                </c:pt>
                <c:pt idx="158">
                  <c:v>34.099999999999994</c:v>
                </c:pt>
                <c:pt idx="159">
                  <c:v>39.200000000000003</c:v>
                </c:pt>
                <c:pt idx="160">
                  <c:v>38.6</c:v>
                </c:pt>
                <c:pt idx="161">
                  <c:v>37.700000000000003</c:v>
                </c:pt>
                <c:pt idx="162">
                  <c:v>35.099999999999994</c:v>
                </c:pt>
                <c:pt idx="163">
                  <c:v>33.70000000000001</c:v>
                </c:pt>
                <c:pt idx="164">
                  <c:v>35.199999999999996</c:v>
                </c:pt>
                <c:pt idx="165" formatCode="0.0">
                  <c:v>37</c:v>
                </c:pt>
                <c:pt idx="166">
                  <c:v>39.6</c:v>
                </c:pt>
                <c:pt idx="167" formatCode="0.0">
                  <c:v>38</c:v>
                </c:pt>
                <c:pt idx="168">
                  <c:v>40.300000000000004</c:v>
                </c:pt>
                <c:pt idx="169">
                  <c:v>36.299999999999997</c:v>
                </c:pt>
                <c:pt idx="170">
                  <c:v>33.5</c:v>
                </c:pt>
                <c:pt idx="171">
                  <c:v>33.599999999999994</c:v>
                </c:pt>
                <c:pt idx="172">
                  <c:v>37.4</c:v>
                </c:pt>
                <c:pt idx="173">
                  <c:v>40.400000000000006</c:v>
                </c:pt>
                <c:pt idx="174">
                  <c:v>39.4</c:v>
                </c:pt>
                <c:pt idx="175">
                  <c:v>42.7</c:v>
                </c:pt>
                <c:pt idx="176">
                  <c:v>42.2</c:v>
                </c:pt>
                <c:pt idx="177">
                  <c:v>34.699999999999996</c:v>
                </c:pt>
                <c:pt idx="178">
                  <c:v>37.700000000000003</c:v>
                </c:pt>
                <c:pt idx="179">
                  <c:v>36.700000000000003</c:v>
                </c:pt>
                <c:pt idx="180" formatCode="0.0">
                  <c:v>41</c:v>
                </c:pt>
                <c:pt idx="181">
                  <c:v>39.900000000000006</c:v>
                </c:pt>
                <c:pt idx="182">
                  <c:v>42.1</c:v>
                </c:pt>
                <c:pt idx="183" formatCode="0.0">
                  <c:v>40</c:v>
                </c:pt>
                <c:pt idx="184">
                  <c:v>35.299999999999997</c:v>
                </c:pt>
                <c:pt idx="185">
                  <c:v>35.199999999999996</c:v>
                </c:pt>
                <c:pt idx="186">
                  <c:v>34.299999999999997</c:v>
                </c:pt>
                <c:pt idx="187">
                  <c:v>41.900000000000006</c:v>
                </c:pt>
                <c:pt idx="188">
                  <c:v>36.6</c:v>
                </c:pt>
                <c:pt idx="189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D-4CF1-B43E-877A11E5D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 13'!$P$1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13'!$P$2:$P$191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44D-4CF1-B43E-877A11E5DC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13'!$Q$1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13'!$Q$2:$Q$191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44D-4CF1-B43E-877A11E5DCA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44D-4CF1-B43E-877A11E5DCA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44D-4CF1-B43E-877A11E5DCA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44D-4CF1-B43E-877A11E5DCA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44D-4CF1-B43E-877A11E5DCA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13'!$V$2:$V$191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44D-4CF1-B43E-877A11E5DCA8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13'!$AF$1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636"/>
                        <a:gd name="adj2" fmla="val 10594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A44D-4CF1-B43E-877A11E5DCA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13'!$AG$9:$AG$10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13'!$AH$9:$AH$10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44D-4CF1-B43E-877A11E5DCA8}"/>
            </c:ext>
          </c:extLst>
        </c:ser>
        <c:ser>
          <c:idx val="9"/>
          <c:order val="9"/>
          <c:tx>
            <c:strRef>
              <c:f>'Figure 13'!$AF$2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4D-4CF1-B43E-877A11E5DCA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13'!$AG$12:$AG$13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13'!$AH$12:$AH$13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44D-4CF1-B43E-877A11E5DCA8}"/>
            </c:ext>
          </c:extLst>
        </c:ser>
        <c:ser>
          <c:idx val="10"/>
          <c:order val="10"/>
          <c:tx>
            <c:strRef>
              <c:f>'Figure 13'!$AF$3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4D-4CF1-B43E-877A11E5DCA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13'!$AG$15:$AG$16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13'!$AH$15:$AH$16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44D-4CF1-B43E-877A11E5DCA8}"/>
            </c:ext>
          </c:extLst>
        </c:ser>
        <c:ser>
          <c:idx val="11"/>
          <c:order val="11"/>
          <c:tx>
            <c:strRef>
              <c:f>'Figure 13'!$AF$4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4D-4CF1-B43E-877A11E5DCA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13'!$AG$18:$AG$19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13'!$AH$18:$AH$19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44D-4CF1-B43E-877A11E5DCA8}"/>
            </c:ext>
          </c:extLst>
        </c:ser>
        <c:ser>
          <c:idx val="12"/>
          <c:order val="12"/>
          <c:tx>
            <c:strRef>
              <c:f>'Figure 13'!$AF$5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4D-4CF1-B43E-877A11E5DCA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13'!$AG$21:$AG$22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13'!$AH$21:$AH$22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44D-4CF1-B43E-877A11E5DCA8}"/>
            </c:ext>
          </c:extLst>
        </c:ser>
        <c:ser>
          <c:idx val="13"/>
          <c:order val="13"/>
          <c:tx>
            <c:strRef>
              <c:f>'Figure 13'!$AF$6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4D-4CF1-B43E-877A11E5DCA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13'!$AG$24:$AG$25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13'!$AH$24:$AH$25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44D-4CF1-B43E-877A11E5D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13'!$AF$7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A44D-4CF1-B43E-877A11E5DCA8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13'!$AG$27:$AG$28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13'!$AH$27:$AH$28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A44D-4CF1-B43E-877A11E5DCA8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80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1028790042724648"/>
          <c:w val="0.93799351551644283"/>
          <c:h val="0.73642265299383103"/>
        </c:manualLayout>
      </c:layout>
      <c:lineChart>
        <c:grouping val="standard"/>
        <c:varyColors val="0"/>
        <c:ser>
          <c:idx val="0"/>
          <c:order val="0"/>
          <c:tx>
            <c:strRef>
              <c:f>'Figure 14'!$O$2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14'!$N$3:$N$192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14'!$O$3:$O$192</c:f>
              <c:numCache>
                <c:formatCode>0.0</c:formatCode>
                <c:ptCount val="190"/>
                <c:pt idx="0">
                  <c:v>95.818549257967973</c:v>
                </c:pt>
                <c:pt idx="1">
                  <c:v>101.35337477887975</c:v>
                </c:pt>
                <c:pt idx="2">
                  <c:v>104.46184922762451</c:v>
                </c:pt>
                <c:pt idx="3">
                  <c:v>104.37424429741738</c:v>
                </c:pt>
                <c:pt idx="4">
                  <c:v>101.74141082697636</c:v>
                </c:pt>
                <c:pt idx="5">
                  <c:v>102.84827845754201</c:v>
                </c:pt>
                <c:pt idx="6">
                  <c:v>100.30201278621971</c:v>
                </c:pt>
                <c:pt idx="7">
                  <c:v>101.75590621240313</c:v>
                </c:pt>
                <c:pt idx="8">
                  <c:v>101.25312349750459</c:v>
                </c:pt>
                <c:pt idx="9">
                  <c:v>101.70896245969993</c:v>
                </c:pt>
                <c:pt idx="10">
                  <c:v>101.48494281607825</c:v>
                </c:pt>
                <c:pt idx="11">
                  <c:v>97.933743667532056</c:v>
                </c:pt>
                <c:pt idx="12">
                  <c:v>97.747927173786479</c:v>
                </c:pt>
                <c:pt idx="13">
                  <c:v>91.387048008494148</c:v>
                </c:pt>
                <c:pt idx="14">
                  <c:v>88.967388561735021</c:v>
                </c:pt>
                <c:pt idx="15">
                  <c:v>92.317474667062456</c:v>
                </c:pt>
                <c:pt idx="16">
                  <c:v>85.58626631746661</c:v>
                </c:pt>
                <c:pt idx="17">
                  <c:v>80.519620417217894</c:v>
                </c:pt>
                <c:pt idx="18">
                  <c:v>78.069365644132446</c:v>
                </c:pt>
                <c:pt idx="19">
                  <c:v>73.564480511975077</c:v>
                </c:pt>
                <c:pt idx="20">
                  <c:v>65.93643641244428</c:v>
                </c:pt>
                <c:pt idx="21">
                  <c:v>58.76409712337508</c:v>
                </c:pt>
                <c:pt idx="22">
                  <c:v>65.667160897111927</c:v>
                </c:pt>
                <c:pt idx="23">
                  <c:v>47.003673709080481</c:v>
                </c:pt>
                <c:pt idx="24">
                  <c:v>34.779176909312866</c:v>
                </c:pt>
                <c:pt idx="25">
                  <c:v>29.834247127659236</c:v>
                </c:pt>
                <c:pt idx="26">
                  <c:v>27.11645959519819</c:v>
                </c:pt>
                <c:pt idx="27">
                  <c:v>19.904971320008897</c:v>
                </c:pt>
                <c:pt idx="28">
                  <c:v>16.386087567006239</c:v>
                </c:pt>
                <c:pt idx="29">
                  <c:v>27.40412669896865</c:v>
                </c:pt>
                <c:pt idx="30">
                  <c:v>28.324662231648229</c:v>
                </c:pt>
                <c:pt idx="31">
                  <c:v>28.964278194007647</c:v>
                </c:pt>
                <c:pt idx="32">
                  <c:v>27.060420214332353</c:v>
                </c:pt>
                <c:pt idx="33">
                  <c:v>26.246776275742008</c:v>
                </c:pt>
                <c:pt idx="34">
                  <c:v>19.991746104271758</c:v>
                </c:pt>
                <c:pt idx="35">
                  <c:v>17.162184011340432</c:v>
                </c:pt>
                <c:pt idx="36">
                  <c:v>27.251945966248332</c:v>
                </c:pt>
                <c:pt idx="37">
                  <c:v>27.82283259995922</c:v>
                </c:pt>
                <c:pt idx="38">
                  <c:v>28.020521507496749</c:v>
                </c:pt>
                <c:pt idx="39">
                  <c:v>26.674000254995388</c:v>
                </c:pt>
                <c:pt idx="40">
                  <c:v>21.764452475928859</c:v>
                </c:pt>
                <c:pt idx="41">
                  <c:v>17.723061182591955</c:v>
                </c:pt>
                <c:pt idx="42">
                  <c:v>14.508714268695208</c:v>
                </c:pt>
                <c:pt idx="43">
                  <c:v>19.805141052513207</c:v>
                </c:pt>
                <c:pt idx="44">
                  <c:v>27.630220821992641</c:v>
                </c:pt>
                <c:pt idx="45">
                  <c:v>27.686985008812847</c:v>
                </c:pt>
                <c:pt idx="46">
                  <c:v>25.768284217833028</c:v>
                </c:pt>
                <c:pt idx="47">
                  <c:v>25.60169121024466</c:v>
                </c:pt>
                <c:pt idx="48">
                  <c:v>19.793175733865638</c:v>
                </c:pt>
                <c:pt idx="49">
                  <c:v>18.073740171704834</c:v>
                </c:pt>
                <c:pt idx="50">
                  <c:v>28.021752728818178</c:v>
                </c:pt>
                <c:pt idx="51">
                  <c:v>29.574058259205465</c:v>
                </c:pt>
                <c:pt idx="52">
                  <c:v>30.837502732950352</c:v>
                </c:pt>
                <c:pt idx="53">
                  <c:v>30.196395337447353</c:v>
                </c:pt>
                <c:pt idx="54">
                  <c:v>29.516914753559973</c:v>
                </c:pt>
                <c:pt idx="55">
                  <c:v>23.74708376010015</c:v>
                </c:pt>
                <c:pt idx="56">
                  <c:v>25.928578962171283</c:v>
                </c:pt>
                <c:pt idx="57">
                  <c:v>31.444404493815011</c:v>
                </c:pt>
                <c:pt idx="58">
                  <c:v>32.653283910203953</c:v>
                </c:pt>
                <c:pt idx="59">
                  <c:v>33.921071387134738</c:v>
                </c:pt>
                <c:pt idx="60">
                  <c:v>31.763262281239939</c:v>
                </c:pt>
                <c:pt idx="61">
                  <c:v>29.940558247647154</c:v>
                </c:pt>
                <c:pt idx="62">
                  <c:v>24.85089463220676</c:v>
                </c:pt>
                <c:pt idx="63">
                  <c:v>22.799945682082949</c:v>
                </c:pt>
                <c:pt idx="64">
                  <c:v>31.849105402568846</c:v>
                </c:pt>
                <c:pt idx="65">
                  <c:v>40.387326033413459</c:v>
                </c:pt>
                <c:pt idx="66">
                  <c:v>43.68188976377953</c:v>
                </c:pt>
                <c:pt idx="67">
                  <c:v>34.863084858831897</c:v>
                </c:pt>
                <c:pt idx="68">
                  <c:v>35.752955590227963</c:v>
                </c:pt>
                <c:pt idx="69">
                  <c:v>32.45957863792259</c:v>
                </c:pt>
                <c:pt idx="70">
                  <c:v>23.569129893307881</c:v>
                </c:pt>
                <c:pt idx="71">
                  <c:v>34.364014211138695</c:v>
                </c:pt>
                <c:pt idx="72">
                  <c:v>35.706574543884273</c:v>
                </c:pt>
                <c:pt idx="73">
                  <c:v>37.071951842807657</c:v>
                </c:pt>
                <c:pt idx="74">
                  <c:v>35.802920259108824</c:v>
                </c:pt>
                <c:pt idx="75">
                  <c:v>34.619963886694507</c:v>
                </c:pt>
                <c:pt idx="76">
                  <c:v>29.848813928644702</c:v>
                </c:pt>
                <c:pt idx="77">
                  <c:v>24.533841700990759</c:v>
                </c:pt>
                <c:pt idx="78">
                  <c:v>35.806068690379306</c:v>
                </c:pt>
                <c:pt idx="79">
                  <c:v>38.586074055207106</c:v>
                </c:pt>
                <c:pt idx="80">
                  <c:v>39.285591587258459</c:v>
                </c:pt>
                <c:pt idx="81">
                  <c:v>37.33618346862643</c:v>
                </c:pt>
                <c:pt idx="82">
                  <c:v>35.089245667410609</c:v>
                </c:pt>
                <c:pt idx="83">
                  <c:v>28.399521902665327</c:v>
                </c:pt>
                <c:pt idx="84">
                  <c:v>27.245995887527698</c:v>
                </c:pt>
                <c:pt idx="85">
                  <c:v>36.72817434914171</c:v>
                </c:pt>
                <c:pt idx="86">
                  <c:v>40.617917548558694</c:v>
                </c:pt>
                <c:pt idx="87">
                  <c:v>41.542780338182261</c:v>
                </c:pt>
                <c:pt idx="88">
                  <c:v>42.916257709598071</c:v>
                </c:pt>
                <c:pt idx="89">
                  <c:v>47.915460581123789</c:v>
                </c:pt>
                <c:pt idx="90">
                  <c:v>48.994212907996769</c:v>
                </c:pt>
                <c:pt idx="91">
                  <c:v>47.499921265628778</c:v>
                </c:pt>
                <c:pt idx="92">
                  <c:v>50.528636537677706</c:v>
                </c:pt>
                <c:pt idx="93">
                  <c:v>50.808594664076601</c:v>
                </c:pt>
                <c:pt idx="94">
                  <c:v>50.148969626748318</c:v>
                </c:pt>
                <c:pt idx="95">
                  <c:v>47.85332757626356</c:v>
                </c:pt>
                <c:pt idx="96">
                  <c:v>46.507952548577073</c:v>
                </c:pt>
                <c:pt idx="97">
                  <c:v>46.674061445131429</c:v>
                </c:pt>
                <c:pt idx="98">
                  <c:v>42.43401216163862</c:v>
                </c:pt>
                <c:pt idx="99">
                  <c:v>49.37288879675134</c:v>
                </c:pt>
                <c:pt idx="100">
                  <c:v>52.283759228433105</c:v>
                </c:pt>
                <c:pt idx="101">
                  <c:v>50.342371952889621</c:v>
                </c:pt>
                <c:pt idx="102">
                  <c:v>53.575279687289388</c:v>
                </c:pt>
                <c:pt idx="103">
                  <c:v>50.354407114240416</c:v>
                </c:pt>
                <c:pt idx="104">
                  <c:v>44.150705901249218</c:v>
                </c:pt>
                <c:pt idx="105">
                  <c:v>45.184867866132684</c:v>
                </c:pt>
                <c:pt idx="106">
                  <c:v>52.2336572184212</c:v>
                </c:pt>
                <c:pt idx="107">
                  <c:v>55.038648188913356</c:v>
                </c:pt>
                <c:pt idx="108">
                  <c:v>55.994075542947719</c:v>
                </c:pt>
                <c:pt idx="109">
                  <c:v>56.87761933473724</c:v>
                </c:pt>
                <c:pt idx="110">
                  <c:v>55.926989392307412</c:v>
                </c:pt>
                <c:pt idx="111">
                  <c:v>63.533133500619996</c:v>
                </c:pt>
                <c:pt idx="112">
                  <c:v>51.883696357034935</c:v>
                </c:pt>
                <c:pt idx="113">
                  <c:v>59.210820866110701</c:v>
                </c:pt>
                <c:pt idx="114">
                  <c:v>59.316137683267769</c:v>
                </c:pt>
                <c:pt idx="115">
                  <c:v>64.878459520799552</c:v>
                </c:pt>
                <c:pt idx="116">
                  <c:v>63.902790055221779</c:v>
                </c:pt>
                <c:pt idx="117">
                  <c:v>58.415676453057586</c:v>
                </c:pt>
                <c:pt idx="118">
                  <c:v>57.780465558948322</c:v>
                </c:pt>
                <c:pt idx="119">
                  <c:v>50.388817631771573</c:v>
                </c:pt>
                <c:pt idx="120">
                  <c:v>58.819343534913202</c:v>
                </c:pt>
                <c:pt idx="121">
                  <c:v>72.642082191404924</c:v>
                </c:pt>
                <c:pt idx="122">
                  <c:v>65.290010412200644</c:v>
                </c:pt>
                <c:pt idx="123">
                  <c:v>68.58467289719627</c:v>
                </c:pt>
                <c:pt idx="124">
                  <c:v>68.902963664250422</c:v>
                </c:pt>
                <c:pt idx="125">
                  <c:v>72.191689968571595</c:v>
                </c:pt>
                <c:pt idx="126">
                  <c:v>63.505958134245013</c:v>
                </c:pt>
                <c:pt idx="127">
                  <c:v>73.888489240844493</c:v>
                </c:pt>
                <c:pt idx="128">
                  <c:v>75.835174366275552</c:v>
                </c:pt>
                <c:pt idx="129">
                  <c:v>76.826850214700684</c:v>
                </c:pt>
                <c:pt idx="130">
                  <c:v>74.898741599386582</c:v>
                </c:pt>
                <c:pt idx="131">
                  <c:v>76.833551654157844</c:v>
                </c:pt>
                <c:pt idx="132">
                  <c:v>83.609785555344047</c:v>
                </c:pt>
                <c:pt idx="133">
                  <c:v>80.389891793175067</c:v>
                </c:pt>
                <c:pt idx="134">
                  <c:v>72.090005196803816</c:v>
                </c:pt>
                <c:pt idx="135">
                  <c:v>78.124601106472269</c:v>
                </c:pt>
                <c:pt idx="136">
                  <c:v>80.917608966838671</c:v>
                </c:pt>
                <c:pt idx="137">
                  <c:v>80.413284479243359</c:v>
                </c:pt>
                <c:pt idx="138">
                  <c:v>83.235339625560883</c:v>
                </c:pt>
                <c:pt idx="139">
                  <c:v>92.598347340913918</c:v>
                </c:pt>
                <c:pt idx="140">
                  <c:v>88.997591658349322</c:v>
                </c:pt>
                <c:pt idx="141">
                  <c:v>83.413246575987202</c:v>
                </c:pt>
                <c:pt idx="142">
                  <c:v>81.016813520909565</c:v>
                </c:pt>
                <c:pt idx="143">
                  <c:v>76.674881505383979</c:v>
                </c:pt>
                <c:pt idx="144">
                  <c:v>77.602250232069153</c:v>
                </c:pt>
                <c:pt idx="145">
                  <c:v>86.738767918417082</c:v>
                </c:pt>
                <c:pt idx="146">
                  <c:v>90.550566443397003</c:v>
                </c:pt>
                <c:pt idx="147">
                  <c:v>89.393395310484252</c:v>
                </c:pt>
                <c:pt idx="148">
                  <c:v>78.709694280537107</c:v>
                </c:pt>
                <c:pt idx="149">
                  <c:v>80.514430187650234</c:v>
                </c:pt>
                <c:pt idx="150">
                  <c:v>85.669846779915446</c:v>
                </c:pt>
                <c:pt idx="151">
                  <c:v>80.519871142569613</c:v>
                </c:pt>
                <c:pt idx="152">
                  <c:v>92.080878824156059</c:v>
                </c:pt>
                <c:pt idx="153">
                  <c:v>89.730702238965918</c:v>
                </c:pt>
                <c:pt idx="154">
                  <c:v>92.3355746832097</c:v>
                </c:pt>
                <c:pt idx="155">
                  <c:v>91.922157587287643</c:v>
                </c:pt>
                <c:pt idx="156">
                  <c:v>77.542990295844021</c:v>
                </c:pt>
                <c:pt idx="157">
                  <c:v>81.962167623474997</c:v>
                </c:pt>
                <c:pt idx="158">
                  <c:v>81.769380813438005</c:v>
                </c:pt>
                <c:pt idx="159">
                  <c:v>93.038272157564904</c:v>
                </c:pt>
                <c:pt idx="160">
                  <c:v>99.971141094109214</c:v>
                </c:pt>
                <c:pt idx="161">
                  <c:v>99.062833684079578</c:v>
                </c:pt>
                <c:pt idx="162">
                  <c:v>82.85808758420481</c:v>
                </c:pt>
                <c:pt idx="163">
                  <c:v>77.718280401678925</c:v>
                </c:pt>
                <c:pt idx="164">
                  <c:v>80.290718171196815</c:v>
                </c:pt>
                <c:pt idx="165">
                  <c:v>78.083018617168548</c:v>
                </c:pt>
                <c:pt idx="166">
                  <c:v>92.542582668748324</c:v>
                </c:pt>
                <c:pt idx="167">
                  <c:v>95.906016832136757</c:v>
                </c:pt>
                <c:pt idx="168">
                  <c:v>90.345891816465567</c:v>
                </c:pt>
                <c:pt idx="169">
                  <c:v>79.551233932114812</c:v>
                </c:pt>
                <c:pt idx="170">
                  <c:v>78.157038492234022</c:v>
                </c:pt>
                <c:pt idx="171">
                  <c:v>83.772796117020803</c:v>
                </c:pt>
                <c:pt idx="172">
                  <c:v>81.859546752218094</c:v>
                </c:pt>
                <c:pt idx="173">
                  <c:v>80.299121908807365</c:v>
                </c:pt>
                <c:pt idx="174">
                  <c:v>88.339440576523756</c:v>
                </c:pt>
                <c:pt idx="175">
                  <c:v>86.360862967192858</c:v>
                </c:pt>
                <c:pt idx="176">
                  <c:v>84.807771563143959</c:v>
                </c:pt>
                <c:pt idx="177">
                  <c:v>76.956973368412022</c:v>
                </c:pt>
                <c:pt idx="178">
                  <c:v>88.4309500969987</c:v>
                </c:pt>
                <c:pt idx="179">
                  <c:v>88.474978969489925</c:v>
                </c:pt>
                <c:pt idx="180">
                  <c:v>99.8137015376183</c:v>
                </c:pt>
                <c:pt idx="181">
                  <c:v>109.98023015220657</c:v>
                </c:pt>
                <c:pt idx="182">
                  <c:v>104.9441575854396</c:v>
                </c:pt>
                <c:pt idx="183">
                  <c:v>100.04504063448545</c:v>
                </c:pt>
                <c:pt idx="184">
                  <c:v>92.103286536322756</c:v>
                </c:pt>
                <c:pt idx="185">
                  <c:v>87.672347790280966</c:v>
                </c:pt>
                <c:pt idx="186">
                  <c:v>90.076279595592183</c:v>
                </c:pt>
                <c:pt idx="187">
                  <c:v>89.804566059958631</c:v>
                </c:pt>
                <c:pt idx="188">
                  <c:v>93.442648962908422</c:v>
                </c:pt>
                <c:pt idx="189">
                  <c:v>93.248267079808954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2-4A9F-9864-63E8E543535A}"/>
            </c:ext>
          </c:extLst>
        </c:ser>
        <c:ser>
          <c:idx val="1"/>
          <c:order val="1"/>
          <c:tx>
            <c:strRef>
              <c:f>'Figure 14'!$P$2</c:f>
              <c:strCache>
                <c:ptCount val="1"/>
                <c:pt idx="0">
                  <c:v>HGV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14'!$N$3:$N$192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14'!$P$3:$P$192</c:f>
              <c:numCache>
                <c:formatCode>0.0</c:formatCode>
                <c:ptCount val="190"/>
                <c:pt idx="0">
                  <c:v>99.12384560738812</c:v>
                </c:pt>
                <c:pt idx="1">
                  <c:v>113.04169011645526</c:v>
                </c:pt>
                <c:pt idx="2">
                  <c:v>100.26082703906971</c:v>
                </c:pt>
                <c:pt idx="3">
                  <c:v>99.080236561038049</c:v>
                </c:pt>
                <c:pt idx="4">
                  <c:v>98.412006693627106</c:v>
                </c:pt>
                <c:pt idx="5">
                  <c:v>97.179614052449281</c:v>
                </c:pt>
                <c:pt idx="6">
                  <c:v>96.676287938423869</c:v>
                </c:pt>
                <c:pt idx="7">
                  <c:v>104.33104113885874</c:v>
                </c:pt>
                <c:pt idx="8">
                  <c:v>109.8139033818466</c:v>
                </c:pt>
                <c:pt idx="9">
                  <c:v>102.97689573459716</c:v>
                </c:pt>
                <c:pt idx="10">
                  <c:v>104.18347333752729</c:v>
                </c:pt>
                <c:pt idx="11">
                  <c:v>102.00508998363932</c:v>
                </c:pt>
                <c:pt idx="12">
                  <c:v>99.271069738816024</c:v>
                </c:pt>
                <c:pt idx="13">
                  <c:v>100.35747021081576</c:v>
                </c:pt>
                <c:pt idx="14">
                  <c:v>95.892867148540375</c:v>
                </c:pt>
                <c:pt idx="15">
                  <c:v>109.19213702152366</c:v>
                </c:pt>
                <c:pt idx="16">
                  <c:v>100.30327214684756</c:v>
                </c:pt>
                <c:pt idx="17">
                  <c:v>99.010144266208016</c:v>
                </c:pt>
                <c:pt idx="18">
                  <c:v>99.42643608238464</c:v>
                </c:pt>
                <c:pt idx="19">
                  <c:v>92.957585675413384</c:v>
                </c:pt>
                <c:pt idx="20">
                  <c:v>91.302293617386823</c:v>
                </c:pt>
                <c:pt idx="21">
                  <c:v>88.757494087233923</c:v>
                </c:pt>
                <c:pt idx="22">
                  <c:v>108.59077356302799</c:v>
                </c:pt>
                <c:pt idx="23">
                  <c:v>90.640403356285518</c:v>
                </c:pt>
                <c:pt idx="24">
                  <c:v>76.740853442785365</c:v>
                </c:pt>
                <c:pt idx="25">
                  <c:v>69.166695349877799</c:v>
                </c:pt>
                <c:pt idx="26">
                  <c:v>62.089676822297626</c:v>
                </c:pt>
                <c:pt idx="27">
                  <c:v>62.225177673413413</c:v>
                </c:pt>
                <c:pt idx="28">
                  <c:v>59.469195317052495</c:v>
                </c:pt>
                <c:pt idx="29">
                  <c:v>67.219283970707892</c:v>
                </c:pt>
                <c:pt idx="30">
                  <c:v>64.195413831475634</c:v>
                </c:pt>
                <c:pt idx="31">
                  <c:v>64.988924669136125</c:v>
                </c:pt>
                <c:pt idx="32">
                  <c:v>61.738035264483628</c:v>
                </c:pt>
                <c:pt idx="33">
                  <c:v>56.387964783943247</c:v>
                </c:pt>
                <c:pt idx="34">
                  <c:v>59.295432251460745</c:v>
                </c:pt>
                <c:pt idx="35">
                  <c:v>60.599103531212414</c:v>
                </c:pt>
                <c:pt idx="36">
                  <c:v>64.287196944536689</c:v>
                </c:pt>
                <c:pt idx="37">
                  <c:v>59.662713252840405</c:v>
                </c:pt>
                <c:pt idx="38">
                  <c:v>60.511363636363633</c:v>
                </c:pt>
                <c:pt idx="39">
                  <c:v>53.934376057086709</c:v>
                </c:pt>
                <c:pt idx="40">
                  <c:v>42.608430572255998</c:v>
                </c:pt>
                <c:pt idx="41">
                  <c:v>44.777988614800755</c:v>
                </c:pt>
                <c:pt idx="42">
                  <c:v>41.888619854721547</c:v>
                </c:pt>
                <c:pt idx="43">
                  <c:v>38.093702579666164</c:v>
                </c:pt>
                <c:pt idx="44">
                  <c:v>52.900398273592295</c:v>
                </c:pt>
                <c:pt idx="45">
                  <c:v>57.291373516314337</c:v>
                </c:pt>
                <c:pt idx="46">
                  <c:v>56.802253225912104</c:v>
                </c:pt>
                <c:pt idx="47">
                  <c:v>60.785265119167761</c:v>
                </c:pt>
                <c:pt idx="48">
                  <c:v>58.500336813742003</c:v>
                </c:pt>
                <c:pt idx="49">
                  <c:v>60.476760640034833</c:v>
                </c:pt>
                <c:pt idx="50">
                  <c:v>84.952838815875424</c:v>
                </c:pt>
                <c:pt idx="51">
                  <c:v>58.512471351857741</c:v>
                </c:pt>
                <c:pt idx="52">
                  <c:v>58.205778832774001</c:v>
                </c:pt>
                <c:pt idx="53">
                  <c:v>58.253857737333824</c:v>
                </c:pt>
                <c:pt idx="54">
                  <c:v>56.735742118313851</c:v>
                </c:pt>
                <c:pt idx="55">
                  <c:v>55.472578763127188</c:v>
                </c:pt>
                <c:pt idx="56">
                  <c:v>55.977898447175377</c:v>
                </c:pt>
                <c:pt idx="57">
                  <c:v>61.616706337399584</c:v>
                </c:pt>
                <c:pt idx="58">
                  <c:v>56.493454851998536</c:v>
                </c:pt>
                <c:pt idx="59">
                  <c:v>64.284450421119686</c:v>
                </c:pt>
                <c:pt idx="60">
                  <c:v>58.034411429854238</c:v>
                </c:pt>
                <c:pt idx="61">
                  <c:v>54.757071322235753</c:v>
                </c:pt>
                <c:pt idx="62">
                  <c:v>53.853282425770097</c:v>
                </c:pt>
                <c:pt idx="63">
                  <c:v>58.22235522968726</c:v>
                </c:pt>
                <c:pt idx="64">
                  <c:v>78.687636851646928</c:v>
                </c:pt>
                <c:pt idx="65">
                  <c:v>76.830248221653079</c:v>
                </c:pt>
                <c:pt idx="66">
                  <c:v>67.241501291167012</c:v>
                </c:pt>
                <c:pt idx="67">
                  <c:v>59.950316097902764</c:v>
                </c:pt>
                <c:pt idx="68">
                  <c:v>53.698390919296493</c:v>
                </c:pt>
                <c:pt idx="69">
                  <c:v>47.879012803859716</c:v>
                </c:pt>
                <c:pt idx="70">
                  <c:v>55.853062758361517</c:v>
                </c:pt>
                <c:pt idx="71">
                  <c:v>57.816221855168216</c:v>
                </c:pt>
                <c:pt idx="72">
                  <c:v>63.620950142689267</c:v>
                </c:pt>
                <c:pt idx="73">
                  <c:v>68.751218993244549</c:v>
                </c:pt>
                <c:pt idx="74">
                  <c:v>63.632972166353078</c:v>
                </c:pt>
                <c:pt idx="75">
                  <c:v>60.15866245841508</c:v>
                </c:pt>
                <c:pt idx="76">
                  <c:v>60.580945306696897</c:v>
                </c:pt>
                <c:pt idx="77">
                  <c:v>57.202369931494168</c:v>
                </c:pt>
                <c:pt idx="78">
                  <c:v>62.359948704103672</c:v>
                </c:pt>
                <c:pt idx="79">
                  <c:v>63.302256021891999</c:v>
                </c:pt>
                <c:pt idx="80">
                  <c:v>68.101597101060264</c:v>
                </c:pt>
                <c:pt idx="81">
                  <c:v>62.328788157975559</c:v>
                </c:pt>
                <c:pt idx="82">
                  <c:v>58.030749621604393</c:v>
                </c:pt>
                <c:pt idx="83">
                  <c:v>54.760486386095245</c:v>
                </c:pt>
                <c:pt idx="84">
                  <c:v>54.672051246344523</c:v>
                </c:pt>
                <c:pt idx="85">
                  <c:v>61.42333989542982</c:v>
                </c:pt>
                <c:pt idx="86">
                  <c:v>66.280612244897966</c:v>
                </c:pt>
                <c:pt idx="87">
                  <c:v>67.923768405451554</c:v>
                </c:pt>
                <c:pt idx="88">
                  <c:v>71.677724165661445</c:v>
                </c:pt>
                <c:pt idx="89">
                  <c:v>66.913713727678569</c:v>
                </c:pt>
                <c:pt idx="90">
                  <c:v>58.915299396999018</c:v>
                </c:pt>
                <c:pt idx="91">
                  <c:v>59.692212717170825</c:v>
                </c:pt>
                <c:pt idx="92">
                  <c:v>71.337986891884682</c:v>
                </c:pt>
                <c:pt idx="93">
                  <c:v>74.31661987357252</c:v>
                </c:pt>
                <c:pt idx="94">
                  <c:v>72.88118563175081</c:v>
                </c:pt>
                <c:pt idx="95">
                  <c:v>70.607785764264364</c:v>
                </c:pt>
                <c:pt idx="96">
                  <c:v>64.773184429461082</c:v>
                </c:pt>
                <c:pt idx="97">
                  <c:v>58.149794801641583</c:v>
                </c:pt>
                <c:pt idx="98">
                  <c:v>53.735429867793158</c:v>
                </c:pt>
                <c:pt idx="99">
                  <c:v>66.599270851575312</c:v>
                </c:pt>
                <c:pt idx="100">
                  <c:v>70.670483320488827</c:v>
                </c:pt>
                <c:pt idx="101">
                  <c:v>69.587175442853678</c:v>
                </c:pt>
                <c:pt idx="102">
                  <c:v>71.054414436608866</c:v>
                </c:pt>
                <c:pt idx="103">
                  <c:v>66.379695172501755</c:v>
                </c:pt>
                <c:pt idx="104">
                  <c:v>56.684631716478847</c:v>
                </c:pt>
                <c:pt idx="105">
                  <c:v>54.705237610584824</c:v>
                </c:pt>
                <c:pt idx="106">
                  <c:v>67.686967993215447</c:v>
                </c:pt>
                <c:pt idx="107">
                  <c:v>71.698374797812519</c:v>
                </c:pt>
                <c:pt idx="108">
                  <c:v>69.81296924284382</c:v>
                </c:pt>
                <c:pt idx="109">
                  <c:v>72.845279123081369</c:v>
                </c:pt>
                <c:pt idx="110">
                  <c:v>68.449513479023778</c:v>
                </c:pt>
                <c:pt idx="111">
                  <c:v>59.414335951621908</c:v>
                </c:pt>
                <c:pt idx="112">
                  <c:v>53.544380490760382</c:v>
                </c:pt>
                <c:pt idx="113">
                  <c:v>73.653481243614067</c:v>
                </c:pt>
                <c:pt idx="114">
                  <c:v>74.74909180469183</c:v>
                </c:pt>
                <c:pt idx="115">
                  <c:v>73.325953637359476</c:v>
                </c:pt>
                <c:pt idx="116">
                  <c:v>76.273547401418469</c:v>
                </c:pt>
                <c:pt idx="117">
                  <c:v>71.253020475645428</c:v>
                </c:pt>
                <c:pt idx="118">
                  <c:v>67.418583256669734</c:v>
                </c:pt>
                <c:pt idx="119">
                  <c:v>62.943800178412133</c:v>
                </c:pt>
                <c:pt idx="120">
                  <c:v>79.411110540813354</c:v>
                </c:pt>
                <c:pt idx="121">
                  <c:v>87.570305676855895</c:v>
                </c:pt>
                <c:pt idx="122">
                  <c:v>76.259786742226538</c:v>
                </c:pt>
                <c:pt idx="123">
                  <c:v>82.005235186800988</c:v>
                </c:pt>
                <c:pt idx="124">
                  <c:v>80.733007859838651</c:v>
                </c:pt>
                <c:pt idx="125">
                  <c:v>72.483196691040703</c:v>
                </c:pt>
                <c:pt idx="126">
                  <c:v>72.452027516292532</c:v>
                </c:pt>
                <c:pt idx="127">
                  <c:v>83.140032561808681</c:v>
                </c:pt>
                <c:pt idx="128">
                  <c:v>88.445476413203266</c:v>
                </c:pt>
                <c:pt idx="129">
                  <c:v>87.562678202733252</c:v>
                </c:pt>
                <c:pt idx="130">
                  <c:v>88.39729341004184</c:v>
                </c:pt>
                <c:pt idx="131">
                  <c:v>84.198952879581157</c:v>
                </c:pt>
                <c:pt idx="132">
                  <c:v>54.516423357664237</c:v>
                </c:pt>
                <c:pt idx="133">
                  <c:v>49.252168710738857</c:v>
                </c:pt>
                <c:pt idx="134">
                  <c:v>106.08045492839091</c:v>
                </c:pt>
                <c:pt idx="135">
                  <c:v>92.346270889648252</c:v>
                </c:pt>
                <c:pt idx="136">
                  <c:v>108.71579443288446</c:v>
                </c:pt>
                <c:pt idx="137">
                  <c:v>116.42890013805798</c:v>
                </c:pt>
                <c:pt idx="138">
                  <c:v>86.580318029733363</c:v>
                </c:pt>
                <c:pt idx="139">
                  <c:v>54.320102024549655</c:v>
                </c:pt>
                <c:pt idx="140">
                  <c:v>48.31984442474333</c:v>
                </c:pt>
                <c:pt idx="141">
                  <c:v>98.009259259259267</c:v>
                </c:pt>
                <c:pt idx="142">
                  <c:v>93.121495960297423</c:v>
                </c:pt>
                <c:pt idx="143">
                  <c:v>108.15900816687987</c:v>
                </c:pt>
                <c:pt idx="144">
                  <c:v>115.53184352857322</c:v>
                </c:pt>
                <c:pt idx="145">
                  <c:v>86.077277731902015</c:v>
                </c:pt>
                <c:pt idx="146">
                  <c:v>55.848997164759005</c:v>
                </c:pt>
                <c:pt idx="147">
                  <c:v>49.525366371275339</c:v>
                </c:pt>
                <c:pt idx="148">
                  <c:v>98.526904584027747</c:v>
                </c:pt>
                <c:pt idx="149">
                  <c:v>94.028006589785832</c:v>
                </c:pt>
                <c:pt idx="150">
                  <c:v>111.04583308606809</c:v>
                </c:pt>
                <c:pt idx="151">
                  <c:v>117.02605193606578</c:v>
                </c:pt>
                <c:pt idx="152">
                  <c:v>96.891767965503121</c:v>
                </c:pt>
                <c:pt idx="153">
                  <c:v>76.607328342705685</c:v>
                </c:pt>
                <c:pt idx="154">
                  <c:v>71.62767546042808</c:v>
                </c:pt>
                <c:pt idx="155">
                  <c:v>99.569205915725917</c:v>
                </c:pt>
                <c:pt idx="156">
                  <c:v>100.77704064802258</c:v>
                </c:pt>
                <c:pt idx="157">
                  <c:v>108.86926955547398</c:v>
                </c:pt>
                <c:pt idx="158">
                  <c:v>109.30160332311036</c:v>
                </c:pt>
                <c:pt idx="159">
                  <c:v>99.060636962660809</c:v>
                </c:pt>
                <c:pt idx="160">
                  <c:v>80.173778579581011</c:v>
                </c:pt>
                <c:pt idx="161">
                  <c:v>76.519301272374378</c:v>
                </c:pt>
                <c:pt idx="162">
                  <c:v>100.46459136650053</c:v>
                </c:pt>
                <c:pt idx="163">
                  <c:v>102.72037382500498</c:v>
                </c:pt>
                <c:pt idx="164">
                  <c:v>108.26436715087679</c:v>
                </c:pt>
                <c:pt idx="165">
                  <c:v>112.58709778438896</c:v>
                </c:pt>
                <c:pt idx="166">
                  <c:v>111.48339299092649</c:v>
                </c:pt>
                <c:pt idx="167">
                  <c:v>84.344043572029094</c:v>
                </c:pt>
                <c:pt idx="168">
                  <c:v>82.614173228346459</c:v>
                </c:pt>
                <c:pt idx="169">
                  <c:v>100.5468485736836</c:v>
                </c:pt>
                <c:pt idx="170">
                  <c:v>101.71736386424648</c:v>
                </c:pt>
                <c:pt idx="171">
                  <c:v>108.40544811498232</c:v>
                </c:pt>
                <c:pt idx="172">
                  <c:v>109.81017522287119</c:v>
                </c:pt>
                <c:pt idx="173">
                  <c:v>96.14078768673609</c:v>
                </c:pt>
                <c:pt idx="174">
                  <c:v>80.303792013789149</c:v>
                </c:pt>
                <c:pt idx="175">
                  <c:v>78.540452932673361</c:v>
                </c:pt>
                <c:pt idx="176">
                  <c:v>116.44162205509438</c:v>
                </c:pt>
                <c:pt idx="177">
                  <c:v>104.46318877784908</c:v>
                </c:pt>
                <c:pt idx="178">
                  <c:v>110.13380707589961</c:v>
                </c:pt>
                <c:pt idx="179">
                  <c:v>113.86989024972165</c:v>
                </c:pt>
                <c:pt idx="180">
                  <c:v>107.84715453623217</c:v>
                </c:pt>
                <c:pt idx="181">
                  <c:v>86.088560885608857</c:v>
                </c:pt>
                <c:pt idx="182">
                  <c:v>69.524785546192973</c:v>
                </c:pt>
                <c:pt idx="183">
                  <c:v>86.899058626153419</c:v>
                </c:pt>
                <c:pt idx="184">
                  <c:v>97.926371410693179</c:v>
                </c:pt>
                <c:pt idx="185">
                  <c:v>111.28912071535022</c:v>
                </c:pt>
                <c:pt idx="186">
                  <c:v>112.61314735123906</c:v>
                </c:pt>
                <c:pt idx="187">
                  <c:v>98.821794078012886</c:v>
                </c:pt>
                <c:pt idx="188">
                  <c:v>77.413787489009735</c:v>
                </c:pt>
                <c:pt idx="189">
                  <c:v>69.828404527199709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5F62-4A9F-9864-63E8E5435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14'!$Q$1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14'!$Q$2:$Q$191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E-5F62-4A9F-9864-63E8E543535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F62-4A9F-9864-63E8E543535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F62-4A9F-9864-63E8E543535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F62-4A9F-9864-63E8E543535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F62-4A9F-9864-63E8E543535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14'!$V$2:$V$191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F62-4A9F-9864-63E8E543535A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14'!$AF$1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701"/>
                        <a:gd name="adj2" fmla="val 10594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5F62-4A9F-9864-63E8E543535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14'!$AG$9:$AG$10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14'!$AH$9:$AH$10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62-4A9F-9864-63E8E543535A}"/>
            </c:ext>
          </c:extLst>
        </c:ser>
        <c:ser>
          <c:idx val="9"/>
          <c:order val="9"/>
          <c:tx>
            <c:strRef>
              <c:f>'Figure 14'!$AF$2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62-4A9F-9864-63E8E543535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14'!$AG$12:$AG$13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14'!$AH$12:$AH$13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F62-4A9F-9864-63E8E543535A}"/>
            </c:ext>
          </c:extLst>
        </c:ser>
        <c:ser>
          <c:idx val="10"/>
          <c:order val="10"/>
          <c:tx>
            <c:strRef>
              <c:f>'Figure 14'!$AF$3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62-4A9F-9864-63E8E543535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14'!$AG$15:$AG$16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14'!$AH$15:$AH$16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F62-4A9F-9864-63E8E543535A}"/>
            </c:ext>
          </c:extLst>
        </c:ser>
        <c:ser>
          <c:idx val="11"/>
          <c:order val="11"/>
          <c:tx>
            <c:strRef>
              <c:f>'Figure 14'!$AF$4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62-4A9F-9864-63E8E543535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14'!$AG$18:$AG$19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14'!$AH$18:$AH$19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F62-4A9F-9864-63E8E543535A}"/>
            </c:ext>
          </c:extLst>
        </c:ser>
        <c:ser>
          <c:idx val="12"/>
          <c:order val="12"/>
          <c:tx>
            <c:strRef>
              <c:f>'Figure 14'!$AF$5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62-4A9F-9864-63E8E543535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14'!$AG$21:$AG$22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14'!$AH$21:$AH$22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F62-4A9F-9864-63E8E543535A}"/>
            </c:ext>
          </c:extLst>
        </c:ser>
        <c:ser>
          <c:idx val="13"/>
          <c:order val="13"/>
          <c:tx>
            <c:strRef>
              <c:f>'Figure 14'!$AF$6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62-4A9F-9864-63E8E543535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14'!$AG$24:$AG$25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14'!$AH$24:$AH$25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5F62-4A9F-9864-63E8E5435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14'!$AF$7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5F62-4A9F-9864-63E8E543535A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14'!$AG$27:$AG$28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14'!$AH$27:$AH$28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5F62-4A9F-9864-63E8E543535A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80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0833353536291565"/>
          <c:w val="0.93799351551644283"/>
          <c:h val="0.71749699072850792"/>
        </c:manualLayout>
      </c:layout>
      <c:lineChart>
        <c:grouping val="standard"/>
        <c:varyColors val="0"/>
        <c:ser>
          <c:idx val="0"/>
          <c:order val="0"/>
          <c:tx>
            <c:strRef>
              <c:f>'Figure 15'!$O$2</c:f>
              <c:strCache>
                <c:ptCount val="1"/>
                <c:pt idx="0">
                  <c:v>Daily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15'!$N$3:$N$195</c:f>
              <c:numCache>
                <c:formatCode>dd\ mmm</c:formatCode>
                <c:ptCount val="193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</c:numCache>
            </c:numRef>
          </c:cat>
          <c:val>
            <c:numRef>
              <c:f>'Figure 15'!$O$3:$O$192</c:f>
              <c:numCache>
                <c:formatCode>0.0</c:formatCode>
                <c:ptCount val="190"/>
                <c:pt idx="0">
                  <c:v>78.844793699097025</c:v>
                </c:pt>
                <c:pt idx="1">
                  <c:v>101.93047864222402</c:v>
                </c:pt>
                <c:pt idx="2">
                  <c:v>100.37543010848674</c:v>
                </c:pt>
                <c:pt idx="3">
                  <c:v>103.85079240201856</c:v>
                </c:pt>
                <c:pt idx="4">
                  <c:v>105.68693478396523</c:v>
                </c:pt>
                <c:pt idx="5">
                  <c:v>118.20342486677472</c:v>
                </c:pt>
                <c:pt idx="6">
                  <c:v>81.37306937116243</c:v>
                </c:pt>
                <c:pt idx="7">
                  <c:v>88.579869825368391</c:v>
                </c:pt>
                <c:pt idx="8">
                  <c:v>103.01239276519622</c:v>
                </c:pt>
                <c:pt idx="9">
                  <c:v>98.496782539487</c:v>
                </c:pt>
                <c:pt idx="10">
                  <c:v>98.052350449628534</c:v>
                </c:pt>
                <c:pt idx="11">
                  <c:v>101.13714044547598</c:v>
                </c:pt>
                <c:pt idx="12">
                  <c:v>123.39703791792864</c:v>
                </c:pt>
                <c:pt idx="13">
                  <c:v>84.139669527642923</c:v>
                </c:pt>
                <c:pt idx="14">
                  <c:v>87.826876961656936</c:v>
                </c:pt>
                <c:pt idx="15">
                  <c:v>100.49302503256288</c:v>
                </c:pt>
                <c:pt idx="16">
                  <c:v>89.692119327028735</c:v>
                </c:pt>
                <c:pt idx="17">
                  <c:v>89.495816152250768</c:v>
                </c:pt>
                <c:pt idx="18">
                  <c:v>97.242378207093267</c:v>
                </c:pt>
                <c:pt idx="19">
                  <c:v>110.27372066875758</c:v>
                </c:pt>
                <c:pt idx="20">
                  <c:v>79.084733446526869</c:v>
                </c:pt>
                <c:pt idx="21">
                  <c:v>72.530925697750206</c:v>
                </c:pt>
                <c:pt idx="22">
                  <c:v>71.53881635934205</c:v>
                </c:pt>
                <c:pt idx="23">
                  <c:v>49.247149103967303</c:v>
                </c:pt>
                <c:pt idx="24">
                  <c:v>36.146461014391292</c:v>
                </c:pt>
                <c:pt idx="25">
                  <c:v>33.636149524173135</c:v>
                </c:pt>
                <c:pt idx="26">
                  <c:v>32.644171596586929</c:v>
                </c:pt>
                <c:pt idx="27">
                  <c:v>20.520278098970806</c:v>
                </c:pt>
                <c:pt idx="28">
                  <c:v>15.851402393877558</c:v>
                </c:pt>
                <c:pt idx="29">
                  <c:v>29.200084965350118</c:v>
                </c:pt>
                <c:pt idx="30">
                  <c:v>30.121207326680171</c:v>
                </c:pt>
                <c:pt idx="31">
                  <c:v>30.918332447061943</c:v>
                </c:pt>
                <c:pt idx="32">
                  <c:v>30.536218500466237</c:v>
                </c:pt>
                <c:pt idx="33">
                  <c:v>31.120776922079536</c:v>
                </c:pt>
                <c:pt idx="34">
                  <c:v>20.072369697994379</c:v>
                </c:pt>
                <c:pt idx="35">
                  <c:v>16.279066347352224</c:v>
                </c:pt>
                <c:pt idx="36">
                  <c:v>29.976965638230133</c:v>
                </c:pt>
                <c:pt idx="37">
                  <c:v>31.728110347132315</c:v>
                </c:pt>
                <c:pt idx="38">
                  <c:v>31.252365830840972</c:v>
                </c:pt>
                <c:pt idx="39">
                  <c:v>32.411360450316693</c:v>
                </c:pt>
                <c:pt idx="40">
                  <c:v>28.233412597141111</c:v>
                </c:pt>
                <c:pt idx="41">
                  <c:v>20.183714159254055</c:v>
                </c:pt>
                <c:pt idx="42">
                  <c:v>15.051746717558064</c:v>
                </c:pt>
                <c:pt idx="43">
                  <c:v>24.619778718077072</c:v>
                </c:pt>
                <c:pt idx="44">
                  <c:v>32.588499365957091</c:v>
                </c:pt>
                <c:pt idx="45">
                  <c:v>32.568254918455331</c:v>
                </c:pt>
                <c:pt idx="46">
                  <c:v>34.75718580458306</c:v>
                </c:pt>
                <c:pt idx="47">
                  <c:v>34.7495941367699</c:v>
                </c:pt>
                <c:pt idx="48">
                  <c:v>24.138973089910287</c:v>
                </c:pt>
                <c:pt idx="49">
                  <c:v>20.234325278008455</c:v>
                </c:pt>
                <c:pt idx="50">
                  <c:v>35.802305406861386</c:v>
                </c:pt>
                <c:pt idx="51">
                  <c:v>36.427352723478201</c:v>
                </c:pt>
                <c:pt idx="52">
                  <c:v>36.293233258779047</c:v>
                </c:pt>
                <c:pt idx="53">
                  <c:v>37.829280712975034</c:v>
                </c:pt>
                <c:pt idx="54">
                  <c:v>38.320208564892702</c:v>
                </c:pt>
                <c:pt idx="55">
                  <c:v>26.474676220425771</c:v>
                </c:pt>
                <c:pt idx="56">
                  <c:v>20.64427533991908</c:v>
                </c:pt>
                <c:pt idx="57">
                  <c:v>36.538697184737877</c:v>
                </c:pt>
                <c:pt idx="58">
                  <c:v>37.578755675140762</c:v>
                </c:pt>
                <c:pt idx="59">
                  <c:v>37.424391762939848</c:v>
                </c:pt>
                <c:pt idx="60">
                  <c:v>38.707383623363846</c:v>
                </c:pt>
                <c:pt idx="61">
                  <c:v>38.502408592408536</c:v>
                </c:pt>
                <c:pt idx="62">
                  <c:v>29.640729211283787</c:v>
                </c:pt>
                <c:pt idx="63">
                  <c:v>24.663109465922815</c:v>
                </c:pt>
                <c:pt idx="64">
                  <c:v>39.555480980366326</c:v>
                </c:pt>
                <c:pt idx="65">
                  <c:v>43.866412950760477</c:v>
                </c:pt>
                <c:pt idx="66">
                  <c:v>44.924481882976458</c:v>
                </c:pt>
                <c:pt idx="67">
                  <c:v>43.448093747119934</c:v>
                </c:pt>
                <c:pt idx="68">
                  <c:v>37.797490351580102</c:v>
                </c:pt>
                <c:pt idx="69">
                  <c:v>27.273465122211451</c:v>
                </c:pt>
                <c:pt idx="70">
                  <c:v>25.215155710058884</c:v>
                </c:pt>
                <c:pt idx="71">
                  <c:v>42.6895421607787</c:v>
                </c:pt>
                <c:pt idx="72">
                  <c:v>42.358975841493688</c:v>
                </c:pt>
                <c:pt idx="73">
                  <c:v>43.821637173495802</c:v>
                </c:pt>
                <c:pt idx="74">
                  <c:v>45.129934593296994</c:v>
                </c:pt>
                <c:pt idx="75">
                  <c:v>45.253931834245272</c:v>
                </c:pt>
                <c:pt idx="76">
                  <c:v>31.0524519117611</c:v>
                </c:pt>
                <c:pt idx="77">
                  <c:v>23.516456329231186</c:v>
                </c:pt>
                <c:pt idx="78">
                  <c:v>44.094937214769551</c:v>
                </c:pt>
                <c:pt idx="79">
                  <c:v>45.810654140543654</c:v>
                </c:pt>
                <c:pt idx="80">
                  <c:v>49.33065744991206</c:v>
                </c:pt>
                <c:pt idx="81">
                  <c:v>48.493043434526768</c:v>
                </c:pt>
                <c:pt idx="82">
                  <c:v>46.253501429644636</c:v>
                </c:pt>
                <c:pt idx="83">
                  <c:v>28.977396042830765</c:v>
                </c:pt>
                <c:pt idx="84">
                  <c:v>27.038990194537309</c:v>
                </c:pt>
                <c:pt idx="85">
                  <c:v>45.496865204266385</c:v>
                </c:pt>
                <c:pt idx="86">
                  <c:v>49.512857477427893</c:v>
                </c:pt>
                <c:pt idx="87">
                  <c:v>51.539832783541542</c:v>
                </c:pt>
                <c:pt idx="88">
                  <c:v>55.100324987913467</c:v>
                </c:pt>
                <c:pt idx="89">
                  <c:v>66.48276559577765</c:v>
                </c:pt>
                <c:pt idx="90">
                  <c:v>58.040830987544012</c:v>
                </c:pt>
                <c:pt idx="91">
                  <c:v>55.257219456052105</c:v>
                </c:pt>
                <c:pt idx="92">
                  <c:v>66.303096124199541</c:v>
                </c:pt>
                <c:pt idx="93">
                  <c:v>60.161436863353302</c:v>
                </c:pt>
                <c:pt idx="94">
                  <c:v>59.321292292030286</c:v>
                </c:pt>
                <c:pt idx="95">
                  <c:v>60.062745181782226</c:v>
                </c:pt>
                <c:pt idx="96">
                  <c:v>60.318331331491933</c:v>
                </c:pt>
                <c:pt idx="97">
                  <c:v>50.011376997158713</c:v>
                </c:pt>
                <c:pt idx="98">
                  <c:v>44.246770571032748</c:v>
                </c:pt>
                <c:pt idx="99">
                  <c:v>61.163537014690391</c:v>
                </c:pt>
                <c:pt idx="100">
                  <c:v>60.305678551803339</c:v>
                </c:pt>
                <c:pt idx="101">
                  <c:v>58.698775531351188</c:v>
                </c:pt>
                <c:pt idx="102">
                  <c:v>65.346545979741407</c:v>
                </c:pt>
                <c:pt idx="103">
                  <c:v>67.001529563010237</c:v>
                </c:pt>
                <c:pt idx="104">
                  <c:v>53.716110889980676</c:v>
                </c:pt>
                <c:pt idx="105">
                  <c:v>53.187224698997213</c:v>
                </c:pt>
                <c:pt idx="106">
                  <c:v>63.494179033330433</c:v>
                </c:pt>
                <c:pt idx="107">
                  <c:v>64.463381957477154</c:v>
                </c:pt>
                <c:pt idx="108">
                  <c:v>67.188790702401505</c:v>
                </c:pt>
                <c:pt idx="109">
                  <c:v>76.716333807916996</c:v>
                </c:pt>
                <c:pt idx="110">
                  <c:v>73.520241658576737</c:v>
                </c:pt>
                <c:pt idx="111">
                  <c:v>76.883350499806511</c:v>
                </c:pt>
                <c:pt idx="112">
                  <c:v>50.656668761277295</c:v>
                </c:pt>
                <c:pt idx="113">
                  <c:v>64.718968107186868</c:v>
                </c:pt>
                <c:pt idx="114">
                  <c:v>65.316179308488771</c:v>
                </c:pt>
                <c:pt idx="115">
                  <c:v>75.830639229715032</c:v>
                </c:pt>
                <c:pt idx="116">
                  <c:v>85.064637846455</c:v>
                </c:pt>
                <c:pt idx="117">
                  <c:v>76.255772627251972</c:v>
                </c:pt>
                <c:pt idx="118">
                  <c:v>64.622806981553509</c:v>
                </c:pt>
                <c:pt idx="119">
                  <c:v>48.698018465482079</c:v>
                </c:pt>
                <c:pt idx="120">
                  <c:v>69.623185514488071</c:v>
                </c:pt>
                <c:pt idx="121">
                  <c:v>75.615541975008838</c:v>
                </c:pt>
                <c:pt idx="122">
                  <c:v>76.232997623812494</c:v>
                </c:pt>
                <c:pt idx="123">
                  <c:v>84.596484997976816</c:v>
                </c:pt>
                <c:pt idx="124">
                  <c:v>88.022857737649588</c:v>
                </c:pt>
                <c:pt idx="125">
                  <c:v>84.925457269880411</c:v>
                </c:pt>
                <c:pt idx="126">
                  <c:v>66.758596192989131</c:v>
                </c:pt>
                <c:pt idx="127">
                  <c:v>99.706434502102439</c:v>
                </c:pt>
                <c:pt idx="128">
                  <c:v>87.83812715419603</c:v>
                </c:pt>
                <c:pt idx="129">
                  <c:v>96.454670122132342</c:v>
                </c:pt>
                <c:pt idx="130">
                  <c:v>96.032067280533127</c:v>
                </c:pt>
                <c:pt idx="131">
                  <c:v>112.00240580348351</c:v>
                </c:pt>
                <c:pt idx="132">
                  <c:v>117.84039835180336</c:v>
                </c:pt>
                <c:pt idx="133">
                  <c:v>106.14416880766191</c:v>
                </c:pt>
                <c:pt idx="134">
                  <c:v>96.082678399287516</c:v>
                </c:pt>
                <c:pt idx="135">
                  <c:v>97.353017480022913</c:v>
                </c:pt>
                <c:pt idx="136">
                  <c:v>106.79452168365593</c:v>
                </c:pt>
                <c:pt idx="137">
                  <c:v>111.16732234403594</c:v>
                </c:pt>
                <c:pt idx="138">
                  <c:v>134.52435364919077</c:v>
                </c:pt>
                <c:pt idx="139">
                  <c:v>149.37112533579352</c:v>
                </c:pt>
                <c:pt idx="140">
                  <c:v>139.37542938179985</c:v>
                </c:pt>
                <c:pt idx="141">
                  <c:v>133.12495621563167</c:v>
                </c:pt>
                <c:pt idx="142">
                  <c:v>127.74752484797683</c:v>
                </c:pt>
                <c:pt idx="143">
                  <c:v>115.79823971006338</c:v>
                </c:pt>
                <c:pt idx="144">
                  <c:v>125.02464665899021</c:v>
                </c:pt>
                <c:pt idx="145">
                  <c:v>156.33268472046103</c:v>
                </c:pt>
                <c:pt idx="146">
                  <c:v>138.52769314266368</c:v>
                </c:pt>
                <c:pt idx="147">
                  <c:v>124.78930495678226</c:v>
                </c:pt>
                <c:pt idx="148">
                  <c:v>123.96687427702328</c:v>
                </c:pt>
                <c:pt idx="149">
                  <c:v>122.81547132536072</c:v>
                </c:pt>
                <c:pt idx="150">
                  <c:v>136.23247890715172</c:v>
                </c:pt>
                <c:pt idx="151">
                  <c:v>129.0532917118403</c:v>
                </c:pt>
                <c:pt idx="152">
                  <c:v>173.08496502816686</c:v>
                </c:pt>
                <c:pt idx="153">
                  <c:v>161.85941888844133</c:v>
                </c:pt>
                <c:pt idx="154">
                  <c:v>136.21982612746311</c:v>
                </c:pt>
                <c:pt idx="155">
                  <c:v>146.68873604181042</c:v>
                </c:pt>
                <c:pt idx="156">
                  <c:v>123.62524922543109</c:v>
                </c:pt>
                <c:pt idx="157">
                  <c:v>126.25702740065981</c:v>
                </c:pt>
                <c:pt idx="158">
                  <c:v>140.33704063813343</c:v>
                </c:pt>
                <c:pt idx="159">
                  <c:v>157.31960153617177</c:v>
                </c:pt>
                <c:pt idx="160">
                  <c:v>175.01577920864716</c:v>
                </c:pt>
                <c:pt idx="161">
                  <c:v>154.69541502875623</c:v>
                </c:pt>
                <c:pt idx="162">
                  <c:v>145.13244414011265</c:v>
                </c:pt>
                <c:pt idx="163">
                  <c:v>128.10939434707078</c:v>
                </c:pt>
                <c:pt idx="164">
                  <c:v>133.06928398500182</c:v>
                </c:pt>
                <c:pt idx="165">
                  <c:v>138.57830426141808</c:v>
                </c:pt>
                <c:pt idx="166">
                  <c:v>165.45280832000361</c:v>
                </c:pt>
                <c:pt idx="167">
                  <c:v>170.58983687357502</c:v>
                </c:pt>
                <c:pt idx="168">
                  <c:v>147.33149724999129</c:v>
                </c:pt>
                <c:pt idx="169">
                  <c:v>138.0595402941855</c:v>
                </c:pt>
                <c:pt idx="170">
                  <c:v>128.00564155362426</c:v>
                </c:pt>
                <c:pt idx="171">
                  <c:v>138.77568762456025</c:v>
                </c:pt>
                <c:pt idx="172">
                  <c:v>134.70149256483117</c:v>
                </c:pt>
                <c:pt idx="173">
                  <c:v>148.5562863238477</c:v>
                </c:pt>
                <c:pt idx="174">
                  <c:v>144.16577177190365</c:v>
                </c:pt>
                <c:pt idx="175">
                  <c:v>134.41047863199339</c:v>
                </c:pt>
                <c:pt idx="176">
                  <c:v>144.9603663363477</c:v>
                </c:pt>
                <c:pt idx="177">
                  <c:v>121.30979054241737</c:v>
                </c:pt>
                <c:pt idx="178">
                  <c:v>136.61712340968515</c:v>
                </c:pt>
                <c:pt idx="179">
                  <c:v>137.16625404817037</c:v>
                </c:pt>
                <c:pt idx="180">
                  <c:v>168.64383935746841</c:v>
                </c:pt>
                <c:pt idx="181">
                  <c:v>173.25198172005639</c:v>
                </c:pt>
                <c:pt idx="182">
                  <c:v>151.63597290005285</c:v>
                </c:pt>
                <c:pt idx="183">
                  <c:v>146.98481108652365</c:v>
                </c:pt>
                <c:pt idx="184">
                  <c:v>126.60624412006516</c:v>
                </c:pt>
                <c:pt idx="185">
                  <c:v>118.33385675965874</c:v>
                </c:pt>
                <c:pt idx="186">
                  <c:v>120.67209044611195</c:v>
                </c:pt>
                <c:pt idx="187">
                  <c:v>150.79329777279213</c:v>
                </c:pt>
                <c:pt idx="188">
                  <c:v>146.84816106588676</c:v>
                </c:pt>
                <c:pt idx="189">
                  <c:v>142.6347854295831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7-44FC-AE7A-32DB84521ADF}"/>
            </c:ext>
          </c:extLst>
        </c:ser>
        <c:ser>
          <c:idx val="1"/>
          <c:order val="1"/>
          <c:tx>
            <c:strRef>
              <c:f>'Figure 15'!$P$2</c:f>
              <c:strCache>
                <c:ptCount val="1"/>
                <c:pt idx="0">
                  <c:v>Weekly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15'!$N$3:$N$195</c:f>
              <c:numCache>
                <c:formatCode>dd\ mmm</c:formatCode>
                <c:ptCount val="193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</c:numCache>
            </c:numRef>
          </c:cat>
          <c:val>
            <c:numRef>
              <c:f>'Figure 15'!$P$3:$P$192</c:f>
              <c:numCache>
                <c:formatCode>0.0</c:formatCode>
                <c:ptCount val="190"/>
                <c:pt idx="3">
                  <c:v>98.609274839104089</c:v>
                </c:pt>
                <c:pt idx="4">
                  <c:v>100</c:v>
                </c:pt>
                <c:pt idx="5">
                  <c:v>100.1545591604246</c:v>
                </c:pt>
                <c:pt idx="6">
                  <c:v>99.886180936281789</c:v>
                </c:pt>
                <c:pt idx="7">
                  <c:v>99.057832085940362</c:v>
                </c:pt>
                <c:pt idx="8">
                  <c:v>98.407861466156191</c:v>
                </c:pt>
                <c:pt idx="9">
                  <c:v>99.149806187749604</c:v>
                </c:pt>
                <c:pt idx="10">
                  <c:v>99.545034781532522</c:v>
                </c:pt>
                <c:pt idx="11">
                  <c:v>99.437464372430895</c:v>
                </c:pt>
                <c:pt idx="12">
                  <c:v>99.0775546963404</c:v>
                </c:pt>
                <c:pt idx="13">
                  <c:v>97.819745665989231</c:v>
                </c:pt>
                <c:pt idx="14">
                  <c:v>96.597383623506701</c:v>
                </c:pt>
                <c:pt idx="15">
                  <c:v>96.040989018023438</c:v>
                </c:pt>
                <c:pt idx="16">
                  <c:v>94.166229410999009</c:v>
                </c:pt>
                <c:pt idx="17">
                  <c:v>93.444095685125291</c:v>
                </c:pt>
                <c:pt idx="18">
                  <c:v>91.25895979028148</c:v>
                </c:pt>
                <c:pt idx="19">
                  <c:v>87.122644265535627</c:v>
                </c:pt>
                <c:pt idx="20">
                  <c:v>81.344791376526857</c:v>
                </c:pt>
                <c:pt idx="21">
                  <c:v>73.723454928261233</c:v>
                </c:pt>
                <c:pt idx="22">
                  <c:v>64.636850830701206</c:v>
                </c:pt>
                <c:pt idx="23">
                  <c:v>53.546915248962542</c:v>
                </c:pt>
                <c:pt idx="24">
                  <c:v>45.180564485025961</c:v>
                </c:pt>
                <c:pt idx="25">
                  <c:v>37.083489727329869</c:v>
                </c:pt>
                <c:pt idx="26">
                  <c:v>31.035099528188162</c:v>
                </c:pt>
                <c:pt idx="27">
                  <c:v>28.302822131432862</c:v>
                </c:pt>
                <c:pt idx="28">
                  <c:v>27.555946621814382</c:v>
                </c:pt>
                <c:pt idx="29">
                  <c:v>27.113099332713396</c:v>
                </c:pt>
                <c:pt idx="30">
                  <c:v>26.895471522069482</c:v>
                </c:pt>
                <c:pt idx="31">
                  <c:v>26.831484607644281</c:v>
                </c:pt>
                <c:pt idx="32">
                  <c:v>26.892579458140659</c:v>
                </c:pt>
                <c:pt idx="33">
                  <c:v>27.003562411409234</c:v>
                </c:pt>
                <c:pt idx="34">
                  <c:v>27.233119985759537</c:v>
                </c:pt>
                <c:pt idx="35">
                  <c:v>27.280839040585114</c:v>
                </c:pt>
                <c:pt idx="36">
                  <c:v>27.548716461992321</c:v>
                </c:pt>
                <c:pt idx="37">
                  <c:v>27.136235844143975</c:v>
                </c:pt>
                <c:pt idx="38">
                  <c:v>27.152142195752504</c:v>
                </c:pt>
                <c:pt idx="39">
                  <c:v>26.976810820067623</c:v>
                </c:pt>
                <c:pt idx="40">
                  <c:v>26.211498402902897</c:v>
                </c:pt>
                <c:pt idx="41">
                  <c:v>26.334411119877863</c:v>
                </c:pt>
                <c:pt idx="42">
                  <c:v>26.522395275251341</c:v>
                </c:pt>
                <c:pt idx="43">
                  <c:v>26.857513183003682</c:v>
                </c:pt>
                <c:pt idx="44">
                  <c:v>27.78839626009351</c:v>
                </c:pt>
                <c:pt idx="45">
                  <c:v>28.353433250187258</c:v>
                </c:pt>
                <c:pt idx="46">
                  <c:v>29.093801615965884</c:v>
                </c:pt>
                <c:pt idx="47">
                  <c:v>30.691305428649354</c:v>
                </c:pt>
                <c:pt idx="48">
                  <c:v>31.239713051152371</c:v>
                </c:pt>
                <c:pt idx="49">
                  <c:v>31.771852814055762</c:v>
                </c:pt>
                <c:pt idx="50">
                  <c:v>32.210723515254621</c:v>
                </c:pt>
                <c:pt idx="51">
                  <c:v>32.72081129070073</c:v>
                </c:pt>
                <c:pt idx="52">
                  <c:v>33.054483166488659</c:v>
                </c:pt>
                <c:pt idx="53">
                  <c:v>33.113047461047323</c:v>
                </c:pt>
                <c:pt idx="54">
                  <c:v>33.218246286458246</c:v>
                </c:pt>
                <c:pt idx="55">
                  <c:v>33.382732422410044</c:v>
                </c:pt>
                <c:pt idx="56">
                  <c:v>33.544326494433008</c:v>
                </c:pt>
                <c:pt idx="57">
                  <c:v>33.669769767345699</c:v>
                </c:pt>
                <c:pt idx="58">
                  <c:v>33.695798342705103</c:v>
                </c:pt>
                <c:pt idx="59">
                  <c:v>34.148091627113395</c:v>
                </c:pt>
                <c:pt idx="60">
                  <c:v>34.722210787971065</c:v>
                </c:pt>
                <c:pt idx="61">
                  <c:v>35.153179901632278</c:v>
                </c:pt>
                <c:pt idx="62">
                  <c:v>36.051416655292236</c:v>
                </c:pt>
                <c:pt idx="63">
                  <c:v>37.122858101011751</c:v>
                </c:pt>
                <c:pt idx="64">
                  <c:v>37.800102404405479</c:v>
                </c:pt>
                <c:pt idx="65">
                  <c:v>37.699399798572848</c:v>
                </c:pt>
                <c:pt idx="66">
                  <c:v>37.361219214419648</c:v>
                </c:pt>
                <c:pt idx="67">
                  <c:v>37.440082963581951</c:v>
                </c:pt>
                <c:pt idx="68">
                  <c:v>37.887805989355151</c:v>
                </c:pt>
                <c:pt idx="69">
                  <c:v>37.672457830888462</c:v>
                </c:pt>
                <c:pt idx="70">
                  <c:v>37.514908586676938</c:v>
                </c:pt>
                <c:pt idx="71">
                  <c:v>37.755171564702223</c:v>
                </c:pt>
                <c:pt idx="72">
                  <c:v>38.820377490797249</c:v>
                </c:pt>
                <c:pt idx="73">
                  <c:v>39.360232746447203</c:v>
                </c:pt>
                <c:pt idx="74">
                  <c:v>39.11756140632896</c:v>
                </c:pt>
                <c:pt idx="75">
                  <c:v>39.318332128327654</c:v>
                </c:pt>
                <c:pt idx="76">
                  <c:v>39.811429028191931</c:v>
                </c:pt>
                <c:pt idx="77">
                  <c:v>40.598431924822826</c:v>
                </c:pt>
                <c:pt idx="78">
                  <c:v>41.078876044998516</c:v>
                </c:pt>
                <c:pt idx="79">
                  <c:v>41.221671701484134</c:v>
                </c:pt>
                <c:pt idx="80">
                  <c:v>40.925235148779805</c:v>
                </c:pt>
                <c:pt idx="81">
                  <c:v>41.428454272394966</c:v>
                </c:pt>
                <c:pt idx="82">
                  <c:v>41.628729699465943</c:v>
                </c:pt>
                <c:pt idx="83">
                  <c:v>42.157615890449406</c:v>
                </c:pt>
                <c:pt idx="84">
                  <c:v>42.473212366682183</c:v>
                </c:pt>
                <c:pt idx="85">
                  <c:v>43.41710973145171</c:v>
                </c:pt>
                <c:pt idx="86">
                  <c:v>46.307004612327852</c:v>
                </c:pt>
                <c:pt idx="87">
                  <c:v>50.458923890144028</c:v>
                </c:pt>
                <c:pt idx="88">
                  <c:v>54.490099498931855</c:v>
                </c:pt>
                <c:pt idx="89">
                  <c:v>57.462418201779464</c:v>
                </c:pt>
                <c:pt idx="90">
                  <c:v>58.983643828340234</c:v>
                </c:pt>
                <c:pt idx="91">
                  <c:v>60.095280900981486</c:v>
                </c:pt>
                <c:pt idx="92">
                  <c:v>60.804198071534167</c:v>
                </c:pt>
                <c:pt idx="93">
                  <c:v>59.923564605207631</c:v>
                </c:pt>
                <c:pt idx="94">
                  <c:v>58.776499749438301</c:v>
                </c:pt>
                <c:pt idx="95">
                  <c:v>57.203578480149822</c:v>
                </c:pt>
                <c:pt idx="96">
                  <c:v>56.469355750219947</c:v>
                </c:pt>
                <c:pt idx="97">
                  <c:v>56.489961705712808</c:v>
                </c:pt>
                <c:pt idx="98">
                  <c:v>56.401030739901508</c:v>
                </c:pt>
                <c:pt idx="99">
                  <c:v>57.155859425324245</c:v>
                </c:pt>
                <c:pt idx="100">
                  <c:v>58.110602029826858</c:v>
                </c:pt>
                <c:pt idx="101">
                  <c:v>58.639849728801423</c:v>
                </c:pt>
                <c:pt idx="102">
                  <c:v>59.917057461367783</c:v>
                </c:pt>
                <c:pt idx="103">
                  <c:v>60.250006321173501</c:v>
                </c:pt>
                <c:pt idx="104">
                  <c:v>60.843963950555477</c:v>
                </c:pt>
                <c:pt idx="105">
                  <c:v>62.056823260705521</c:v>
                </c:pt>
                <c:pt idx="106">
                  <c:v>63.681078664730599</c:v>
                </c:pt>
                <c:pt idx="107">
                  <c:v>64.612323249811524</c:v>
                </c:pt>
                <c:pt idx="108">
                  <c:v>67.921928908358069</c:v>
                </c:pt>
                <c:pt idx="109">
                  <c:v>67.560420917255229</c:v>
                </c:pt>
                <c:pt idx="110">
                  <c:v>67.735390784949018</c:v>
                </c:pt>
                <c:pt idx="111">
                  <c:v>67.857218977950666</c:v>
                </c:pt>
                <c:pt idx="112">
                  <c:v>69.091768767566876</c:v>
                </c:pt>
                <c:pt idx="113">
                  <c:v>70.284383630215174</c:v>
                </c:pt>
                <c:pt idx="114">
                  <c:v>70.675173768597361</c:v>
                </c:pt>
                <c:pt idx="115">
                  <c:v>68.923667551704071</c:v>
                </c:pt>
                <c:pt idx="116">
                  <c:v>68.643860366590459</c:v>
                </c:pt>
                <c:pt idx="117">
                  <c:v>69.344462853347778</c:v>
                </c:pt>
                <c:pt idx="118">
                  <c:v>70.815800377136355</c:v>
                </c:pt>
                <c:pt idx="119">
                  <c:v>70.873280147721715</c:v>
                </c:pt>
                <c:pt idx="120">
                  <c:v>70.806401169367675</c:v>
                </c:pt>
                <c:pt idx="121">
                  <c:v>72.48741332799591</c:v>
                </c:pt>
                <c:pt idx="122">
                  <c:v>75.387791940614051</c:v>
                </c:pt>
                <c:pt idx="123">
                  <c:v>77.967874473115032</c:v>
                </c:pt>
                <c:pt idx="124">
                  <c:v>82.265481471345666</c:v>
                </c:pt>
                <c:pt idx="125">
                  <c:v>84.01156506837242</c:v>
                </c:pt>
                <c:pt idx="126">
                  <c:v>86.900375425275243</c:v>
                </c:pt>
                <c:pt idx="127">
                  <c:v>88.534030037069016</c:v>
                </c:pt>
                <c:pt idx="128">
                  <c:v>91.959679760759585</c:v>
                </c:pt>
                <c:pt idx="129">
                  <c:v>96.661814201034289</c:v>
                </c:pt>
                <c:pt idx="130">
                  <c:v>102.28832457455896</c:v>
                </c:pt>
                <c:pt idx="131">
                  <c:v>101.77064513129969</c:v>
                </c:pt>
                <c:pt idx="132">
                  <c:v>103.12991517784637</c:v>
                </c:pt>
                <c:pt idx="133">
                  <c:v>104.60703682949261</c:v>
                </c:pt>
                <c:pt idx="134">
                  <c:v>106.76921612427873</c:v>
                </c:pt>
                <c:pt idx="135">
                  <c:v>109.98663724509404</c:v>
                </c:pt>
                <c:pt idx="136">
                  <c:v>114.4910268142355</c:v>
                </c:pt>
                <c:pt idx="137">
                  <c:v>119.23834975339807</c:v>
                </c:pt>
                <c:pt idx="138">
                  <c:v>124.53010372716152</c:v>
                </c:pt>
                <c:pt idx="139">
                  <c:v>128.87217620829776</c:v>
                </c:pt>
                <c:pt idx="140">
                  <c:v>130.15842164064171</c:v>
                </c:pt>
                <c:pt idx="141">
                  <c:v>132.1380393999209</c:v>
                </c:pt>
                <c:pt idx="142">
                  <c:v>135.25351526724521</c:v>
                </c:pt>
                <c:pt idx="143">
                  <c:v>133.70445352536953</c:v>
                </c:pt>
                <c:pt idx="144">
                  <c:v>131.62072146465272</c:v>
                </c:pt>
                <c:pt idx="145">
                  <c:v>130.31242404485153</c:v>
                </c:pt>
                <c:pt idx="146">
                  <c:v>129.60784497019208</c:v>
                </c:pt>
                <c:pt idx="147">
                  <c:v>132.52702199834758</c:v>
                </c:pt>
                <c:pt idx="148">
                  <c:v>133.10254272018329</c:v>
                </c:pt>
                <c:pt idx="149">
                  <c:v>135.49572562128409</c:v>
                </c:pt>
                <c:pt idx="150">
                  <c:v>138.82882929925236</c:v>
                </c:pt>
                <c:pt idx="151">
                  <c:v>140.46176089506392</c:v>
                </c:pt>
                <c:pt idx="152">
                  <c:v>143.70774114717634</c:v>
                </c:pt>
                <c:pt idx="153">
                  <c:v>143.82342370432926</c:v>
                </c:pt>
                <c:pt idx="154">
                  <c:v>142.39835920340184</c:v>
                </c:pt>
                <c:pt idx="155">
                  <c:v>144.01032333572942</c:v>
                </c:pt>
                <c:pt idx="156">
                  <c:v>141.75812855115871</c:v>
                </c:pt>
                <c:pt idx="157">
                  <c:v>143.6376085969024</c:v>
                </c:pt>
                <c:pt idx="158">
                  <c:v>146.27697843994426</c:v>
                </c:pt>
                <c:pt idx="159">
                  <c:v>146.05465102541601</c:v>
                </c:pt>
                <c:pt idx="160">
                  <c:v>146.69524318565027</c:v>
                </c:pt>
                <c:pt idx="161">
                  <c:v>147.6684226976991</c:v>
                </c:pt>
                <c:pt idx="162">
                  <c:v>147.41717464388262</c:v>
                </c:pt>
                <c:pt idx="163">
                  <c:v>148.57906132728721</c:v>
                </c:pt>
                <c:pt idx="164">
                  <c:v>147.94678385084831</c:v>
                </c:pt>
                <c:pt idx="165">
                  <c:v>146.89479559673904</c:v>
                </c:pt>
                <c:pt idx="166">
                  <c:v>145.88438076160659</c:v>
                </c:pt>
                <c:pt idx="167">
                  <c:v>145.86955893397138</c:v>
                </c:pt>
                <c:pt idx="168">
                  <c:v>146.6847594539083</c:v>
                </c:pt>
                <c:pt idx="169">
                  <c:v>146.13092921153876</c:v>
                </c:pt>
                <c:pt idx="170">
                  <c:v>143.71714035494503</c:v>
                </c:pt>
                <c:pt idx="171">
                  <c:v>139.94227391184913</c:v>
                </c:pt>
                <c:pt idx="172">
                  <c:v>138.09641410927799</c:v>
                </c:pt>
                <c:pt idx="173">
                  <c:v>139.08224640101545</c:v>
                </c:pt>
                <c:pt idx="174">
                  <c:v>138.12569625655735</c:v>
                </c:pt>
                <c:pt idx="175">
                  <c:v>137.81732994014661</c:v>
                </c:pt>
                <c:pt idx="176">
                  <c:v>138.16943872348074</c:v>
                </c:pt>
                <c:pt idx="177">
                  <c:v>141.03908915685514</c:v>
                </c:pt>
                <c:pt idx="178">
                  <c:v>145.19426200659126</c:v>
                </c:pt>
                <c:pt idx="179">
                  <c:v>147.65504690202832</c:v>
                </c:pt>
                <c:pt idx="180">
                  <c:v>147.9442532949106</c:v>
                </c:pt>
                <c:pt idx="181">
                  <c:v>148.70088952028885</c:v>
                </c:pt>
                <c:pt idx="182">
                  <c:v>146.08899428457079</c:v>
                </c:pt>
                <c:pt idx="183">
                  <c:v>143.73268519856245</c:v>
                </c:pt>
                <c:pt idx="184">
                  <c:v>141.18260782932299</c:v>
                </c:pt>
                <c:pt idx="185">
                  <c:v>137.4106334501559</c:v>
                </c:pt>
                <c:pt idx="186">
                  <c:v>136.12474952580308</c:v>
                </c:pt>
                <c:pt idx="187">
                  <c:v>133.38921855712783</c:v>
                </c:pt>
                <c:pt idx="188">
                  <c:v>132.46520413186894</c:v>
                </c:pt>
                <c:pt idx="189">
                  <c:v>133.93473411570201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7-44FC-AE7A-32DB8452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15'!$Q$1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15'!$N$3:$N$195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15'!$Q$2:$Q$191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E-7F57-44FC-AE7A-32DB84521AD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F57-44FC-AE7A-32DB84521AD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7F57-44FC-AE7A-32DB84521AD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F57-44FC-AE7A-32DB84521AD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7F57-44FC-AE7A-32DB84521ADF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7F57-44FC-AE7A-32DB84521ADF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15'!$AF$1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572"/>
                        <a:gd name="adj2" fmla="val 10012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7F57-44FC-AE7A-32DB84521AD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15'!$AG$9:$AG$10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15'!$AH$9:$AH$10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57-44FC-AE7A-32DB84521ADF}"/>
            </c:ext>
          </c:extLst>
        </c:ser>
        <c:ser>
          <c:idx val="9"/>
          <c:order val="9"/>
          <c:tx>
            <c:strRef>
              <c:f>'Figure 15'!$AF$2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7-44FC-AE7A-32DB84521AD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15'!$AG$12:$AG$13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15'!$AH$12:$AH$13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F57-44FC-AE7A-32DB84521ADF}"/>
            </c:ext>
          </c:extLst>
        </c:ser>
        <c:ser>
          <c:idx val="10"/>
          <c:order val="10"/>
          <c:tx>
            <c:strRef>
              <c:f>'Figure 15'!$AF$3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1943252920773216E-2"/>
                  <c:y val="2.87004057378733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4577"/>
                        <a:gd name="adj2" fmla="val -7076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7F57-44FC-AE7A-32DB84521AD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15'!$AG$15:$AG$16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15'!$AH$15:$AH$16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F57-44FC-AE7A-32DB84521ADF}"/>
            </c:ext>
          </c:extLst>
        </c:ser>
        <c:ser>
          <c:idx val="11"/>
          <c:order val="11"/>
          <c:tx>
            <c:strRef>
              <c:f>'Figure 15'!$AF$4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1774641728700401E-2"/>
                  <c:y val="3.1683254358305886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6478"/>
                        <a:gd name="adj2" fmla="val -7658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7F57-44FC-AE7A-32DB84521AD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15'!$AG$18:$AG$19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15'!$AH$18:$AH$19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F57-44FC-AE7A-32DB84521ADF}"/>
            </c:ext>
          </c:extLst>
        </c:ser>
        <c:ser>
          <c:idx val="12"/>
          <c:order val="12"/>
          <c:tx>
            <c:strRef>
              <c:f>'Figure 15'!$AF$5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0076711908608614E-2"/>
                  <c:y val="3.1683254358305886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Phase 3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7477"/>
                        <a:gd name="adj2" fmla="val -8240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7F57-44FC-AE7A-32DB84521AD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15'!$AG$21:$AG$22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15'!$AH$21:$AH$22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F57-44FC-AE7A-32DB84521ADF}"/>
            </c:ext>
          </c:extLst>
        </c:ser>
        <c:ser>
          <c:idx val="13"/>
          <c:order val="13"/>
          <c:tx>
            <c:strRef>
              <c:f>'Figure 15'!$AF$6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Tourism Reopens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4599"/>
                        <a:gd name="adj2" fmla="val -5622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7F57-44FC-AE7A-32DB84521AD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15'!$AG$24:$AG$25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15'!$AH$24:$AH$25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F57-44FC-AE7A-32DB8452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15'!$AF$7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7F57-44FC-AE7A-32DB84521ADF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15'!$AG$27:$AG$28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15'!$AH$27:$AH$28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7F57-44FC-AE7A-32DB84521ADF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80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0833353536291565"/>
          <c:w val="0.93799351551644283"/>
          <c:h val="0.73837696418981125"/>
        </c:manualLayout>
      </c:layout>
      <c:lineChart>
        <c:grouping val="standard"/>
        <c:varyColors val="0"/>
        <c:ser>
          <c:idx val="0"/>
          <c:order val="0"/>
          <c:tx>
            <c:strRef>
              <c:f>'Figure 16'!$O$2</c:f>
              <c:strCache>
                <c:ptCount val="1"/>
                <c:pt idx="0">
                  <c:v>Tourist daily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16'!$M$2:$M$80</c:f>
              <c:numCache>
                <c:formatCode>dd\ mmm</c:formatCode>
                <c:ptCount val="79"/>
                <c:pt idx="0">
                  <c:v>44005</c:v>
                </c:pt>
                <c:pt idx="1">
                  <c:v>44006</c:v>
                </c:pt>
                <c:pt idx="2">
                  <c:v>44007</c:v>
                </c:pt>
                <c:pt idx="3">
                  <c:v>44008</c:v>
                </c:pt>
                <c:pt idx="4">
                  <c:v>44009</c:v>
                </c:pt>
                <c:pt idx="5">
                  <c:v>44010</c:v>
                </c:pt>
                <c:pt idx="6">
                  <c:v>44011</c:v>
                </c:pt>
                <c:pt idx="7">
                  <c:v>44012</c:v>
                </c:pt>
                <c:pt idx="8">
                  <c:v>44013</c:v>
                </c:pt>
                <c:pt idx="9">
                  <c:v>44014</c:v>
                </c:pt>
                <c:pt idx="10">
                  <c:v>44015</c:v>
                </c:pt>
                <c:pt idx="11">
                  <c:v>44016</c:v>
                </c:pt>
                <c:pt idx="12">
                  <c:v>44017</c:v>
                </c:pt>
                <c:pt idx="13">
                  <c:v>44018</c:v>
                </c:pt>
                <c:pt idx="14">
                  <c:v>44019</c:v>
                </c:pt>
                <c:pt idx="15">
                  <c:v>44020</c:v>
                </c:pt>
                <c:pt idx="16">
                  <c:v>44021</c:v>
                </c:pt>
                <c:pt idx="17">
                  <c:v>44022</c:v>
                </c:pt>
                <c:pt idx="18">
                  <c:v>44023</c:v>
                </c:pt>
                <c:pt idx="19">
                  <c:v>44024</c:v>
                </c:pt>
                <c:pt idx="20">
                  <c:v>44025</c:v>
                </c:pt>
                <c:pt idx="21">
                  <c:v>44026</c:v>
                </c:pt>
                <c:pt idx="22">
                  <c:v>44027</c:v>
                </c:pt>
                <c:pt idx="23">
                  <c:v>44028</c:v>
                </c:pt>
                <c:pt idx="24">
                  <c:v>44029</c:v>
                </c:pt>
                <c:pt idx="25">
                  <c:v>44030</c:v>
                </c:pt>
                <c:pt idx="26">
                  <c:v>44031</c:v>
                </c:pt>
                <c:pt idx="27">
                  <c:v>44032</c:v>
                </c:pt>
                <c:pt idx="28">
                  <c:v>44033</c:v>
                </c:pt>
                <c:pt idx="29">
                  <c:v>44034</c:v>
                </c:pt>
                <c:pt idx="30">
                  <c:v>44035</c:v>
                </c:pt>
                <c:pt idx="31">
                  <c:v>44036</c:v>
                </c:pt>
                <c:pt idx="32">
                  <c:v>44037</c:v>
                </c:pt>
                <c:pt idx="33">
                  <c:v>44038</c:v>
                </c:pt>
                <c:pt idx="34">
                  <c:v>44039</c:v>
                </c:pt>
                <c:pt idx="35">
                  <c:v>44040</c:v>
                </c:pt>
                <c:pt idx="36">
                  <c:v>44041</c:v>
                </c:pt>
                <c:pt idx="37">
                  <c:v>44042</c:v>
                </c:pt>
                <c:pt idx="38">
                  <c:v>44043</c:v>
                </c:pt>
                <c:pt idx="39">
                  <c:v>44044</c:v>
                </c:pt>
                <c:pt idx="40">
                  <c:v>44045</c:v>
                </c:pt>
                <c:pt idx="41">
                  <c:v>44046</c:v>
                </c:pt>
                <c:pt idx="42">
                  <c:v>44047</c:v>
                </c:pt>
                <c:pt idx="43">
                  <c:v>44048</c:v>
                </c:pt>
                <c:pt idx="44">
                  <c:v>44049</c:v>
                </c:pt>
                <c:pt idx="45">
                  <c:v>44050</c:v>
                </c:pt>
                <c:pt idx="46">
                  <c:v>44051</c:v>
                </c:pt>
                <c:pt idx="47">
                  <c:v>44052</c:v>
                </c:pt>
                <c:pt idx="48">
                  <c:v>44053</c:v>
                </c:pt>
                <c:pt idx="49">
                  <c:v>44054</c:v>
                </c:pt>
                <c:pt idx="50">
                  <c:v>44055</c:v>
                </c:pt>
                <c:pt idx="51">
                  <c:v>44056</c:v>
                </c:pt>
                <c:pt idx="52">
                  <c:v>44057</c:v>
                </c:pt>
                <c:pt idx="53">
                  <c:v>44058</c:v>
                </c:pt>
                <c:pt idx="54">
                  <c:v>44059</c:v>
                </c:pt>
                <c:pt idx="55">
                  <c:v>44060</c:v>
                </c:pt>
                <c:pt idx="56">
                  <c:v>44061</c:v>
                </c:pt>
                <c:pt idx="57">
                  <c:v>44062</c:v>
                </c:pt>
                <c:pt idx="58">
                  <c:v>44063</c:v>
                </c:pt>
                <c:pt idx="59">
                  <c:v>44064</c:v>
                </c:pt>
                <c:pt idx="60">
                  <c:v>44065</c:v>
                </c:pt>
                <c:pt idx="61">
                  <c:v>44066</c:v>
                </c:pt>
                <c:pt idx="62">
                  <c:v>44067</c:v>
                </c:pt>
                <c:pt idx="63">
                  <c:v>44068</c:v>
                </c:pt>
                <c:pt idx="64">
                  <c:v>44069</c:v>
                </c:pt>
                <c:pt idx="65">
                  <c:v>44070</c:v>
                </c:pt>
                <c:pt idx="66">
                  <c:v>44071</c:v>
                </c:pt>
                <c:pt idx="67">
                  <c:v>44072</c:v>
                </c:pt>
                <c:pt idx="68">
                  <c:v>44073</c:v>
                </c:pt>
                <c:pt idx="69">
                  <c:v>44074</c:v>
                </c:pt>
                <c:pt idx="70">
                  <c:v>44075</c:v>
                </c:pt>
                <c:pt idx="71">
                  <c:v>44076</c:v>
                </c:pt>
                <c:pt idx="72">
                  <c:v>44077</c:v>
                </c:pt>
                <c:pt idx="73">
                  <c:v>44078</c:v>
                </c:pt>
                <c:pt idx="74">
                  <c:v>44079</c:v>
                </c:pt>
                <c:pt idx="75">
                  <c:v>44080</c:v>
                </c:pt>
                <c:pt idx="76">
                  <c:v>44081</c:v>
                </c:pt>
                <c:pt idx="77">
                  <c:v>44082</c:v>
                </c:pt>
                <c:pt idx="78">
                  <c:v>44083</c:v>
                </c:pt>
              </c:numCache>
            </c:numRef>
          </c:cat>
          <c:val>
            <c:numRef>
              <c:f>'Figure 16'!$O$3:$O$78</c:f>
              <c:numCache>
                <c:formatCode>0.0</c:formatCode>
                <c:ptCount val="76"/>
                <c:pt idx="0">
                  <c:v>48.742059746132426</c:v>
                </c:pt>
                <c:pt idx="1">
                  <c:v>53.87786201945999</c:v>
                </c:pt>
                <c:pt idx="2">
                  <c:v>57.344793586681298</c:v>
                </c:pt>
                <c:pt idx="3">
                  <c:v>45.412314205705613</c:v>
                </c:pt>
                <c:pt idx="4">
                  <c:v>42.31903044907402</c:v>
                </c:pt>
                <c:pt idx="5">
                  <c:v>37.55542731628119</c:v>
                </c:pt>
                <c:pt idx="6">
                  <c:v>49.426226754402748</c:v>
                </c:pt>
                <c:pt idx="7">
                  <c:v>55.681529218698877</c:v>
                </c:pt>
                <c:pt idx="8">
                  <c:v>54.849826665525221</c:v>
                </c:pt>
                <c:pt idx="9">
                  <c:v>60.11483593146923</c:v>
                </c:pt>
                <c:pt idx="10">
                  <c:v>56.101650434209233</c:v>
                </c:pt>
                <c:pt idx="11">
                  <c:v>53.918354220102501</c:v>
                </c:pt>
                <c:pt idx="12">
                  <c:v>47.190036876008158</c:v>
                </c:pt>
                <c:pt idx="13">
                  <c:v>68.896546642003102</c:v>
                </c:pt>
                <c:pt idx="14">
                  <c:v>66.615967074804828</c:v>
                </c:pt>
                <c:pt idx="15">
                  <c:v>71.550849974679821</c:v>
                </c:pt>
                <c:pt idx="16">
                  <c:v>68.590336621896668</c:v>
                </c:pt>
                <c:pt idx="17">
                  <c:v>67.943486381342709</c:v>
                </c:pt>
                <c:pt idx="18">
                  <c:v>74.542950405973556</c:v>
                </c:pt>
                <c:pt idx="19">
                  <c:v>72.043912342982736</c:v>
                </c:pt>
                <c:pt idx="20">
                  <c:v>61.01273256357517</c:v>
                </c:pt>
                <c:pt idx="21">
                  <c:v>67.791432266179157</c:v>
                </c:pt>
                <c:pt idx="22">
                  <c:v>76.271645444226664</c:v>
                </c:pt>
                <c:pt idx="23">
                  <c:v>77.970986050710763</c:v>
                </c:pt>
                <c:pt idx="24">
                  <c:v>84.554627845272961</c:v>
                </c:pt>
                <c:pt idx="25">
                  <c:v>94.489034581662906</c:v>
                </c:pt>
                <c:pt idx="26">
                  <c:v>100.74275272494764</c:v>
                </c:pt>
                <c:pt idx="27">
                  <c:v>91.060373759367181</c:v>
                </c:pt>
                <c:pt idx="28">
                  <c:v>83.556351920898081</c:v>
                </c:pt>
                <c:pt idx="29">
                  <c:v>79.178098046625294</c:v>
                </c:pt>
                <c:pt idx="30">
                  <c:v>78.942260739791706</c:v>
                </c:pt>
                <c:pt idx="31">
                  <c:v>89.404203940412216</c:v>
                </c:pt>
                <c:pt idx="32">
                  <c:v>86.822572368672937</c:v>
                </c:pt>
                <c:pt idx="33">
                  <c:v>85.917289538447477</c:v>
                </c:pt>
                <c:pt idx="34">
                  <c:v>80.615289144521597</c:v>
                </c:pt>
                <c:pt idx="35">
                  <c:v>81.261234236564036</c:v>
                </c:pt>
                <c:pt idx="36">
                  <c:v>87.971120889356541</c:v>
                </c:pt>
                <c:pt idx="37">
                  <c:v>82.201805286911664</c:v>
                </c:pt>
                <c:pt idx="38">
                  <c:v>99.35811612123608</c:v>
                </c:pt>
                <c:pt idx="39">
                  <c:v>93.72019435021555</c:v>
                </c:pt>
                <c:pt idx="40">
                  <c:v>91.198514180055298</c:v>
                </c:pt>
                <c:pt idx="41">
                  <c:v>91.709120107069012</c:v>
                </c:pt>
                <c:pt idx="42">
                  <c:v>81.969516122768724</c:v>
                </c:pt>
                <c:pt idx="43">
                  <c:v>80.472399795174709</c:v>
                </c:pt>
                <c:pt idx="44">
                  <c:v>84.416784894898271</c:v>
                </c:pt>
                <c:pt idx="45">
                  <c:v>96.803114512268067</c:v>
                </c:pt>
                <c:pt idx="46">
                  <c:v>107.87265109385166</c:v>
                </c:pt>
                <c:pt idx="47">
                  <c:v>110.38837147052914</c:v>
                </c:pt>
                <c:pt idx="48">
                  <c:v>90.586100888750494</c:v>
                </c:pt>
                <c:pt idx="49">
                  <c:v>81.761695731989604</c:v>
                </c:pt>
                <c:pt idx="50">
                  <c:v>88.950724833804145</c:v>
                </c:pt>
                <c:pt idx="51">
                  <c:v>86.659703759969616</c:v>
                </c:pt>
                <c:pt idx="52">
                  <c:v>100.55675176868655</c:v>
                </c:pt>
                <c:pt idx="53">
                  <c:v>108.38290620277179</c:v>
                </c:pt>
                <c:pt idx="54">
                  <c:v>107.16967934322425</c:v>
                </c:pt>
                <c:pt idx="55">
                  <c:v>90.252940495293558</c:v>
                </c:pt>
                <c:pt idx="56">
                  <c:v>85.976034673238715</c:v>
                </c:pt>
                <c:pt idx="57">
                  <c:v>96.491536756167079</c:v>
                </c:pt>
                <c:pt idx="58">
                  <c:v>90.857884136141735</c:v>
                </c:pt>
                <c:pt idx="59">
                  <c:v>86.634101708922401</c:v>
                </c:pt>
                <c:pt idx="60">
                  <c:v>84.93730711314538</c:v>
                </c:pt>
                <c:pt idx="61">
                  <c:v>80.871829227442973</c:v>
                </c:pt>
                <c:pt idx="62">
                  <c:v>90.2878038016581</c:v>
                </c:pt>
                <c:pt idx="63">
                  <c:v>84.17263660626493</c:v>
                </c:pt>
                <c:pt idx="64">
                  <c:v>97.438905533696712</c:v>
                </c:pt>
                <c:pt idx="65">
                  <c:v>97.011132190285281</c:v>
                </c:pt>
                <c:pt idx="66">
                  <c:v>111.29053805818108</c:v>
                </c:pt>
                <c:pt idx="67">
                  <c:v>128.00837633684841</c:v>
                </c:pt>
                <c:pt idx="68">
                  <c:v>123.29122258343278</c:v>
                </c:pt>
                <c:pt idx="69">
                  <c:v>113.70292067966487</c:v>
                </c:pt>
                <c:pt idx="70">
                  <c:v>101.03190630048465</c:v>
                </c:pt>
                <c:pt idx="71">
                  <c:v>91.571691536443041</c:v>
                </c:pt>
                <c:pt idx="72">
                  <c:v>89.14770709091249</c:v>
                </c:pt>
                <c:pt idx="73">
                  <c:v>98.694083214390673</c:v>
                </c:pt>
                <c:pt idx="74">
                  <c:v>95.661218213458852</c:v>
                </c:pt>
                <c:pt idx="75">
                  <c:v>104.51330353363208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B-4157-8EA2-DCE34551FA1A}"/>
            </c:ext>
          </c:extLst>
        </c:ser>
        <c:ser>
          <c:idx val="1"/>
          <c:order val="1"/>
          <c:tx>
            <c:strRef>
              <c:f>'Figure 16'!$P$2</c:f>
              <c:strCache>
                <c:ptCount val="1"/>
                <c:pt idx="0">
                  <c:v>Tourist weekly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16'!$M$2:$M$80</c:f>
              <c:numCache>
                <c:formatCode>dd\ mmm</c:formatCode>
                <c:ptCount val="79"/>
                <c:pt idx="0">
                  <c:v>44005</c:v>
                </c:pt>
                <c:pt idx="1">
                  <c:v>44006</c:v>
                </c:pt>
                <c:pt idx="2">
                  <c:v>44007</c:v>
                </c:pt>
                <c:pt idx="3">
                  <c:v>44008</c:v>
                </c:pt>
                <c:pt idx="4">
                  <c:v>44009</c:v>
                </c:pt>
                <c:pt idx="5">
                  <c:v>44010</c:v>
                </c:pt>
                <c:pt idx="6">
                  <c:v>44011</c:v>
                </c:pt>
                <c:pt idx="7">
                  <c:v>44012</c:v>
                </c:pt>
                <c:pt idx="8">
                  <c:v>44013</c:v>
                </c:pt>
                <c:pt idx="9">
                  <c:v>44014</c:v>
                </c:pt>
                <c:pt idx="10">
                  <c:v>44015</c:v>
                </c:pt>
                <c:pt idx="11">
                  <c:v>44016</c:v>
                </c:pt>
                <c:pt idx="12">
                  <c:v>44017</c:v>
                </c:pt>
                <c:pt idx="13">
                  <c:v>44018</c:v>
                </c:pt>
                <c:pt idx="14">
                  <c:v>44019</c:v>
                </c:pt>
                <c:pt idx="15">
                  <c:v>44020</c:v>
                </c:pt>
                <c:pt idx="16">
                  <c:v>44021</c:v>
                </c:pt>
                <c:pt idx="17">
                  <c:v>44022</c:v>
                </c:pt>
                <c:pt idx="18">
                  <c:v>44023</c:v>
                </c:pt>
                <c:pt idx="19">
                  <c:v>44024</c:v>
                </c:pt>
                <c:pt idx="20">
                  <c:v>44025</c:v>
                </c:pt>
                <c:pt idx="21">
                  <c:v>44026</c:v>
                </c:pt>
                <c:pt idx="22">
                  <c:v>44027</c:v>
                </c:pt>
                <c:pt idx="23">
                  <c:v>44028</c:v>
                </c:pt>
                <c:pt idx="24">
                  <c:v>44029</c:v>
                </c:pt>
                <c:pt idx="25">
                  <c:v>44030</c:v>
                </c:pt>
                <c:pt idx="26">
                  <c:v>44031</c:v>
                </c:pt>
                <c:pt idx="27">
                  <c:v>44032</c:v>
                </c:pt>
                <c:pt idx="28">
                  <c:v>44033</c:v>
                </c:pt>
                <c:pt idx="29">
                  <c:v>44034</c:v>
                </c:pt>
                <c:pt idx="30">
                  <c:v>44035</c:v>
                </c:pt>
                <c:pt idx="31">
                  <c:v>44036</c:v>
                </c:pt>
                <c:pt idx="32">
                  <c:v>44037</c:v>
                </c:pt>
                <c:pt idx="33">
                  <c:v>44038</c:v>
                </c:pt>
                <c:pt idx="34">
                  <c:v>44039</c:v>
                </c:pt>
                <c:pt idx="35">
                  <c:v>44040</c:v>
                </c:pt>
                <c:pt idx="36">
                  <c:v>44041</c:v>
                </c:pt>
                <c:pt idx="37">
                  <c:v>44042</c:v>
                </c:pt>
                <c:pt idx="38">
                  <c:v>44043</c:v>
                </c:pt>
                <c:pt idx="39">
                  <c:v>44044</c:v>
                </c:pt>
                <c:pt idx="40">
                  <c:v>44045</c:v>
                </c:pt>
                <c:pt idx="41">
                  <c:v>44046</c:v>
                </c:pt>
                <c:pt idx="42">
                  <c:v>44047</c:v>
                </c:pt>
                <c:pt idx="43">
                  <c:v>44048</c:v>
                </c:pt>
                <c:pt idx="44">
                  <c:v>44049</c:v>
                </c:pt>
                <c:pt idx="45">
                  <c:v>44050</c:v>
                </c:pt>
                <c:pt idx="46">
                  <c:v>44051</c:v>
                </c:pt>
                <c:pt idx="47">
                  <c:v>44052</c:v>
                </c:pt>
                <c:pt idx="48">
                  <c:v>44053</c:v>
                </c:pt>
                <c:pt idx="49">
                  <c:v>44054</c:v>
                </c:pt>
                <c:pt idx="50">
                  <c:v>44055</c:v>
                </c:pt>
                <c:pt idx="51">
                  <c:v>44056</c:v>
                </c:pt>
                <c:pt idx="52">
                  <c:v>44057</c:v>
                </c:pt>
                <c:pt idx="53">
                  <c:v>44058</c:v>
                </c:pt>
                <c:pt idx="54">
                  <c:v>44059</c:v>
                </c:pt>
                <c:pt idx="55">
                  <c:v>44060</c:v>
                </c:pt>
                <c:pt idx="56">
                  <c:v>44061</c:v>
                </c:pt>
                <c:pt idx="57">
                  <c:v>44062</c:v>
                </c:pt>
                <c:pt idx="58">
                  <c:v>44063</c:v>
                </c:pt>
                <c:pt idx="59">
                  <c:v>44064</c:v>
                </c:pt>
                <c:pt idx="60">
                  <c:v>44065</c:v>
                </c:pt>
                <c:pt idx="61">
                  <c:v>44066</c:v>
                </c:pt>
                <c:pt idx="62">
                  <c:v>44067</c:v>
                </c:pt>
                <c:pt idx="63">
                  <c:v>44068</c:v>
                </c:pt>
                <c:pt idx="64">
                  <c:v>44069</c:v>
                </c:pt>
                <c:pt idx="65">
                  <c:v>44070</c:v>
                </c:pt>
                <c:pt idx="66">
                  <c:v>44071</c:v>
                </c:pt>
                <c:pt idx="67">
                  <c:v>44072</c:v>
                </c:pt>
                <c:pt idx="68">
                  <c:v>44073</c:v>
                </c:pt>
                <c:pt idx="69">
                  <c:v>44074</c:v>
                </c:pt>
                <c:pt idx="70">
                  <c:v>44075</c:v>
                </c:pt>
                <c:pt idx="71">
                  <c:v>44076</c:v>
                </c:pt>
                <c:pt idx="72">
                  <c:v>44077</c:v>
                </c:pt>
                <c:pt idx="73">
                  <c:v>44078</c:v>
                </c:pt>
                <c:pt idx="74">
                  <c:v>44079</c:v>
                </c:pt>
                <c:pt idx="75">
                  <c:v>44080</c:v>
                </c:pt>
                <c:pt idx="76">
                  <c:v>44081</c:v>
                </c:pt>
                <c:pt idx="77">
                  <c:v>44082</c:v>
                </c:pt>
                <c:pt idx="78">
                  <c:v>44083</c:v>
                </c:pt>
              </c:numCache>
            </c:numRef>
          </c:cat>
          <c:val>
            <c:numRef>
              <c:f>'Figure 16'!$P$3:$P$78</c:f>
              <c:numCache>
                <c:formatCode>0.0</c:formatCode>
                <c:ptCount val="76"/>
                <c:pt idx="3">
                  <c:v>47.811102011105326</c:v>
                </c:pt>
                <c:pt idx="4">
                  <c:v>48.802454792900527</c:v>
                </c:pt>
                <c:pt idx="5">
                  <c:v>48.941306885195559</c:v>
                </c:pt>
                <c:pt idx="6">
                  <c:v>49.337027220165268</c:v>
                </c:pt>
                <c:pt idx="7">
                  <c:v>50.86407525280864</c:v>
                </c:pt>
                <c:pt idx="8">
                  <c:v>52.521121505812708</c:v>
                </c:pt>
                <c:pt idx="9">
                  <c:v>53.897494300059428</c:v>
                </c:pt>
                <c:pt idx="10">
                  <c:v>56.678968569716616</c:v>
                </c:pt>
                <c:pt idx="11">
                  <c:v>58.241031120588893</c:v>
                </c:pt>
                <c:pt idx="12">
                  <c:v>60.626891593325261</c:v>
                </c:pt>
                <c:pt idx="13">
                  <c:v>61.837677406243472</c:v>
                </c:pt>
                <c:pt idx="14">
                  <c:v>63.529368255833965</c:v>
                </c:pt>
                <c:pt idx="15">
                  <c:v>66.475739139529836</c:v>
                </c:pt>
                <c:pt idx="16">
                  <c:v>70.026292777669056</c:v>
                </c:pt>
                <c:pt idx="17">
                  <c:v>68.900033623607939</c:v>
                </c:pt>
                <c:pt idx="18">
                  <c:v>69.067957222375682</c:v>
                </c:pt>
                <c:pt idx="19">
                  <c:v>69.742356575168088</c:v>
                </c:pt>
                <c:pt idx="20">
                  <c:v>71.082449350712963</c:v>
                </c:pt>
                <c:pt idx="21">
                  <c:v>73.455469559845852</c:v>
                </c:pt>
                <c:pt idx="22">
                  <c:v>76.304910156372898</c:v>
                </c:pt>
                <c:pt idx="23">
                  <c:v>80.404744496653606</c:v>
                </c:pt>
                <c:pt idx="24">
                  <c:v>84.697264667481036</c:v>
                </c:pt>
                <c:pt idx="25">
                  <c:v>86.949396046726605</c:v>
                </c:pt>
                <c:pt idx="26">
                  <c:v>87.364603561354983</c:v>
                </c:pt>
                <c:pt idx="27">
                  <c:v>87.503357088366528</c:v>
                </c:pt>
                <c:pt idx="28">
                  <c:v>88.196153673386434</c:v>
                </c:pt>
                <c:pt idx="29">
                  <c:v>87.100944785816424</c:v>
                </c:pt>
                <c:pt idx="30">
                  <c:v>84.983021473459274</c:v>
                </c:pt>
                <c:pt idx="31">
                  <c:v>83.490866528481334</c:v>
                </c:pt>
                <c:pt idx="32">
                  <c:v>83.162992573576474</c:v>
                </c:pt>
                <c:pt idx="33">
                  <c:v>84.419138693966644</c:v>
                </c:pt>
                <c:pt idx="34">
                  <c:v>84.884787914983789</c:v>
                </c:pt>
                <c:pt idx="35">
                  <c:v>86.306775369387196</c:v>
                </c:pt>
                <c:pt idx="36">
                  <c:v>87.292149938178994</c:v>
                </c:pt>
                <c:pt idx="37">
                  <c:v>88.046610601265826</c:v>
                </c:pt>
                <c:pt idx="38">
                  <c:v>89.631443595915457</c:v>
                </c:pt>
                <c:pt idx="39">
                  <c:v>89.732626722516116</c:v>
                </c:pt>
                <c:pt idx="40">
                  <c:v>88.661380851918722</c:v>
                </c:pt>
                <c:pt idx="41">
                  <c:v>88.977806510202512</c:v>
                </c:pt>
                <c:pt idx="42">
                  <c:v>88.612806280349929</c:v>
                </c:pt>
                <c:pt idx="43">
                  <c:v>90.63458581515512</c:v>
                </c:pt>
                <c:pt idx="44">
                  <c:v>93.375993999508509</c:v>
                </c:pt>
                <c:pt idx="45">
                  <c:v>93.215562682605864</c:v>
                </c:pt>
                <c:pt idx="46">
                  <c:v>93.185874055351704</c:v>
                </c:pt>
                <c:pt idx="47">
                  <c:v>94.397063346584474</c:v>
                </c:pt>
                <c:pt idx="48">
                  <c:v>94.717480327308962</c:v>
                </c:pt>
                <c:pt idx="49">
                  <c:v>95.25371422108303</c:v>
                </c:pt>
                <c:pt idx="50">
                  <c:v>95.326607808071614</c:v>
                </c:pt>
                <c:pt idx="51">
                  <c:v>94.866794647028073</c:v>
                </c:pt>
                <c:pt idx="52">
                  <c:v>94.819200305105667</c:v>
                </c:pt>
                <c:pt idx="53">
                  <c:v>95.421248725284073</c:v>
                </c:pt>
                <c:pt idx="54">
                  <c:v>96.498507571335935</c:v>
                </c:pt>
                <c:pt idx="55">
                  <c:v>97.098247625074805</c:v>
                </c:pt>
                <c:pt idx="56">
                  <c:v>95.109297616537077</c:v>
                </c:pt>
                <c:pt idx="57">
                  <c:v>91.759926318018998</c:v>
                </c:pt>
                <c:pt idx="58">
                  <c:v>88.003090587193128</c:v>
                </c:pt>
                <c:pt idx="59">
                  <c:v>88.00807105953092</c:v>
                </c:pt>
                <c:pt idx="60">
                  <c:v>87.750442764248959</c:v>
                </c:pt>
                <c:pt idx="61">
                  <c:v>87.885781161038906</c:v>
                </c:pt>
                <c:pt idx="62">
                  <c:v>88.764816597345103</c:v>
                </c:pt>
                <c:pt idx="63">
                  <c:v>92.287164647239223</c:v>
                </c:pt>
                <c:pt idx="64">
                  <c:v>98.440174536339654</c:v>
                </c:pt>
                <c:pt idx="65">
                  <c:v>104.50008787290962</c:v>
                </c:pt>
                <c:pt idx="66">
                  <c:v>107.84510456976773</c:v>
                </c:pt>
                <c:pt idx="67">
                  <c:v>110.25357166894199</c:v>
                </c:pt>
                <c:pt idx="68">
                  <c:v>109.41539824076287</c:v>
                </c:pt>
                <c:pt idx="69">
                  <c:v>108.29205179799533</c:v>
                </c:pt>
                <c:pt idx="70">
                  <c:v>106.49255824888243</c:v>
                </c:pt>
                <c:pt idx="71">
                  <c:v>101.87153565982678</c:v>
                </c:pt>
                <c:pt idx="72">
                  <c:v>99.188975795569519</c:v>
                </c:pt>
                <c:pt idx="73">
                  <c:v>96.514530746935861</c:v>
                </c:pt>
                <c:pt idx="74">
                  <c:v>95.196623390313533</c:v>
                </c:pt>
                <c:pt idx="75">
                  <c:v>96.06312632269784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B-4157-8EA2-DCE34551FA1A}"/>
            </c:ext>
          </c:extLst>
        </c:ser>
        <c:ser>
          <c:idx val="2"/>
          <c:order val="2"/>
          <c:tx>
            <c:strRef>
              <c:f>'Figure 16'!$Q$2</c:f>
              <c:strCache>
                <c:ptCount val="1"/>
                <c:pt idx="0">
                  <c:v>Trunk daily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16'!$M$2:$M$80</c:f>
              <c:numCache>
                <c:formatCode>dd\ mmm</c:formatCode>
                <c:ptCount val="79"/>
                <c:pt idx="0">
                  <c:v>44005</c:v>
                </c:pt>
                <c:pt idx="1">
                  <c:v>44006</c:v>
                </c:pt>
                <c:pt idx="2">
                  <c:v>44007</c:v>
                </c:pt>
                <c:pt idx="3">
                  <c:v>44008</c:v>
                </c:pt>
                <c:pt idx="4">
                  <c:v>44009</c:v>
                </c:pt>
                <c:pt idx="5">
                  <c:v>44010</c:v>
                </c:pt>
                <c:pt idx="6">
                  <c:v>44011</c:v>
                </c:pt>
                <c:pt idx="7">
                  <c:v>44012</c:v>
                </c:pt>
                <c:pt idx="8">
                  <c:v>44013</c:v>
                </c:pt>
                <c:pt idx="9">
                  <c:v>44014</c:v>
                </c:pt>
                <c:pt idx="10">
                  <c:v>44015</c:v>
                </c:pt>
                <c:pt idx="11">
                  <c:v>44016</c:v>
                </c:pt>
                <c:pt idx="12">
                  <c:v>44017</c:v>
                </c:pt>
                <c:pt idx="13">
                  <c:v>44018</c:v>
                </c:pt>
                <c:pt idx="14">
                  <c:v>44019</c:v>
                </c:pt>
                <c:pt idx="15">
                  <c:v>44020</c:v>
                </c:pt>
                <c:pt idx="16">
                  <c:v>44021</c:v>
                </c:pt>
                <c:pt idx="17">
                  <c:v>44022</c:v>
                </c:pt>
                <c:pt idx="18">
                  <c:v>44023</c:v>
                </c:pt>
                <c:pt idx="19">
                  <c:v>44024</c:v>
                </c:pt>
                <c:pt idx="20">
                  <c:v>44025</c:v>
                </c:pt>
                <c:pt idx="21">
                  <c:v>44026</c:v>
                </c:pt>
                <c:pt idx="22">
                  <c:v>44027</c:v>
                </c:pt>
                <c:pt idx="23">
                  <c:v>44028</c:v>
                </c:pt>
                <c:pt idx="24">
                  <c:v>44029</c:v>
                </c:pt>
                <c:pt idx="25">
                  <c:v>44030</c:v>
                </c:pt>
                <c:pt idx="26">
                  <c:v>44031</c:v>
                </c:pt>
                <c:pt idx="27">
                  <c:v>44032</c:v>
                </c:pt>
                <c:pt idx="28">
                  <c:v>44033</c:v>
                </c:pt>
                <c:pt idx="29">
                  <c:v>44034</c:v>
                </c:pt>
                <c:pt idx="30">
                  <c:v>44035</c:v>
                </c:pt>
                <c:pt idx="31">
                  <c:v>44036</c:v>
                </c:pt>
                <c:pt idx="32">
                  <c:v>44037</c:v>
                </c:pt>
                <c:pt idx="33">
                  <c:v>44038</c:v>
                </c:pt>
                <c:pt idx="34">
                  <c:v>44039</c:v>
                </c:pt>
                <c:pt idx="35">
                  <c:v>44040</c:v>
                </c:pt>
                <c:pt idx="36">
                  <c:v>44041</c:v>
                </c:pt>
                <c:pt idx="37">
                  <c:v>44042</c:v>
                </c:pt>
                <c:pt idx="38">
                  <c:v>44043</c:v>
                </c:pt>
                <c:pt idx="39">
                  <c:v>44044</c:v>
                </c:pt>
                <c:pt idx="40">
                  <c:v>44045</c:v>
                </c:pt>
                <c:pt idx="41">
                  <c:v>44046</c:v>
                </c:pt>
                <c:pt idx="42">
                  <c:v>44047</c:v>
                </c:pt>
                <c:pt idx="43">
                  <c:v>44048</c:v>
                </c:pt>
                <c:pt idx="44">
                  <c:v>44049</c:v>
                </c:pt>
                <c:pt idx="45">
                  <c:v>44050</c:v>
                </c:pt>
                <c:pt idx="46">
                  <c:v>44051</c:v>
                </c:pt>
                <c:pt idx="47">
                  <c:v>44052</c:v>
                </c:pt>
                <c:pt idx="48">
                  <c:v>44053</c:v>
                </c:pt>
                <c:pt idx="49">
                  <c:v>44054</c:v>
                </c:pt>
                <c:pt idx="50">
                  <c:v>44055</c:v>
                </c:pt>
                <c:pt idx="51">
                  <c:v>44056</c:v>
                </c:pt>
                <c:pt idx="52">
                  <c:v>44057</c:v>
                </c:pt>
                <c:pt idx="53">
                  <c:v>44058</c:v>
                </c:pt>
                <c:pt idx="54">
                  <c:v>44059</c:v>
                </c:pt>
                <c:pt idx="55">
                  <c:v>44060</c:v>
                </c:pt>
                <c:pt idx="56">
                  <c:v>44061</c:v>
                </c:pt>
                <c:pt idx="57">
                  <c:v>44062</c:v>
                </c:pt>
                <c:pt idx="58">
                  <c:v>44063</c:v>
                </c:pt>
                <c:pt idx="59">
                  <c:v>44064</c:v>
                </c:pt>
                <c:pt idx="60">
                  <c:v>44065</c:v>
                </c:pt>
                <c:pt idx="61">
                  <c:v>44066</c:v>
                </c:pt>
                <c:pt idx="62">
                  <c:v>44067</c:v>
                </c:pt>
                <c:pt idx="63">
                  <c:v>44068</c:v>
                </c:pt>
                <c:pt idx="64">
                  <c:v>44069</c:v>
                </c:pt>
                <c:pt idx="65">
                  <c:v>44070</c:v>
                </c:pt>
                <c:pt idx="66">
                  <c:v>44071</c:v>
                </c:pt>
                <c:pt idx="67">
                  <c:v>44072</c:v>
                </c:pt>
                <c:pt idx="68">
                  <c:v>44073</c:v>
                </c:pt>
                <c:pt idx="69">
                  <c:v>44074</c:v>
                </c:pt>
                <c:pt idx="70">
                  <c:v>44075</c:v>
                </c:pt>
                <c:pt idx="71">
                  <c:v>44076</c:v>
                </c:pt>
                <c:pt idx="72">
                  <c:v>44077</c:v>
                </c:pt>
                <c:pt idx="73">
                  <c:v>44078</c:v>
                </c:pt>
                <c:pt idx="74">
                  <c:v>44079</c:v>
                </c:pt>
                <c:pt idx="75">
                  <c:v>44080</c:v>
                </c:pt>
                <c:pt idx="76">
                  <c:v>44081</c:v>
                </c:pt>
                <c:pt idx="77">
                  <c:v>44082</c:v>
                </c:pt>
                <c:pt idx="78">
                  <c:v>44083</c:v>
                </c:pt>
              </c:numCache>
              <c:extLst xmlns:c15="http://schemas.microsoft.com/office/drawing/2012/chart"/>
            </c:numRef>
          </c:cat>
          <c:val>
            <c:numRef>
              <c:f>'Figure 16'!$Q$3:$Q$192</c:f>
              <c:numCache>
                <c:formatCode>0.0</c:formatCode>
                <c:ptCount val="190"/>
                <c:pt idx="0">
                  <c:v>59.316137683267769</c:v>
                </c:pt>
                <c:pt idx="1">
                  <c:v>64.878459520799552</c:v>
                </c:pt>
                <c:pt idx="2">
                  <c:v>63.902790055221779</c:v>
                </c:pt>
                <c:pt idx="3">
                  <c:v>58.415676453057586</c:v>
                </c:pt>
                <c:pt idx="4">
                  <c:v>57.780465558948322</c:v>
                </c:pt>
                <c:pt idx="5">
                  <c:v>50.388817631771573</c:v>
                </c:pt>
                <c:pt idx="6">
                  <c:v>58.819343534913202</c:v>
                </c:pt>
                <c:pt idx="7">
                  <c:v>72.642082191404924</c:v>
                </c:pt>
                <c:pt idx="8">
                  <c:v>65.290010412200644</c:v>
                </c:pt>
                <c:pt idx="9">
                  <c:v>68.58467289719627</c:v>
                </c:pt>
                <c:pt idx="10">
                  <c:v>68.902963664250422</c:v>
                </c:pt>
                <c:pt idx="11">
                  <c:v>72.191689968571595</c:v>
                </c:pt>
                <c:pt idx="12">
                  <c:v>63.505958134245013</c:v>
                </c:pt>
                <c:pt idx="13">
                  <c:v>73.888489240844493</c:v>
                </c:pt>
                <c:pt idx="14">
                  <c:v>75.835174366275552</c:v>
                </c:pt>
                <c:pt idx="15">
                  <c:v>76.826850214700684</c:v>
                </c:pt>
                <c:pt idx="16">
                  <c:v>74.898741599386582</c:v>
                </c:pt>
                <c:pt idx="17">
                  <c:v>76.833551654157844</c:v>
                </c:pt>
                <c:pt idx="18">
                  <c:v>83.609785555344047</c:v>
                </c:pt>
                <c:pt idx="19">
                  <c:v>80.389891793175067</c:v>
                </c:pt>
                <c:pt idx="20">
                  <c:v>72.090005196803816</c:v>
                </c:pt>
                <c:pt idx="21">
                  <c:v>78.124601106472269</c:v>
                </c:pt>
                <c:pt idx="22">
                  <c:v>80.917608966838671</c:v>
                </c:pt>
                <c:pt idx="23">
                  <c:v>80.413284479243359</c:v>
                </c:pt>
                <c:pt idx="24">
                  <c:v>83.235339625560883</c:v>
                </c:pt>
                <c:pt idx="25">
                  <c:v>92.598347340913918</c:v>
                </c:pt>
                <c:pt idx="26">
                  <c:v>88.997591658349322</c:v>
                </c:pt>
                <c:pt idx="27">
                  <c:v>83.413246575987202</c:v>
                </c:pt>
                <c:pt idx="28">
                  <c:v>81.016813520909565</c:v>
                </c:pt>
                <c:pt idx="29">
                  <c:v>76.674881505383979</c:v>
                </c:pt>
                <c:pt idx="30">
                  <c:v>77.602250232069153</c:v>
                </c:pt>
                <c:pt idx="31">
                  <c:v>86.738767918417082</c:v>
                </c:pt>
                <c:pt idx="32">
                  <c:v>90.550566443397003</c:v>
                </c:pt>
                <c:pt idx="33">
                  <c:v>89.393395310484252</c:v>
                </c:pt>
                <c:pt idx="34">
                  <c:v>78.709694280537107</c:v>
                </c:pt>
                <c:pt idx="35">
                  <c:v>80.514430187650234</c:v>
                </c:pt>
                <c:pt idx="36">
                  <c:v>85.669846779915446</c:v>
                </c:pt>
                <c:pt idx="37">
                  <c:v>80.519871142569613</c:v>
                </c:pt>
                <c:pt idx="38">
                  <c:v>92.080878824156059</c:v>
                </c:pt>
                <c:pt idx="39">
                  <c:v>89.730702238965918</c:v>
                </c:pt>
                <c:pt idx="40">
                  <c:v>92.3355746832097</c:v>
                </c:pt>
                <c:pt idx="41">
                  <c:v>91.922157587287643</c:v>
                </c:pt>
                <c:pt idx="42">
                  <c:v>77.542990295844021</c:v>
                </c:pt>
                <c:pt idx="43">
                  <c:v>81.962167623474997</c:v>
                </c:pt>
                <c:pt idx="44">
                  <c:v>81.769380813438005</c:v>
                </c:pt>
                <c:pt idx="45">
                  <c:v>93.038272157564904</c:v>
                </c:pt>
                <c:pt idx="46">
                  <c:v>99.971141094109214</c:v>
                </c:pt>
                <c:pt idx="47">
                  <c:v>99.062833684079578</c:v>
                </c:pt>
                <c:pt idx="48">
                  <c:v>82.85808758420481</c:v>
                </c:pt>
                <c:pt idx="49">
                  <c:v>77.718280401678925</c:v>
                </c:pt>
                <c:pt idx="50">
                  <c:v>80.290718171196815</c:v>
                </c:pt>
                <c:pt idx="51">
                  <c:v>78.083018617168548</c:v>
                </c:pt>
                <c:pt idx="52">
                  <c:v>92.542582668748324</c:v>
                </c:pt>
                <c:pt idx="53">
                  <c:v>95.906016832136757</c:v>
                </c:pt>
                <c:pt idx="54">
                  <c:v>90.345891816465567</c:v>
                </c:pt>
                <c:pt idx="55">
                  <c:v>79.551233932114812</c:v>
                </c:pt>
                <c:pt idx="56">
                  <c:v>78.157038492234022</c:v>
                </c:pt>
                <c:pt idx="57">
                  <c:v>83.772796117020803</c:v>
                </c:pt>
                <c:pt idx="58">
                  <c:v>81.859546752218094</c:v>
                </c:pt>
                <c:pt idx="59">
                  <c:v>80.299121908807365</c:v>
                </c:pt>
                <c:pt idx="60">
                  <c:v>88.339440576523756</c:v>
                </c:pt>
                <c:pt idx="61">
                  <c:v>86.360862967192858</c:v>
                </c:pt>
                <c:pt idx="62">
                  <c:v>84.807771563143959</c:v>
                </c:pt>
                <c:pt idx="63">
                  <c:v>76.956973368412022</c:v>
                </c:pt>
                <c:pt idx="64">
                  <c:v>88.4309500969987</c:v>
                </c:pt>
                <c:pt idx="65">
                  <c:v>88.474978969489925</c:v>
                </c:pt>
                <c:pt idx="66">
                  <c:v>99.8137015376183</c:v>
                </c:pt>
                <c:pt idx="67">
                  <c:v>109.98023015220657</c:v>
                </c:pt>
                <c:pt idx="68">
                  <c:v>104.9441575854396</c:v>
                </c:pt>
                <c:pt idx="69">
                  <c:v>100.04504063448545</c:v>
                </c:pt>
                <c:pt idx="70">
                  <c:v>92.103286536322756</c:v>
                </c:pt>
                <c:pt idx="71">
                  <c:v>87.672347790280966</c:v>
                </c:pt>
                <c:pt idx="72">
                  <c:v>90.076279595592183</c:v>
                </c:pt>
                <c:pt idx="73">
                  <c:v>89.804566059958631</c:v>
                </c:pt>
                <c:pt idx="74">
                  <c:v>93.442648962908422</c:v>
                </c:pt>
                <c:pt idx="75">
                  <c:v>93.248267079808954</c:v>
                </c:pt>
                <c:pt idx="76">
                  <c:v>89.220404234841183</c:v>
                </c:pt>
                <c:pt idx="77">
                  <c:v>90.623081244202908</c:v>
                </c:pt>
                <c:pt idx="78">
                  <c:v>90.660556760435284</c:v>
                </c:pt>
                <c:pt idx="79">
                  <c:v>88.530704117428726</c:v>
                </c:pt>
                <c:pt idx="80">
                  <c:v>90.408510591423322</c:v>
                </c:pt>
                <c:pt idx="81">
                  <c:v>93.314491096226106</c:v>
                </c:pt>
                <c:pt idx="82">
                  <c:v>89.988555307143614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130B-4157-8EA2-DCE34551FA1A}"/>
            </c:ext>
          </c:extLst>
        </c:ser>
        <c:ser>
          <c:idx val="3"/>
          <c:order val="3"/>
          <c:tx>
            <c:strRef>
              <c:f>'Figure 16'!$R$2</c:f>
              <c:strCache>
                <c:ptCount val="1"/>
                <c:pt idx="0">
                  <c:v>Trunk weekly average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16'!$M$2:$M$80</c:f>
              <c:numCache>
                <c:formatCode>dd\ mmm</c:formatCode>
                <c:ptCount val="79"/>
                <c:pt idx="0">
                  <c:v>44005</c:v>
                </c:pt>
                <c:pt idx="1">
                  <c:v>44006</c:v>
                </c:pt>
                <c:pt idx="2">
                  <c:v>44007</c:v>
                </c:pt>
                <c:pt idx="3">
                  <c:v>44008</c:v>
                </c:pt>
                <c:pt idx="4">
                  <c:v>44009</c:v>
                </c:pt>
                <c:pt idx="5">
                  <c:v>44010</c:v>
                </c:pt>
                <c:pt idx="6">
                  <c:v>44011</c:v>
                </c:pt>
                <c:pt idx="7">
                  <c:v>44012</c:v>
                </c:pt>
                <c:pt idx="8">
                  <c:v>44013</c:v>
                </c:pt>
                <c:pt idx="9">
                  <c:v>44014</c:v>
                </c:pt>
                <c:pt idx="10">
                  <c:v>44015</c:v>
                </c:pt>
                <c:pt idx="11">
                  <c:v>44016</c:v>
                </c:pt>
                <c:pt idx="12">
                  <c:v>44017</c:v>
                </c:pt>
                <c:pt idx="13">
                  <c:v>44018</c:v>
                </c:pt>
                <c:pt idx="14">
                  <c:v>44019</c:v>
                </c:pt>
                <c:pt idx="15">
                  <c:v>44020</c:v>
                </c:pt>
                <c:pt idx="16">
                  <c:v>44021</c:v>
                </c:pt>
                <c:pt idx="17">
                  <c:v>44022</c:v>
                </c:pt>
                <c:pt idx="18">
                  <c:v>44023</c:v>
                </c:pt>
                <c:pt idx="19">
                  <c:v>44024</c:v>
                </c:pt>
                <c:pt idx="20">
                  <c:v>44025</c:v>
                </c:pt>
                <c:pt idx="21">
                  <c:v>44026</c:v>
                </c:pt>
                <c:pt idx="22">
                  <c:v>44027</c:v>
                </c:pt>
                <c:pt idx="23">
                  <c:v>44028</c:v>
                </c:pt>
                <c:pt idx="24">
                  <c:v>44029</c:v>
                </c:pt>
                <c:pt idx="25">
                  <c:v>44030</c:v>
                </c:pt>
                <c:pt idx="26">
                  <c:v>44031</c:v>
                </c:pt>
                <c:pt idx="27">
                  <c:v>44032</c:v>
                </c:pt>
                <c:pt idx="28">
                  <c:v>44033</c:v>
                </c:pt>
                <c:pt idx="29">
                  <c:v>44034</c:v>
                </c:pt>
                <c:pt idx="30">
                  <c:v>44035</c:v>
                </c:pt>
                <c:pt idx="31">
                  <c:v>44036</c:v>
                </c:pt>
                <c:pt idx="32">
                  <c:v>44037</c:v>
                </c:pt>
                <c:pt idx="33">
                  <c:v>44038</c:v>
                </c:pt>
                <c:pt idx="34">
                  <c:v>44039</c:v>
                </c:pt>
                <c:pt idx="35">
                  <c:v>44040</c:v>
                </c:pt>
                <c:pt idx="36">
                  <c:v>44041</c:v>
                </c:pt>
                <c:pt idx="37">
                  <c:v>44042</c:v>
                </c:pt>
                <c:pt idx="38">
                  <c:v>44043</c:v>
                </c:pt>
                <c:pt idx="39">
                  <c:v>44044</c:v>
                </c:pt>
                <c:pt idx="40">
                  <c:v>44045</c:v>
                </c:pt>
                <c:pt idx="41">
                  <c:v>44046</c:v>
                </c:pt>
                <c:pt idx="42">
                  <c:v>44047</c:v>
                </c:pt>
                <c:pt idx="43">
                  <c:v>44048</c:v>
                </c:pt>
                <c:pt idx="44">
                  <c:v>44049</c:v>
                </c:pt>
                <c:pt idx="45">
                  <c:v>44050</c:v>
                </c:pt>
                <c:pt idx="46">
                  <c:v>44051</c:v>
                </c:pt>
                <c:pt idx="47">
                  <c:v>44052</c:v>
                </c:pt>
                <c:pt idx="48">
                  <c:v>44053</c:v>
                </c:pt>
                <c:pt idx="49">
                  <c:v>44054</c:v>
                </c:pt>
                <c:pt idx="50">
                  <c:v>44055</c:v>
                </c:pt>
                <c:pt idx="51">
                  <c:v>44056</c:v>
                </c:pt>
                <c:pt idx="52">
                  <c:v>44057</c:v>
                </c:pt>
                <c:pt idx="53">
                  <c:v>44058</c:v>
                </c:pt>
                <c:pt idx="54">
                  <c:v>44059</c:v>
                </c:pt>
                <c:pt idx="55">
                  <c:v>44060</c:v>
                </c:pt>
                <c:pt idx="56">
                  <c:v>44061</c:v>
                </c:pt>
                <c:pt idx="57">
                  <c:v>44062</c:v>
                </c:pt>
                <c:pt idx="58">
                  <c:v>44063</c:v>
                </c:pt>
                <c:pt idx="59">
                  <c:v>44064</c:v>
                </c:pt>
                <c:pt idx="60">
                  <c:v>44065</c:v>
                </c:pt>
                <c:pt idx="61">
                  <c:v>44066</c:v>
                </c:pt>
                <c:pt idx="62">
                  <c:v>44067</c:v>
                </c:pt>
                <c:pt idx="63">
                  <c:v>44068</c:v>
                </c:pt>
                <c:pt idx="64">
                  <c:v>44069</c:v>
                </c:pt>
                <c:pt idx="65">
                  <c:v>44070</c:v>
                </c:pt>
                <c:pt idx="66">
                  <c:v>44071</c:v>
                </c:pt>
                <c:pt idx="67">
                  <c:v>44072</c:v>
                </c:pt>
                <c:pt idx="68">
                  <c:v>44073</c:v>
                </c:pt>
                <c:pt idx="69">
                  <c:v>44074</c:v>
                </c:pt>
                <c:pt idx="70">
                  <c:v>44075</c:v>
                </c:pt>
                <c:pt idx="71">
                  <c:v>44076</c:v>
                </c:pt>
                <c:pt idx="72">
                  <c:v>44077</c:v>
                </c:pt>
                <c:pt idx="73">
                  <c:v>44078</c:v>
                </c:pt>
                <c:pt idx="74">
                  <c:v>44079</c:v>
                </c:pt>
                <c:pt idx="75">
                  <c:v>44080</c:v>
                </c:pt>
                <c:pt idx="76">
                  <c:v>44081</c:v>
                </c:pt>
                <c:pt idx="77">
                  <c:v>44082</c:v>
                </c:pt>
                <c:pt idx="78">
                  <c:v>44083</c:v>
                </c:pt>
              </c:numCache>
              <c:extLst xmlns:c15="http://schemas.microsoft.com/office/drawing/2012/chart"/>
            </c:numRef>
          </c:cat>
          <c:val>
            <c:numRef>
              <c:f>'Figure 16'!$R$3:$R$192</c:f>
              <c:numCache>
                <c:formatCode>0.0</c:formatCode>
                <c:ptCount val="190"/>
                <c:pt idx="0">
                  <c:v>60.162959205158906</c:v>
                </c:pt>
                <c:pt idx="1">
                  <c:v>59.341149499205812</c:v>
                </c:pt>
                <c:pt idx="2">
                  <c:v>59.127595395596757</c:v>
                </c:pt>
                <c:pt idx="3">
                  <c:v>59.07167006256855</c:v>
                </c:pt>
                <c:pt idx="4">
                  <c:v>60.97537642087385</c:v>
                </c:pt>
                <c:pt idx="5">
                  <c:v>61.034169405359727</c:v>
                </c:pt>
                <c:pt idx="6">
                  <c:v>61.703009811356068</c:v>
                </c:pt>
                <c:pt idx="7">
                  <c:v>63.201193698669329</c:v>
                </c:pt>
                <c:pt idx="8">
                  <c:v>65.259940042901235</c:v>
                </c:pt>
                <c:pt idx="9">
                  <c:v>67.133817257540301</c:v>
                </c:pt>
                <c:pt idx="10">
                  <c:v>69.286552358387624</c:v>
                </c:pt>
                <c:pt idx="11">
                  <c:v>69.742708383369148</c:v>
                </c:pt>
                <c:pt idx="12">
                  <c:v>71.390828355154866</c:v>
                </c:pt>
                <c:pt idx="13">
                  <c:v>72.29283816975348</c:v>
                </c:pt>
                <c:pt idx="14">
                  <c:v>73.425779311168839</c:v>
                </c:pt>
                <c:pt idx="15">
                  <c:v>75.056935823564899</c:v>
                </c:pt>
                <c:pt idx="16">
                  <c:v>77.468926346269186</c:v>
                </c:pt>
                <c:pt idx="17">
                  <c:v>77.21200005426337</c:v>
                </c:pt>
                <c:pt idx="18">
                  <c:v>77.539061017148612</c:v>
                </c:pt>
                <c:pt idx="19">
                  <c:v>78.123455124596902</c:v>
                </c:pt>
                <c:pt idx="20">
                  <c:v>78.911246964576435</c:v>
                </c:pt>
                <c:pt idx="21">
                  <c:v>79.825788103348302</c:v>
                </c:pt>
                <c:pt idx="22">
                  <c:v>81.109868358429708</c:v>
                </c:pt>
                <c:pt idx="23">
                  <c:v>82.33953976774032</c:v>
                </c:pt>
                <c:pt idx="24">
                  <c:v>83.957145679052232</c:v>
                </c:pt>
                <c:pt idx="25">
                  <c:v>84.370318881114699</c:v>
                </c:pt>
                <c:pt idx="26">
                  <c:v>83.764214958049749</c:v>
                </c:pt>
                <c:pt idx="27">
                  <c:v>83.362638637024858</c:v>
                </c:pt>
                <c:pt idx="28">
                  <c:v>83.863128393147164</c:v>
                </c:pt>
                <c:pt idx="29">
                  <c:v>83.570588264930464</c:v>
                </c:pt>
                <c:pt idx="30">
                  <c:v>83.627131643806891</c:v>
                </c:pt>
                <c:pt idx="31">
                  <c:v>82.955195601599726</c:v>
                </c:pt>
                <c:pt idx="32">
                  <c:v>82.883426553991271</c:v>
                </c:pt>
                <c:pt idx="33">
                  <c:v>84.168421593210041</c:v>
                </c:pt>
                <c:pt idx="34">
                  <c:v>84.585224580424409</c:v>
                </c:pt>
                <c:pt idx="35">
                  <c:v>85.348383281244267</c:v>
                </c:pt>
                <c:pt idx="36">
                  <c:v>85.231259823468363</c:v>
                </c:pt>
                <c:pt idx="37">
                  <c:v>85.651571162429164</c:v>
                </c:pt>
                <c:pt idx="38">
                  <c:v>87.539065920536373</c:v>
                </c:pt>
                <c:pt idx="39">
                  <c:v>87.11457450742121</c:v>
                </c:pt>
                <c:pt idx="40">
                  <c:v>86.58490605650114</c:v>
                </c:pt>
                <c:pt idx="41">
                  <c:v>86.763407438053761</c:v>
                </c:pt>
                <c:pt idx="42">
                  <c:v>86.900177914255053</c:v>
                </c:pt>
                <c:pt idx="43">
                  <c:v>88.3630977507041</c:v>
                </c:pt>
                <c:pt idx="44">
                  <c:v>89.324134750828335</c:v>
                </c:pt>
                <c:pt idx="45">
                  <c:v>88.02926760753077</c:v>
                </c:pt>
                <c:pt idx="46">
                  <c:v>88.054309051221495</c:v>
                </c:pt>
                <c:pt idx="47">
                  <c:v>87.815530558038887</c:v>
                </c:pt>
                <c:pt idx="48">
                  <c:v>87.288907387143254</c:v>
                </c:pt>
                <c:pt idx="49">
                  <c:v>87.218094603026614</c:v>
                </c:pt>
                <c:pt idx="50">
                  <c:v>86.637362565601961</c:v>
                </c:pt>
                <c:pt idx="51">
                  <c:v>85.392085155942823</c:v>
                </c:pt>
                <c:pt idx="52">
                  <c:v>84.919677491358513</c:v>
                </c:pt>
                <c:pt idx="53">
                  <c:v>84.982357218580688</c:v>
                </c:pt>
                <c:pt idx="54">
                  <c:v>85.479796925126976</c:v>
                </c:pt>
                <c:pt idx="55">
                  <c:v>86.019300944419768</c:v>
                </c:pt>
                <c:pt idx="56">
                  <c:v>84.270235121571062</c:v>
                </c:pt>
                <c:pt idx="57">
                  <c:v>83.189295656483495</c:v>
                </c:pt>
                <c:pt idx="58">
                  <c:v>82.620005820873089</c:v>
                </c:pt>
                <c:pt idx="59">
                  <c:v>83.370939768162984</c:v>
                </c:pt>
                <c:pt idx="60">
                  <c:v>83.199501893331259</c:v>
                </c:pt>
                <c:pt idx="61">
                  <c:v>83.864952461899534</c:v>
                </c:pt>
                <c:pt idx="62">
                  <c:v>84.810014207224086</c:v>
                </c:pt>
                <c:pt idx="63">
                  <c:v>87.597811297054221</c:v>
                </c:pt>
                <c:pt idx="64">
                  <c:v>90.689352665008897</c:v>
                </c:pt>
                <c:pt idx="65">
                  <c:v>93.344109039044156</c:v>
                </c:pt>
                <c:pt idx="66">
                  <c:v>95.520861763521495</c:v>
                </c:pt>
                <c:pt idx="67">
                  <c:v>97.684620787508749</c:v>
                </c:pt>
                <c:pt idx="68">
                  <c:v>97.576249029406213</c:v>
                </c:pt>
                <c:pt idx="69">
                  <c:v>97.805006261706552</c:v>
                </c:pt>
                <c:pt idx="70">
                  <c:v>96.37512976489802</c:v>
                </c:pt>
                <c:pt idx="71">
                  <c:v>94.012618166426847</c:v>
                </c:pt>
                <c:pt idx="72">
                  <c:v>92.341776665622476</c:v>
                </c:pt>
                <c:pt idx="73">
                  <c:v>90.795400037101871</c:v>
                </c:pt>
                <c:pt idx="74">
                  <c:v>90.583942138227613</c:v>
                </c:pt>
                <c:pt idx="75">
                  <c:v>91.010829133963938</c:v>
                </c:pt>
                <c:pt idx="76">
                  <c:v>90.790032637083442</c:v>
                </c:pt>
                <c:pt idx="77">
                  <c:v>90.87631042729268</c:v>
                </c:pt>
                <c:pt idx="78">
                  <c:v>90.858002160623784</c:v>
                </c:pt>
                <c:pt idx="79">
                  <c:v>90.392329050243021</c:v>
                </c:pt>
                <c:pt idx="80">
                  <c:v>90.587649852810003</c:v>
                </c:pt>
                <c:pt idx="81">
                  <c:v>90.580563574531411</c:v>
                </c:pt>
                <c:pt idx="82">
                  <c:v>90.560565278055435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130B-4157-8EA2-DCE34551F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'Figure 16'!$S$1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16'!$M$2:$M$80</c15:sqref>
                        </c15:formulaRef>
                      </c:ext>
                    </c:extLst>
                    <c:numCache>
                      <c:formatCode>dd\ mmm</c:formatCode>
                      <c:ptCount val="79"/>
                      <c:pt idx="0">
                        <c:v>44005</c:v>
                      </c:pt>
                      <c:pt idx="1">
                        <c:v>44006</c:v>
                      </c:pt>
                      <c:pt idx="2">
                        <c:v>44007</c:v>
                      </c:pt>
                      <c:pt idx="3">
                        <c:v>44008</c:v>
                      </c:pt>
                      <c:pt idx="4">
                        <c:v>44009</c:v>
                      </c:pt>
                      <c:pt idx="5">
                        <c:v>44010</c:v>
                      </c:pt>
                      <c:pt idx="6">
                        <c:v>44011</c:v>
                      </c:pt>
                      <c:pt idx="7">
                        <c:v>44012</c:v>
                      </c:pt>
                      <c:pt idx="8">
                        <c:v>44013</c:v>
                      </c:pt>
                      <c:pt idx="9">
                        <c:v>44014</c:v>
                      </c:pt>
                      <c:pt idx="10">
                        <c:v>44015</c:v>
                      </c:pt>
                      <c:pt idx="11">
                        <c:v>44016</c:v>
                      </c:pt>
                      <c:pt idx="12">
                        <c:v>44017</c:v>
                      </c:pt>
                      <c:pt idx="13">
                        <c:v>44018</c:v>
                      </c:pt>
                      <c:pt idx="14">
                        <c:v>44019</c:v>
                      </c:pt>
                      <c:pt idx="15">
                        <c:v>44020</c:v>
                      </c:pt>
                      <c:pt idx="16">
                        <c:v>44021</c:v>
                      </c:pt>
                      <c:pt idx="17">
                        <c:v>44022</c:v>
                      </c:pt>
                      <c:pt idx="18">
                        <c:v>44023</c:v>
                      </c:pt>
                      <c:pt idx="19">
                        <c:v>44024</c:v>
                      </c:pt>
                      <c:pt idx="20">
                        <c:v>44025</c:v>
                      </c:pt>
                      <c:pt idx="21">
                        <c:v>44026</c:v>
                      </c:pt>
                      <c:pt idx="22">
                        <c:v>44027</c:v>
                      </c:pt>
                      <c:pt idx="23">
                        <c:v>44028</c:v>
                      </c:pt>
                      <c:pt idx="24">
                        <c:v>44029</c:v>
                      </c:pt>
                      <c:pt idx="25">
                        <c:v>44030</c:v>
                      </c:pt>
                      <c:pt idx="26">
                        <c:v>44031</c:v>
                      </c:pt>
                      <c:pt idx="27">
                        <c:v>44032</c:v>
                      </c:pt>
                      <c:pt idx="28">
                        <c:v>44033</c:v>
                      </c:pt>
                      <c:pt idx="29">
                        <c:v>44034</c:v>
                      </c:pt>
                      <c:pt idx="30">
                        <c:v>44035</c:v>
                      </c:pt>
                      <c:pt idx="31">
                        <c:v>44036</c:v>
                      </c:pt>
                      <c:pt idx="32">
                        <c:v>44037</c:v>
                      </c:pt>
                      <c:pt idx="33">
                        <c:v>44038</c:v>
                      </c:pt>
                      <c:pt idx="34">
                        <c:v>44039</c:v>
                      </c:pt>
                      <c:pt idx="35">
                        <c:v>44040</c:v>
                      </c:pt>
                      <c:pt idx="36">
                        <c:v>44041</c:v>
                      </c:pt>
                      <c:pt idx="37">
                        <c:v>44042</c:v>
                      </c:pt>
                      <c:pt idx="38">
                        <c:v>44043</c:v>
                      </c:pt>
                      <c:pt idx="39">
                        <c:v>44044</c:v>
                      </c:pt>
                      <c:pt idx="40">
                        <c:v>44045</c:v>
                      </c:pt>
                      <c:pt idx="41">
                        <c:v>44046</c:v>
                      </c:pt>
                      <c:pt idx="42">
                        <c:v>44047</c:v>
                      </c:pt>
                      <c:pt idx="43">
                        <c:v>44048</c:v>
                      </c:pt>
                      <c:pt idx="44">
                        <c:v>44049</c:v>
                      </c:pt>
                      <c:pt idx="45">
                        <c:v>44050</c:v>
                      </c:pt>
                      <c:pt idx="46">
                        <c:v>44051</c:v>
                      </c:pt>
                      <c:pt idx="47">
                        <c:v>44052</c:v>
                      </c:pt>
                      <c:pt idx="48">
                        <c:v>44053</c:v>
                      </c:pt>
                      <c:pt idx="49">
                        <c:v>44054</c:v>
                      </c:pt>
                      <c:pt idx="50">
                        <c:v>44055</c:v>
                      </c:pt>
                      <c:pt idx="51">
                        <c:v>44056</c:v>
                      </c:pt>
                      <c:pt idx="52">
                        <c:v>44057</c:v>
                      </c:pt>
                      <c:pt idx="53">
                        <c:v>44058</c:v>
                      </c:pt>
                      <c:pt idx="54">
                        <c:v>44059</c:v>
                      </c:pt>
                      <c:pt idx="55">
                        <c:v>44060</c:v>
                      </c:pt>
                      <c:pt idx="56">
                        <c:v>44061</c:v>
                      </c:pt>
                      <c:pt idx="57">
                        <c:v>44062</c:v>
                      </c:pt>
                      <c:pt idx="58">
                        <c:v>44063</c:v>
                      </c:pt>
                      <c:pt idx="59">
                        <c:v>44064</c:v>
                      </c:pt>
                      <c:pt idx="60">
                        <c:v>44065</c:v>
                      </c:pt>
                      <c:pt idx="61">
                        <c:v>44066</c:v>
                      </c:pt>
                      <c:pt idx="62">
                        <c:v>44067</c:v>
                      </c:pt>
                      <c:pt idx="63">
                        <c:v>44068</c:v>
                      </c:pt>
                      <c:pt idx="64">
                        <c:v>44069</c:v>
                      </c:pt>
                      <c:pt idx="65">
                        <c:v>44070</c:v>
                      </c:pt>
                      <c:pt idx="66">
                        <c:v>44071</c:v>
                      </c:pt>
                      <c:pt idx="67">
                        <c:v>44072</c:v>
                      </c:pt>
                      <c:pt idx="68">
                        <c:v>44073</c:v>
                      </c:pt>
                      <c:pt idx="69">
                        <c:v>44074</c:v>
                      </c:pt>
                      <c:pt idx="70">
                        <c:v>44075</c:v>
                      </c:pt>
                      <c:pt idx="71">
                        <c:v>44076</c:v>
                      </c:pt>
                      <c:pt idx="72">
                        <c:v>44077</c:v>
                      </c:pt>
                      <c:pt idx="73">
                        <c:v>44078</c:v>
                      </c:pt>
                      <c:pt idx="74">
                        <c:v>44079</c:v>
                      </c:pt>
                      <c:pt idx="75">
                        <c:v>44080</c:v>
                      </c:pt>
                      <c:pt idx="76">
                        <c:v>44081</c:v>
                      </c:pt>
                      <c:pt idx="77">
                        <c:v>44082</c:v>
                      </c:pt>
                      <c:pt idx="78">
                        <c:v>44083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16'!$S$2:$S$191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130B-4157-8EA2-DCE34551FA1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16'!$T$1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16'!$M$2:$M$80</c15:sqref>
                        </c15:formulaRef>
                      </c:ext>
                    </c:extLst>
                    <c:numCache>
                      <c:formatCode>dd\ mmm</c:formatCode>
                      <c:ptCount val="79"/>
                      <c:pt idx="0">
                        <c:v>44005</c:v>
                      </c:pt>
                      <c:pt idx="1">
                        <c:v>44006</c:v>
                      </c:pt>
                      <c:pt idx="2">
                        <c:v>44007</c:v>
                      </c:pt>
                      <c:pt idx="3">
                        <c:v>44008</c:v>
                      </c:pt>
                      <c:pt idx="4">
                        <c:v>44009</c:v>
                      </c:pt>
                      <c:pt idx="5">
                        <c:v>44010</c:v>
                      </c:pt>
                      <c:pt idx="6">
                        <c:v>44011</c:v>
                      </c:pt>
                      <c:pt idx="7">
                        <c:v>44012</c:v>
                      </c:pt>
                      <c:pt idx="8">
                        <c:v>44013</c:v>
                      </c:pt>
                      <c:pt idx="9">
                        <c:v>44014</c:v>
                      </c:pt>
                      <c:pt idx="10">
                        <c:v>44015</c:v>
                      </c:pt>
                      <c:pt idx="11">
                        <c:v>44016</c:v>
                      </c:pt>
                      <c:pt idx="12">
                        <c:v>44017</c:v>
                      </c:pt>
                      <c:pt idx="13">
                        <c:v>44018</c:v>
                      </c:pt>
                      <c:pt idx="14">
                        <c:v>44019</c:v>
                      </c:pt>
                      <c:pt idx="15">
                        <c:v>44020</c:v>
                      </c:pt>
                      <c:pt idx="16">
                        <c:v>44021</c:v>
                      </c:pt>
                      <c:pt idx="17">
                        <c:v>44022</c:v>
                      </c:pt>
                      <c:pt idx="18">
                        <c:v>44023</c:v>
                      </c:pt>
                      <c:pt idx="19">
                        <c:v>44024</c:v>
                      </c:pt>
                      <c:pt idx="20">
                        <c:v>44025</c:v>
                      </c:pt>
                      <c:pt idx="21">
                        <c:v>44026</c:v>
                      </c:pt>
                      <c:pt idx="22">
                        <c:v>44027</c:v>
                      </c:pt>
                      <c:pt idx="23">
                        <c:v>44028</c:v>
                      </c:pt>
                      <c:pt idx="24">
                        <c:v>44029</c:v>
                      </c:pt>
                      <c:pt idx="25">
                        <c:v>44030</c:v>
                      </c:pt>
                      <c:pt idx="26">
                        <c:v>44031</c:v>
                      </c:pt>
                      <c:pt idx="27">
                        <c:v>44032</c:v>
                      </c:pt>
                      <c:pt idx="28">
                        <c:v>44033</c:v>
                      </c:pt>
                      <c:pt idx="29">
                        <c:v>44034</c:v>
                      </c:pt>
                      <c:pt idx="30">
                        <c:v>44035</c:v>
                      </c:pt>
                      <c:pt idx="31">
                        <c:v>44036</c:v>
                      </c:pt>
                      <c:pt idx="32">
                        <c:v>44037</c:v>
                      </c:pt>
                      <c:pt idx="33">
                        <c:v>44038</c:v>
                      </c:pt>
                      <c:pt idx="34">
                        <c:v>44039</c:v>
                      </c:pt>
                      <c:pt idx="35">
                        <c:v>44040</c:v>
                      </c:pt>
                      <c:pt idx="36">
                        <c:v>44041</c:v>
                      </c:pt>
                      <c:pt idx="37">
                        <c:v>44042</c:v>
                      </c:pt>
                      <c:pt idx="38">
                        <c:v>44043</c:v>
                      </c:pt>
                      <c:pt idx="39">
                        <c:v>44044</c:v>
                      </c:pt>
                      <c:pt idx="40">
                        <c:v>44045</c:v>
                      </c:pt>
                      <c:pt idx="41">
                        <c:v>44046</c:v>
                      </c:pt>
                      <c:pt idx="42">
                        <c:v>44047</c:v>
                      </c:pt>
                      <c:pt idx="43">
                        <c:v>44048</c:v>
                      </c:pt>
                      <c:pt idx="44">
                        <c:v>44049</c:v>
                      </c:pt>
                      <c:pt idx="45">
                        <c:v>44050</c:v>
                      </c:pt>
                      <c:pt idx="46">
                        <c:v>44051</c:v>
                      </c:pt>
                      <c:pt idx="47">
                        <c:v>44052</c:v>
                      </c:pt>
                      <c:pt idx="48">
                        <c:v>44053</c:v>
                      </c:pt>
                      <c:pt idx="49">
                        <c:v>44054</c:v>
                      </c:pt>
                      <c:pt idx="50">
                        <c:v>44055</c:v>
                      </c:pt>
                      <c:pt idx="51">
                        <c:v>44056</c:v>
                      </c:pt>
                      <c:pt idx="52">
                        <c:v>44057</c:v>
                      </c:pt>
                      <c:pt idx="53">
                        <c:v>44058</c:v>
                      </c:pt>
                      <c:pt idx="54">
                        <c:v>44059</c:v>
                      </c:pt>
                      <c:pt idx="55">
                        <c:v>44060</c:v>
                      </c:pt>
                      <c:pt idx="56">
                        <c:v>44061</c:v>
                      </c:pt>
                      <c:pt idx="57">
                        <c:v>44062</c:v>
                      </c:pt>
                      <c:pt idx="58">
                        <c:v>44063</c:v>
                      </c:pt>
                      <c:pt idx="59">
                        <c:v>44064</c:v>
                      </c:pt>
                      <c:pt idx="60">
                        <c:v>44065</c:v>
                      </c:pt>
                      <c:pt idx="61">
                        <c:v>44066</c:v>
                      </c:pt>
                      <c:pt idx="62">
                        <c:v>44067</c:v>
                      </c:pt>
                      <c:pt idx="63">
                        <c:v>44068</c:v>
                      </c:pt>
                      <c:pt idx="64">
                        <c:v>44069</c:v>
                      </c:pt>
                      <c:pt idx="65">
                        <c:v>44070</c:v>
                      </c:pt>
                      <c:pt idx="66">
                        <c:v>44071</c:v>
                      </c:pt>
                      <c:pt idx="67">
                        <c:v>44072</c:v>
                      </c:pt>
                      <c:pt idx="68">
                        <c:v>44073</c:v>
                      </c:pt>
                      <c:pt idx="69">
                        <c:v>44074</c:v>
                      </c:pt>
                      <c:pt idx="70">
                        <c:v>44075</c:v>
                      </c:pt>
                      <c:pt idx="71">
                        <c:v>44076</c:v>
                      </c:pt>
                      <c:pt idx="72">
                        <c:v>44077</c:v>
                      </c:pt>
                      <c:pt idx="73">
                        <c:v>44078</c:v>
                      </c:pt>
                      <c:pt idx="74">
                        <c:v>44079</c:v>
                      </c:pt>
                      <c:pt idx="75">
                        <c:v>44080</c:v>
                      </c:pt>
                      <c:pt idx="76">
                        <c:v>44081</c:v>
                      </c:pt>
                      <c:pt idx="77">
                        <c:v>44082</c:v>
                      </c:pt>
                      <c:pt idx="78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16'!$T$2:$T$191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130B-4157-8EA2-DCE34551FA1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16'!$U$1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16'!$M$2:$M$80</c15:sqref>
                        </c15:formulaRef>
                      </c:ext>
                    </c:extLst>
                    <c:numCache>
                      <c:formatCode>dd\ mmm</c:formatCode>
                      <c:ptCount val="79"/>
                      <c:pt idx="0">
                        <c:v>44005</c:v>
                      </c:pt>
                      <c:pt idx="1">
                        <c:v>44006</c:v>
                      </c:pt>
                      <c:pt idx="2">
                        <c:v>44007</c:v>
                      </c:pt>
                      <c:pt idx="3">
                        <c:v>44008</c:v>
                      </c:pt>
                      <c:pt idx="4">
                        <c:v>44009</c:v>
                      </c:pt>
                      <c:pt idx="5">
                        <c:v>44010</c:v>
                      </c:pt>
                      <c:pt idx="6">
                        <c:v>44011</c:v>
                      </c:pt>
                      <c:pt idx="7">
                        <c:v>44012</c:v>
                      </c:pt>
                      <c:pt idx="8">
                        <c:v>44013</c:v>
                      </c:pt>
                      <c:pt idx="9">
                        <c:v>44014</c:v>
                      </c:pt>
                      <c:pt idx="10">
                        <c:v>44015</c:v>
                      </c:pt>
                      <c:pt idx="11">
                        <c:v>44016</c:v>
                      </c:pt>
                      <c:pt idx="12">
                        <c:v>44017</c:v>
                      </c:pt>
                      <c:pt idx="13">
                        <c:v>44018</c:v>
                      </c:pt>
                      <c:pt idx="14">
                        <c:v>44019</c:v>
                      </c:pt>
                      <c:pt idx="15">
                        <c:v>44020</c:v>
                      </c:pt>
                      <c:pt idx="16">
                        <c:v>44021</c:v>
                      </c:pt>
                      <c:pt idx="17">
                        <c:v>44022</c:v>
                      </c:pt>
                      <c:pt idx="18">
                        <c:v>44023</c:v>
                      </c:pt>
                      <c:pt idx="19">
                        <c:v>44024</c:v>
                      </c:pt>
                      <c:pt idx="20">
                        <c:v>44025</c:v>
                      </c:pt>
                      <c:pt idx="21">
                        <c:v>44026</c:v>
                      </c:pt>
                      <c:pt idx="22">
                        <c:v>44027</c:v>
                      </c:pt>
                      <c:pt idx="23">
                        <c:v>44028</c:v>
                      </c:pt>
                      <c:pt idx="24">
                        <c:v>44029</c:v>
                      </c:pt>
                      <c:pt idx="25">
                        <c:v>44030</c:v>
                      </c:pt>
                      <c:pt idx="26">
                        <c:v>44031</c:v>
                      </c:pt>
                      <c:pt idx="27">
                        <c:v>44032</c:v>
                      </c:pt>
                      <c:pt idx="28">
                        <c:v>44033</c:v>
                      </c:pt>
                      <c:pt idx="29">
                        <c:v>44034</c:v>
                      </c:pt>
                      <c:pt idx="30">
                        <c:v>44035</c:v>
                      </c:pt>
                      <c:pt idx="31">
                        <c:v>44036</c:v>
                      </c:pt>
                      <c:pt idx="32">
                        <c:v>44037</c:v>
                      </c:pt>
                      <c:pt idx="33">
                        <c:v>44038</c:v>
                      </c:pt>
                      <c:pt idx="34">
                        <c:v>44039</c:v>
                      </c:pt>
                      <c:pt idx="35">
                        <c:v>44040</c:v>
                      </c:pt>
                      <c:pt idx="36">
                        <c:v>44041</c:v>
                      </c:pt>
                      <c:pt idx="37">
                        <c:v>44042</c:v>
                      </c:pt>
                      <c:pt idx="38">
                        <c:v>44043</c:v>
                      </c:pt>
                      <c:pt idx="39">
                        <c:v>44044</c:v>
                      </c:pt>
                      <c:pt idx="40">
                        <c:v>44045</c:v>
                      </c:pt>
                      <c:pt idx="41">
                        <c:v>44046</c:v>
                      </c:pt>
                      <c:pt idx="42">
                        <c:v>44047</c:v>
                      </c:pt>
                      <c:pt idx="43">
                        <c:v>44048</c:v>
                      </c:pt>
                      <c:pt idx="44">
                        <c:v>44049</c:v>
                      </c:pt>
                      <c:pt idx="45">
                        <c:v>44050</c:v>
                      </c:pt>
                      <c:pt idx="46">
                        <c:v>44051</c:v>
                      </c:pt>
                      <c:pt idx="47">
                        <c:v>44052</c:v>
                      </c:pt>
                      <c:pt idx="48">
                        <c:v>44053</c:v>
                      </c:pt>
                      <c:pt idx="49">
                        <c:v>44054</c:v>
                      </c:pt>
                      <c:pt idx="50">
                        <c:v>44055</c:v>
                      </c:pt>
                      <c:pt idx="51">
                        <c:v>44056</c:v>
                      </c:pt>
                      <c:pt idx="52">
                        <c:v>44057</c:v>
                      </c:pt>
                      <c:pt idx="53">
                        <c:v>44058</c:v>
                      </c:pt>
                      <c:pt idx="54">
                        <c:v>44059</c:v>
                      </c:pt>
                      <c:pt idx="55">
                        <c:v>44060</c:v>
                      </c:pt>
                      <c:pt idx="56">
                        <c:v>44061</c:v>
                      </c:pt>
                      <c:pt idx="57">
                        <c:v>44062</c:v>
                      </c:pt>
                      <c:pt idx="58">
                        <c:v>44063</c:v>
                      </c:pt>
                      <c:pt idx="59">
                        <c:v>44064</c:v>
                      </c:pt>
                      <c:pt idx="60">
                        <c:v>44065</c:v>
                      </c:pt>
                      <c:pt idx="61">
                        <c:v>44066</c:v>
                      </c:pt>
                      <c:pt idx="62">
                        <c:v>44067</c:v>
                      </c:pt>
                      <c:pt idx="63">
                        <c:v>44068</c:v>
                      </c:pt>
                      <c:pt idx="64">
                        <c:v>44069</c:v>
                      </c:pt>
                      <c:pt idx="65">
                        <c:v>44070</c:v>
                      </c:pt>
                      <c:pt idx="66">
                        <c:v>44071</c:v>
                      </c:pt>
                      <c:pt idx="67">
                        <c:v>44072</c:v>
                      </c:pt>
                      <c:pt idx="68">
                        <c:v>44073</c:v>
                      </c:pt>
                      <c:pt idx="69">
                        <c:v>44074</c:v>
                      </c:pt>
                      <c:pt idx="70">
                        <c:v>44075</c:v>
                      </c:pt>
                      <c:pt idx="71">
                        <c:v>44076</c:v>
                      </c:pt>
                      <c:pt idx="72">
                        <c:v>44077</c:v>
                      </c:pt>
                      <c:pt idx="73">
                        <c:v>44078</c:v>
                      </c:pt>
                      <c:pt idx="74">
                        <c:v>44079</c:v>
                      </c:pt>
                      <c:pt idx="75">
                        <c:v>44080</c:v>
                      </c:pt>
                      <c:pt idx="76">
                        <c:v>44081</c:v>
                      </c:pt>
                      <c:pt idx="77">
                        <c:v>44082</c:v>
                      </c:pt>
                      <c:pt idx="78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16'!$U$2:$U$191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130B-4157-8EA2-DCE34551FA1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16'!$V$1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16'!$M$2:$M$80</c15:sqref>
                        </c15:formulaRef>
                      </c:ext>
                    </c:extLst>
                    <c:numCache>
                      <c:formatCode>dd\ mmm</c:formatCode>
                      <c:ptCount val="79"/>
                      <c:pt idx="0">
                        <c:v>44005</c:v>
                      </c:pt>
                      <c:pt idx="1">
                        <c:v>44006</c:v>
                      </c:pt>
                      <c:pt idx="2">
                        <c:v>44007</c:v>
                      </c:pt>
                      <c:pt idx="3">
                        <c:v>44008</c:v>
                      </c:pt>
                      <c:pt idx="4">
                        <c:v>44009</c:v>
                      </c:pt>
                      <c:pt idx="5">
                        <c:v>44010</c:v>
                      </c:pt>
                      <c:pt idx="6">
                        <c:v>44011</c:v>
                      </c:pt>
                      <c:pt idx="7">
                        <c:v>44012</c:v>
                      </c:pt>
                      <c:pt idx="8">
                        <c:v>44013</c:v>
                      </c:pt>
                      <c:pt idx="9">
                        <c:v>44014</c:v>
                      </c:pt>
                      <c:pt idx="10">
                        <c:v>44015</c:v>
                      </c:pt>
                      <c:pt idx="11">
                        <c:v>44016</c:v>
                      </c:pt>
                      <c:pt idx="12">
                        <c:v>44017</c:v>
                      </c:pt>
                      <c:pt idx="13">
                        <c:v>44018</c:v>
                      </c:pt>
                      <c:pt idx="14">
                        <c:v>44019</c:v>
                      </c:pt>
                      <c:pt idx="15">
                        <c:v>44020</c:v>
                      </c:pt>
                      <c:pt idx="16">
                        <c:v>44021</c:v>
                      </c:pt>
                      <c:pt idx="17">
                        <c:v>44022</c:v>
                      </c:pt>
                      <c:pt idx="18">
                        <c:v>44023</c:v>
                      </c:pt>
                      <c:pt idx="19">
                        <c:v>44024</c:v>
                      </c:pt>
                      <c:pt idx="20">
                        <c:v>44025</c:v>
                      </c:pt>
                      <c:pt idx="21">
                        <c:v>44026</c:v>
                      </c:pt>
                      <c:pt idx="22">
                        <c:v>44027</c:v>
                      </c:pt>
                      <c:pt idx="23">
                        <c:v>44028</c:v>
                      </c:pt>
                      <c:pt idx="24">
                        <c:v>44029</c:v>
                      </c:pt>
                      <c:pt idx="25">
                        <c:v>44030</c:v>
                      </c:pt>
                      <c:pt idx="26">
                        <c:v>44031</c:v>
                      </c:pt>
                      <c:pt idx="27">
                        <c:v>44032</c:v>
                      </c:pt>
                      <c:pt idx="28">
                        <c:v>44033</c:v>
                      </c:pt>
                      <c:pt idx="29">
                        <c:v>44034</c:v>
                      </c:pt>
                      <c:pt idx="30">
                        <c:v>44035</c:v>
                      </c:pt>
                      <c:pt idx="31">
                        <c:v>44036</c:v>
                      </c:pt>
                      <c:pt idx="32">
                        <c:v>44037</c:v>
                      </c:pt>
                      <c:pt idx="33">
                        <c:v>44038</c:v>
                      </c:pt>
                      <c:pt idx="34">
                        <c:v>44039</c:v>
                      </c:pt>
                      <c:pt idx="35">
                        <c:v>44040</c:v>
                      </c:pt>
                      <c:pt idx="36">
                        <c:v>44041</c:v>
                      </c:pt>
                      <c:pt idx="37">
                        <c:v>44042</c:v>
                      </c:pt>
                      <c:pt idx="38">
                        <c:v>44043</c:v>
                      </c:pt>
                      <c:pt idx="39">
                        <c:v>44044</c:v>
                      </c:pt>
                      <c:pt idx="40">
                        <c:v>44045</c:v>
                      </c:pt>
                      <c:pt idx="41">
                        <c:v>44046</c:v>
                      </c:pt>
                      <c:pt idx="42">
                        <c:v>44047</c:v>
                      </c:pt>
                      <c:pt idx="43">
                        <c:v>44048</c:v>
                      </c:pt>
                      <c:pt idx="44">
                        <c:v>44049</c:v>
                      </c:pt>
                      <c:pt idx="45">
                        <c:v>44050</c:v>
                      </c:pt>
                      <c:pt idx="46">
                        <c:v>44051</c:v>
                      </c:pt>
                      <c:pt idx="47">
                        <c:v>44052</c:v>
                      </c:pt>
                      <c:pt idx="48">
                        <c:v>44053</c:v>
                      </c:pt>
                      <c:pt idx="49">
                        <c:v>44054</c:v>
                      </c:pt>
                      <c:pt idx="50">
                        <c:v>44055</c:v>
                      </c:pt>
                      <c:pt idx="51">
                        <c:v>44056</c:v>
                      </c:pt>
                      <c:pt idx="52">
                        <c:v>44057</c:v>
                      </c:pt>
                      <c:pt idx="53">
                        <c:v>44058</c:v>
                      </c:pt>
                      <c:pt idx="54">
                        <c:v>44059</c:v>
                      </c:pt>
                      <c:pt idx="55">
                        <c:v>44060</c:v>
                      </c:pt>
                      <c:pt idx="56">
                        <c:v>44061</c:v>
                      </c:pt>
                      <c:pt idx="57">
                        <c:v>44062</c:v>
                      </c:pt>
                      <c:pt idx="58">
                        <c:v>44063</c:v>
                      </c:pt>
                      <c:pt idx="59">
                        <c:v>44064</c:v>
                      </c:pt>
                      <c:pt idx="60">
                        <c:v>44065</c:v>
                      </c:pt>
                      <c:pt idx="61">
                        <c:v>44066</c:v>
                      </c:pt>
                      <c:pt idx="62">
                        <c:v>44067</c:v>
                      </c:pt>
                      <c:pt idx="63">
                        <c:v>44068</c:v>
                      </c:pt>
                      <c:pt idx="64">
                        <c:v>44069</c:v>
                      </c:pt>
                      <c:pt idx="65">
                        <c:v>44070</c:v>
                      </c:pt>
                      <c:pt idx="66">
                        <c:v>44071</c:v>
                      </c:pt>
                      <c:pt idx="67">
                        <c:v>44072</c:v>
                      </c:pt>
                      <c:pt idx="68">
                        <c:v>44073</c:v>
                      </c:pt>
                      <c:pt idx="69">
                        <c:v>44074</c:v>
                      </c:pt>
                      <c:pt idx="70">
                        <c:v>44075</c:v>
                      </c:pt>
                      <c:pt idx="71">
                        <c:v>44076</c:v>
                      </c:pt>
                      <c:pt idx="72">
                        <c:v>44077</c:v>
                      </c:pt>
                      <c:pt idx="73">
                        <c:v>44078</c:v>
                      </c:pt>
                      <c:pt idx="74">
                        <c:v>44079</c:v>
                      </c:pt>
                      <c:pt idx="75">
                        <c:v>44080</c:v>
                      </c:pt>
                      <c:pt idx="76">
                        <c:v>44081</c:v>
                      </c:pt>
                      <c:pt idx="77">
                        <c:v>44082</c:v>
                      </c:pt>
                      <c:pt idx="78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16'!$V$2:$V$191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130B-4157-8EA2-DCE34551FA1A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16'!$AF$1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16 Mar:</a:t>
                    </a:r>
                    <a:r>
                      <a:rPr lang="en-US" sz="800" baseline="0"/>
                      <a:t> 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397"/>
                        <a:gd name="adj2" fmla="val 10594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130B-4157-8EA2-DCE34551FA1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16'!$AG$9:$AG$10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16'!$AH$9:$AH$10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0B-4157-8EA2-DCE34551FA1A}"/>
            </c:ext>
          </c:extLst>
        </c:ser>
        <c:ser>
          <c:idx val="9"/>
          <c:order val="9"/>
          <c:tx>
            <c:strRef>
              <c:f>'Figure 16'!$AF$2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23</a:t>
                    </a:r>
                    <a:r>
                      <a:rPr lang="en-US" sz="800" baseline="0"/>
                      <a:t> Mar</a:t>
                    </a:r>
                    <a:r>
                      <a:rPr lang="en-US" sz="800"/>
                      <a:t>: 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0B-4157-8EA2-DCE34551FA1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16'!$AG$12:$AG$13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16'!$AH$12:$AH$13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30B-4157-8EA2-DCE34551FA1A}"/>
            </c:ext>
          </c:extLst>
        </c:ser>
        <c:ser>
          <c:idx val="10"/>
          <c:order val="10"/>
          <c:tx>
            <c:strRef>
              <c:f>'Figure 16'!$AF$3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2033773556083267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29</a:t>
                    </a:r>
                    <a:r>
                      <a:rPr lang="en-US" sz="800" baseline="0"/>
                      <a:t> May</a:t>
                    </a:r>
                    <a:r>
                      <a:rPr lang="en-US" sz="800"/>
                      <a:t>:</a:t>
                    </a:r>
                    <a:r>
                      <a:rPr lang="en-US" sz="800" baseline="0"/>
                      <a:t> Phase 1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0B-4157-8EA2-DCE34551FA1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16'!$AG$15:$AG$16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16'!$AH$15:$AH$16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30B-4157-8EA2-DCE34551FA1A}"/>
            </c:ext>
          </c:extLst>
        </c:ser>
        <c:ser>
          <c:idx val="11"/>
          <c:order val="11"/>
          <c:tx>
            <c:strRef>
              <c:f>'Figure 16'!$AF$4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1318821258453804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19</a:t>
                    </a:r>
                    <a:r>
                      <a:rPr lang="en-US" sz="800" baseline="0"/>
                      <a:t> Jun</a:t>
                    </a:r>
                    <a:r>
                      <a:rPr lang="en-US" sz="800"/>
                      <a:t>:</a:t>
                    </a:r>
                    <a:r>
                      <a:rPr lang="en-US" sz="800" baseline="0"/>
                      <a:t> Phase 2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0B-4157-8EA2-DCE34551FA1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16'!$AG$18:$AG$19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16'!$AH$18:$AH$19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30B-4157-8EA2-DCE34551FA1A}"/>
            </c:ext>
          </c:extLst>
        </c:ser>
        <c:ser>
          <c:idx val="12"/>
          <c:order val="12"/>
          <c:tx>
            <c:strRef>
              <c:f>'Figure 16'!$AF$5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0076711908608614E-2"/>
                  <c:y val="3.1683178843150916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0B-4157-8EA2-DCE34551FA1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16'!$AG$21:$AG$22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16'!$AH$21:$AH$22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30B-4157-8EA2-DCE34551FA1A}"/>
            </c:ext>
          </c:extLst>
        </c:ser>
        <c:ser>
          <c:idx val="13"/>
          <c:order val="13"/>
          <c:tx>
            <c:strRef>
              <c:f>'Figure 16'!$AF$6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Tourism Reopens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2217"/>
                        <a:gd name="adj2" fmla="val -5929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130B-4157-8EA2-DCE34551FA1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16'!$AG$24:$AG$25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16'!$AH$24:$AH$25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130B-4157-8EA2-DCE34551F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16'!$AF$7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130B-4157-8EA2-DCE34551FA1A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16'!$AG$27:$AG$28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16'!$AH$27:$AH$28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130B-4157-8EA2-DCE34551FA1A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80"/>
          <c:min val="44005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  <c:majorUnit val="7"/>
        <c:major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17-20'!$B$20</c:f>
              <c:strCache>
                <c:ptCount val="1"/>
                <c:pt idx="0">
                  <c:v>Pre-Lockdown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'Figures 17-20'!$A$21:$A$44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17-20'!$B$21:$B$44</c:f>
              <c:numCache>
                <c:formatCode>0</c:formatCode>
                <c:ptCount val="24"/>
                <c:pt idx="0">
                  <c:v>1222.3</c:v>
                </c:pt>
                <c:pt idx="1">
                  <c:v>657.4</c:v>
                </c:pt>
                <c:pt idx="2">
                  <c:v>619.6</c:v>
                </c:pt>
                <c:pt idx="3">
                  <c:v>891.9</c:v>
                </c:pt>
                <c:pt idx="4">
                  <c:v>1792.3</c:v>
                </c:pt>
                <c:pt idx="5">
                  <c:v>5036.2</c:v>
                </c:pt>
                <c:pt idx="6">
                  <c:v>17077.8</c:v>
                </c:pt>
                <c:pt idx="7">
                  <c:v>22906.3</c:v>
                </c:pt>
                <c:pt idx="8">
                  <c:v>22707.4</c:v>
                </c:pt>
                <c:pt idx="9">
                  <c:v>18873.8</c:v>
                </c:pt>
                <c:pt idx="10">
                  <c:v>16892.099999999999</c:v>
                </c:pt>
                <c:pt idx="11">
                  <c:v>17377.400000000001</c:v>
                </c:pt>
                <c:pt idx="12">
                  <c:v>18245.2</c:v>
                </c:pt>
                <c:pt idx="13">
                  <c:v>19103.099999999999</c:v>
                </c:pt>
                <c:pt idx="14">
                  <c:v>20268.099999999999</c:v>
                </c:pt>
                <c:pt idx="15">
                  <c:v>23019.200000000001</c:v>
                </c:pt>
                <c:pt idx="16">
                  <c:v>26689.9</c:v>
                </c:pt>
                <c:pt idx="17">
                  <c:v>25497.7</c:v>
                </c:pt>
                <c:pt idx="18">
                  <c:v>18819.5</c:v>
                </c:pt>
                <c:pt idx="19">
                  <c:v>11601.2</c:v>
                </c:pt>
                <c:pt idx="20">
                  <c:v>7873.2</c:v>
                </c:pt>
                <c:pt idx="21">
                  <c:v>6236</c:v>
                </c:pt>
                <c:pt idx="22">
                  <c:v>4734</c:v>
                </c:pt>
                <c:pt idx="23">
                  <c:v>2850.9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7-4569-9E6F-39C799F61098}"/>
            </c:ext>
          </c:extLst>
        </c:ser>
        <c:ser>
          <c:idx val="1"/>
          <c:order val="1"/>
          <c:tx>
            <c:strRef>
              <c:f>'Figures 17-20'!$C$20</c:f>
              <c:strCache>
                <c:ptCount val="1"/>
                <c:pt idx="0">
                  <c:v>Lockdown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17-20'!$A$21:$A$44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17-20'!$C$21:$C$44</c:f>
              <c:numCache>
                <c:formatCode>0</c:formatCode>
                <c:ptCount val="24"/>
                <c:pt idx="0">
                  <c:v>390.9</c:v>
                </c:pt>
                <c:pt idx="1">
                  <c:v>297.5</c:v>
                </c:pt>
                <c:pt idx="2">
                  <c:v>280.7</c:v>
                </c:pt>
                <c:pt idx="3">
                  <c:v>384</c:v>
                </c:pt>
                <c:pt idx="4">
                  <c:v>710.9</c:v>
                </c:pt>
                <c:pt idx="5">
                  <c:v>2091.1</c:v>
                </c:pt>
                <c:pt idx="6">
                  <c:v>4810.1000000000004</c:v>
                </c:pt>
                <c:pt idx="7">
                  <c:v>6881.8</c:v>
                </c:pt>
                <c:pt idx="8">
                  <c:v>6329.2</c:v>
                </c:pt>
                <c:pt idx="9">
                  <c:v>4628.7</c:v>
                </c:pt>
                <c:pt idx="10">
                  <c:v>4722.3</c:v>
                </c:pt>
                <c:pt idx="11">
                  <c:v>5140.2</c:v>
                </c:pt>
                <c:pt idx="12">
                  <c:v>5528.5</c:v>
                </c:pt>
                <c:pt idx="13">
                  <c:v>5942.7</c:v>
                </c:pt>
                <c:pt idx="14">
                  <c:v>5983.4</c:v>
                </c:pt>
                <c:pt idx="15">
                  <c:v>6162.7</c:v>
                </c:pt>
                <c:pt idx="16">
                  <c:v>6665.1</c:v>
                </c:pt>
                <c:pt idx="17">
                  <c:v>6193.6</c:v>
                </c:pt>
                <c:pt idx="18">
                  <c:v>4559.1000000000004</c:v>
                </c:pt>
                <c:pt idx="19">
                  <c:v>2937.7</c:v>
                </c:pt>
                <c:pt idx="20">
                  <c:v>2183.1</c:v>
                </c:pt>
                <c:pt idx="21">
                  <c:v>1632.7</c:v>
                </c:pt>
                <c:pt idx="22">
                  <c:v>1069.4000000000001</c:v>
                </c:pt>
                <c:pt idx="23">
                  <c:v>640.29999999999995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7-4569-9E6F-39C799F61098}"/>
            </c:ext>
          </c:extLst>
        </c:ser>
        <c:ser>
          <c:idx val="2"/>
          <c:order val="2"/>
          <c:tx>
            <c:strRef>
              <c:f>'Figures 17-20'!$D$20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17-20'!$A$21:$A$44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17-20'!$D$21:$D$44</c:f>
              <c:numCache>
                <c:formatCode>0</c:formatCode>
                <c:ptCount val="24"/>
                <c:pt idx="0">
                  <c:v>656.8</c:v>
                </c:pt>
                <c:pt idx="1">
                  <c:v>466</c:v>
                </c:pt>
                <c:pt idx="2">
                  <c:v>406.6</c:v>
                </c:pt>
                <c:pt idx="3">
                  <c:v>507.8</c:v>
                </c:pt>
                <c:pt idx="4">
                  <c:v>913.6</c:v>
                </c:pt>
                <c:pt idx="5">
                  <c:v>2731.2</c:v>
                </c:pt>
                <c:pt idx="6">
                  <c:v>7471.8</c:v>
                </c:pt>
                <c:pt idx="7">
                  <c:v>11717.6</c:v>
                </c:pt>
                <c:pt idx="8">
                  <c:v>11004.2</c:v>
                </c:pt>
                <c:pt idx="9">
                  <c:v>8946</c:v>
                </c:pt>
                <c:pt idx="10">
                  <c:v>9303.7999999999993</c:v>
                </c:pt>
                <c:pt idx="11">
                  <c:v>10055.799999999999</c:v>
                </c:pt>
                <c:pt idx="12">
                  <c:v>10874.4</c:v>
                </c:pt>
                <c:pt idx="13">
                  <c:v>11715.6</c:v>
                </c:pt>
                <c:pt idx="14">
                  <c:v>11932.8</c:v>
                </c:pt>
                <c:pt idx="15">
                  <c:v>12500.2</c:v>
                </c:pt>
                <c:pt idx="16">
                  <c:v>13838</c:v>
                </c:pt>
                <c:pt idx="17">
                  <c:v>12701.2</c:v>
                </c:pt>
                <c:pt idx="18">
                  <c:v>9162</c:v>
                </c:pt>
                <c:pt idx="19">
                  <c:v>6127.2</c:v>
                </c:pt>
                <c:pt idx="20">
                  <c:v>4511.6000000000004</c:v>
                </c:pt>
                <c:pt idx="21">
                  <c:v>3326</c:v>
                </c:pt>
                <c:pt idx="22">
                  <c:v>2191.6</c:v>
                </c:pt>
                <c:pt idx="23">
                  <c:v>1237.5999999999999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7-4569-9E6F-39C799F61098}"/>
            </c:ext>
          </c:extLst>
        </c:ser>
        <c:ser>
          <c:idx val="3"/>
          <c:order val="3"/>
          <c:tx>
            <c:strRef>
              <c:f>'Figures 17-20'!$E$20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17-20'!$A$21:$A$44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17-20'!$E$21:$E$44</c:f>
              <c:numCache>
                <c:formatCode>0</c:formatCode>
                <c:ptCount val="24"/>
                <c:pt idx="0">
                  <c:v>1120.5999999999999</c:v>
                </c:pt>
                <c:pt idx="1">
                  <c:v>662</c:v>
                </c:pt>
                <c:pt idx="2">
                  <c:v>587.6</c:v>
                </c:pt>
                <c:pt idx="3">
                  <c:v>726</c:v>
                </c:pt>
                <c:pt idx="4">
                  <c:v>1254.0999999999999</c:v>
                </c:pt>
                <c:pt idx="5">
                  <c:v>3841.3</c:v>
                </c:pt>
                <c:pt idx="6">
                  <c:v>12047.6</c:v>
                </c:pt>
                <c:pt idx="7">
                  <c:v>17490.3</c:v>
                </c:pt>
                <c:pt idx="8">
                  <c:v>15831</c:v>
                </c:pt>
                <c:pt idx="9">
                  <c:v>14980.7</c:v>
                </c:pt>
                <c:pt idx="10">
                  <c:v>17719.400000000001</c:v>
                </c:pt>
                <c:pt idx="11">
                  <c:v>19576.400000000001</c:v>
                </c:pt>
                <c:pt idx="12">
                  <c:v>20208.2</c:v>
                </c:pt>
                <c:pt idx="13">
                  <c:v>20782.400000000001</c:v>
                </c:pt>
                <c:pt idx="14">
                  <c:v>20924.8</c:v>
                </c:pt>
                <c:pt idx="15">
                  <c:v>21699.7</c:v>
                </c:pt>
                <c:pt idx="16">
                  <c:v>23419</c:v>
                </c:pt>
                <c:pt idx="17">
                  <c:v>21967.200000000001</c:v>
                </c:pt>
                <c:pt idx="18">
                  <c:v>16240.5</c:v>
                </c:pt>
                <c:pt idx="19">
                  <c:v>11034.2</c:v>
                </c:pt>
                <c:pt idx="20">
                  <c:v>8027</c:v>
                </c:pt>
                <c:pt idx="21">
                  <c:v>5609.4</c:v>
                </c:pt>
                <c:pt idx="22">
                  <c:v>3770.8</c:v>
                </c:pt>
                <c:pt idx="23">
                  <c:v>2173.3000000000002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57-4569-9E6F-39C799F61098}"/>
            </c:ext>
          </c:extLst>
        </c:ser>
        <c:ser>
          <c:idx val="4"/>
          <c:order val="4"/>
          <c:tx>
            <c:strRef>
              <c:f>'Figures 17-20'!$F$20</c:f>
              <c:strCache>
                <c:ptCount val="1"/>
                <c:pt idx="0">
                  <c:v>After school return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17-20'!$A$21:$A$44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17-20'!$F$21:$F$44</c:f>
              <c:numCache>
                <c:formatCode>0</c:formatCode>
                <c:ptCount val="24"/>
                <c:pt idx="0">
                  <c:v>1187.3</c:v>
                </c:pt>
                <c:pt idx="1">
                  <c:v>727.5</c:v>
                </c:pt>
                <c:pt idx="2">
                  <c:v>648.6</c:v>
                </c:pt>
                <c:pt idx="3">
                  <c:v>794.5</c:v>
                </c:pt>
                <c:pt idx="4">
                  <c:v>1403.1</c:v>
                </c:pt>
                <c:pt idx="5">
                  <c:v>4158.1000000000004</c:v>
                </c:pt>
                <c:pt idx="6">
                  <c:v>13270.7</c:v>
                </c:pt>
                <c:pt idx="7">
                  <c:v>20532.7</c:v>
                </c:pt>
                <c:pt idx="8">
                  <c:v>18766</c:v>
                </c:pt>
                <c:pt idx="9">
                  <c:v>17240.3</c:v>
                </c:pt>
                <c:pt idx="10">
                  <c:v>18806.3</c:v>
                </c:pt>
                <c:pt idx="11">
                  <c:v>20522</c:v>
                </c:pt>
                <c:pt idx="12">
                  <c:v>21039.1</c:v>
                </c:pt>
                <c:pt idx="13">
                  <c:v>21303.5</c:v>
                </c:pt>
                <c:pt idx="14">
                  <c:v>22004.3</c:v>
                </c:pt>
                <c:pt idx="15">
                  <c:v>22929.1</c:v>
                </c:pt>
                <c:pt idx="16">
                  <c:v>25048.6</c:v>
                </c:pt>
                <c:pt idx="17">
                  <c:v>23454.1</c:v>
                </c:pt>
                <c:pt idx="18">
                  <c:v>17523.599999999999</c:v>
                </c:pt>
                <c:pt idx="19">
                  <c:v>11706.4</c:v>
                </c:pt>
                <c:pt idx="20">
                  <c:v>8537.4</c:v>
                </c:pt>
                <c:pt idx="21">
                  <c:v>5988.6</c:v>
                </c:pt>
                <c:pt idx="22">
                  <c:v>3917.6</c:v>
                </c:pt>
                <c:pt idx="23">
                  <c:v>2182.8000000000002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57-4569-9E6F-39C799F6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255512"/>
        <c:axId val="962259448"/>
      </c:lineChart>
      <c:catAx>
        <c:axId val="962255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Hour beginning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h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59448"/>
        <c:crosses val="autoZero"/>
        <c:auto val="1"/>
        <c:lblAlgn val="ctr"/>
        <c:lblOffset val="100"/>
        <c:noMultiLvlLbl val="0"/>
      </c:catAx>
      <c:valAx>
        <c:axId val="96225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5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17-20'!$J$20</c:f>
              <c:strCache>
                <c:ptCount val="1"/>
                <c:pt idx="0">
                  <c:v>Pre-Lockdown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'Figures 17-20'!$I$21:$I$44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17-20'!$J$21:$J$44</c:f>
              <c:numCache>
                <c:formatCode>0</c:formatCode>
                <c:ptCount val="24"/>
                <c:pt idx="0">
                  <c:v>593.70000000000005</c:v>
                </c:pt>
                <c:pt idx="1">
                  <c:v>684.9</c:v>
                </c:pt>
                <c:pt idx="2">
                  <c:v>856.3</c:v>
                </c:pt>
                <c:pt idx="3">
                  <c:v>808.3</c:v>
                </c:pt>
                <c:pt idx="4">
                  <c:v>1152.7</c:v>
                </c:pt>
                <c:pt idx="5">
                  <c:v>1856.9</c:v>
                </c:pt>
                <c:pt idx="6">
                  <c:v>3087.7</c:v>
                </c:pt>
                <c:pt idx="7">
                  <c:v>3162.4</c:v>
                </c:pt>
                <c:pt idx="8">
                  <c:v>3399.4</c:v>
                </c:pt>
                <c:pt idx="9">
                  <c:v>3792.1</c:v>
                </c:pt>
                <c:pt idx="10">
                  <c:v>3550</c:v>
                </c:pt>
                <c:pt idx="11">
                  <c:v>3483.7</c:v>
                </c:pt>
                <c:pt idx="12">
                  <c:v>3393.1</c:v>
                </c:pt>
                <c:pt idx="13">
                  <c:v>3458</c:v>
                </c:pt>
                <c:pt idx="14">
                  <c:v>3459.3</c:v>
                </c:pt>
                <c:pt idx="15">
                  <c:v>3193.6</c:v>
                </c:pt>
                <c:pt idx="16">
                  <c:v>2635.6</c:v>
                </c:pt>
                <c:pt idx="17">
                  <c:v>2019.7</c:v>
                </c:pt>
                <c:pt idx="18">
                  <c:v>1694.9</c:v>
                </c:pt>
                <c:pt idx="19">
                  <c:v>1329.8</c:v>
                </c:pt>
                <c:pt idx="20">
                  <c:v>1001.5</c:v>
                </c:pt>
                <c:pt idx="21">
                  <c:v>801.9</c:v>
                </c:pt>
                <c:pt idx="22">
                  <c:v>765.7</c:v>
                </c:pt>
                <c:pt idx="23">
                  <c:v>610.29999999999995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B-4246-8450-814A434481C9}"/>
            </c:ext>
          </c:extLst>
        </c:ser>
        <c:ser>
          <c:idx val="1"/>
          <c:order val="1"/>
          <c:tx>
            <c:strRef>
              <c:f>'Figures 17-20'!$K$20</c:f>
              <c:strCache>
                <c:ptCount val="1"/>
                <c:pt idx="0">
                  <c:v>Lockdown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17-20'!$I$21:$I$44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17-20'!$K$21:$K$44</c:f>
              <c:numCache>
                <c:formatCode>0</c:formatCode>
                <c:ptCount val="24"/>
                <c:pt idx="0">
                  <c:v>514.29999999999995</c:v>
                </c:pt>
                <c:pt idx="1">
                  <c:v>610.1</c:v>
                </c:pt>
                <c:pt idx="2">
                  <c:v>575.20000000000005</c:v>
                </c:pt>
                <c:pt idx="3">
                  <c:v>576.70000000000005</c:v>
                </c:pt>
                <c:pt idx="4">
                  <c:v>818</c:v>
                </c:pt>
                <c:pt idx="5">
                  <c:v>1227.5999999999999</c:v>
                </c:pt>
                <c:pt idx="6">
                  <c:v>1699.1</c:v>
                </c:pt>
                <c:pt idx="7">
                  <c:v>1946.8</c:v>
                </c:pt>
                <c:pt idx="8">
                  <c:v>2062.4</c:v>
                </c:pt>
                <c:pt idx="9">
                  <c:v>2104.9</c:v>
                </c:pt>
                <c:pt idx="10">
                  <c:v>1991.2</c:v>
                </c:pt>
                <c:pt idx="11">
                  <c:v>2008.2</c:v>
                </c:pt>
                <c:pt idx="12">
                  <c:v>1929.7</c:v>
                </c:pt>
                <c:pt idx="13">
                  <c:v>1893.6</c:v>
                </c:pt>
                <c:pt idx="14">
                  <c:v>1768.9</c:v>
                </c:pt>
                <c:pt idx="15">
                  <c:v>1630.9</c:v>
                </c:pt>
                <c:pt idx="16">
                  <c:v>1529.1</c:v>
                </c:pt>
                <c:pt idx="17">
                  <c:v>1276.3</c:v>
                </c:pt>
                <c:pt idx="18">
                  <c:v>1071</c:v>
                </c:pt>
                <c:pt idx="19">
                  <c:v>879.4</c:v>
                </c:pt>
                <c:pt idx="20">
                  <c:v>695.4</c:v>
                </c:pt>
                <c:pt idx="21">
                  <c:v>589.20000000000005</c:v>
                </c:pt>
                <c:pt idx="22">
                  <c:v>462.8</c:v>
                </c:pt>
                <c:pt idx="23">
                  <c:v>461.1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B-4246-8450-814A434481C9}"/>
            </c:ext>
          </c:extLst>
        </c:ser>
        <c:ser>
          <c:idx val="2"/>
          <c:order val="2"/>
          <c:tx>
            <c:strRef>
              <c:f>'Figures 17-20'!$L$20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17-20'!$I$21:$I$44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17-20'!$L$21:$L$44</c:f>
              <c:numCache>
                <c:formatCode>0</c:formatCode>
                <c:ptCount val="24"/>
                <c:pt idx="0">
                  <c:v>562.6</c:v>
                </c:pt>
                <c:pt idx="1">
                  <c:v>610.20000000000005</c:v>
                </c:pt>
                <c:pt idx="2">
                  <c:v>729</c:v>
                </c:pt>
                <c:pt idx="3">
                  <c:v>694</c:v>
                </c:pt>
                <c:pt idx="4">
                  <c:v>922.6</c:v>
                </c:pt>
                <c:pt idx="5">
                  <c:v>1405.2</c:v>
                </c:pt>
                <c:pt idx="6">
                  <c:v>2272.6</c:v>
                </c:pt>
                <c:pt idx="7">
                  <c:v>2678.6</c:v>
                </c:pt>
                <c:pt idx="8">
                  <c:v>2769</c:v>
                </c:pt>
                <c:pt idx="9">
                  <c:v>2774.6</c:v>
                </c:pt>
                <c:pt idx="10">
                  <c:v>2723.6</c:v>
                </c:pt>
                <c:pt idx="11">
                  <c:v>2627.6</c:v>
                </c:pt>
                <c:pt idx="12">
                  <c:v>2548.4</c:v>
                </c:pt>
                <c:pt idx="13">
                  <c:v>2530.6</c:v>
                </c:pt>
                <c:pt idx="14">
                  <c:v>2478.8000000000002</c:v>
                </c:pt>
                <c:pt idx="15">
                  <c:v>2264.4</c:v>
                </c:pt>
                <c:pt idx="16">
                  <c:v>2013.2</c:v>
                </c:pt>
                <c:pt idx="17">
                  <c:v>1696</c:v>
                </c:pt>
                <c:pt idx="18">
                  <c:v>1439</c:v>
                </c:pt>
                <c:pt idx="19">
                  <c:v>1122.2</c:v>
                </c:pt>
                <c:pt idx="20">
                  <c:v>906.6</c:v>
                </c:pt>
                <c:pt idx="21">
                  <c:v>693.4</c:v>
                </c:pt>
                <c:pt idx="22">
                  <c:v>615.20000000000005</c:v>
                </c:pt>
                <c:pt idx="23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B-4246-8450-814A434481C9}"/>
            </c:ext>
          </c:extLst>
        </c:ser>
        <c:ser>
          <c:idx val="3"/>
          <c:order val="3"/>
          <c:tx>
            <c:strRef>
              <c:f>'Figures 17-20'!$M$20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17-20'!$I$21:$I$44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17-20'!$M$21:$M$44</c:f>
              <c:numCache>
                <c:formatCode>0</c:formatCode>
                <c:ptCount val="24"/>
                <c:pt idx="0">
                  <c:v>598.9</c:v>
                </c:pt>
                <c:pt idx="1">
                  <c:v>639.29999999999995</c:v>
                </c:pt>
                <c:pt idx="2">
                  <c:v>763.6</c:v>
                </c:pt>
                <c:pt idx="3">
                  <c:v>763.7</c:v>
                </c:pt>
                <c:pt idx="4">
                  <c:v>1046.8</c:v>
                </c:pt>
                <c:pt idx="5">
                  <c:v>1665.8</c:v>
                </c:pt>
                <c:pt idx="6">
                  <c:v>2992.7</c:v>
                </c:pt>
                <c:pt idx="7">
                  <c:v>3625.8</c:v>
                </c:pt>
                <c:pt idx="8">
                  <c:v>3559.6</c:v>
                </c:pt>
                <c:pt idx="9">
                  <c:v>3599.7</c:v>
                </c:pt>
                <c:pt idx="10">
                  <c:v>3424</c:v>
                </c:pt>
                <c:pt idx="11">
                  <c:v>3368.4</c:v>
                </c:pt>
                <c:pt idx="12">
                  <c:v>3314.6</c:v>
                </c:pt>
                <c:pt idx="13">
                  <c:v>3297.9</c:v>
                </c:pt>
                <c:pt idx="14">
                  <c:v>3216.8</c:v>
                </c:pt>
                <c:pt idx="15">
                  <c:v>3053.3</c:v>
                </c:pt>
                <c:pt idx="16">
                  <c:v>2674.6</c:v>
                </c:pt>
                <c:pt idx="17">
                  <c:v>2179.1999999999998</c:v>
                </c:pt>
                <c:pt idx="18">
                  <c:v>1800.7</c:v>
                </c:pt>
                <c:pt idx="19">
                  <c:v>1379.2</c:v>
                </c:pt>
                <c:pt idx="20">
                  <c:v>1031.7</c:v>
                </c:pt>
                <c:pt idx="21">
                  <c:v>816.9</c:v>
                </c:pt>
                <c:pt idx="22">
                  <c:v>781.8</c:v>
                </c:pt>
                <c:pt idx="23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2B-4246-8450-814A434481C9}"/>
            </c:ext>
          </c:extLst>
        </c:ser>
        <c:ser>
          <c:idx val="4"/>
          <c:order val="4"/>
          <c:tx>
            <c:strRef>
              <c:f>'Figures 17-20'!$N$20</c:f>
              <c:strCache>
                <c:ptCount val="1"/>
                <c:pt idx="0">
                  <c:v>After school return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17-20'!$I$21:$I$44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17-20'!$N$21:$N$44</c:f>
              <c:numCache>
                <c:formatCode>0</c:formatCode>
                <c:ptCount val="24"/>
                <c:pt idx="0">
                  <c:v>610.70000000000005</c:v>
                </c:pt>
                <c:pt idx="1">
                  <c:v>655.20000000000005</c:v>
                </c:pt>
                <c:pt idx="2">
                  <c:v>780.4</c:v>
                </c:pt>
                <c:pt idx="3">
                  <c:v>789.1</c:v>
                </c:pt>
                <c:pt idx="4">
                  <c:v>1122.9000000000001</c:v>
                </c:pt>
                <c:pt idx="5">
                  <c:v>1761.8</c:v>
                </c:pt>
                <c:pt idx="6">
                  <c:v>3093.2</c:v>
                </c:pt>
                <c:pt idx="7">
                  <c:v>3703.5</c:v>
                </c:pt>
                <c:pt idx="8">
                  <c:v>3644.1</c:v>
                </c:pt>
                <c:pt idx="9">
                  <c:v>3709.4</c:v>
                </c:pt>
                <c:pt idx="10">
                  <c:v>3645.9</c:v>
                </c:pt>
                <c:pt idx="11">
                  <c:v>3511.2</c:v>
                </c:pt>
                <c:pt idx="12">
                  <c:v>3417.4</c:v>
                </c:pt>
                <c:pt idx="13">
                  <c:v>3450.6</c:v>
                </c:pt>
                <c:pt idx="14">
                  <c:v>3482.8</c:v>
                </c:pt>
                <c:pt idx="15">
                  <c:v>3245.1</c:v>
                </c:pt>
                <c:pt idx="16">
                  <c:v>2859</c:v>
                </c:pt>
                <c:pt idx="17">
                  <c:v>2321.6999999999998</c:v>
                </c:pt>
                <c:pt idx="18">
                  <c:v>1908.9</c:v>
                </c:pt>
                <c:pt idx="19">
                  <c:v>1469.4</c:v>
                </c:pt>
                <c:pt idx="20">
                  <c:v>1122.9000000000001</c:v>
                </c:pt>
                <c:pt idx="21">
                  <c:v>870.2</c:v>
                </c:pt>
                <c:pt idx="22">
                  <c:v>792.7</c:v>
                </c:pt>
                <c:pt idx="23">
                  <c:v>630.70000000000005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2B-4246-8450-814A43448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286672"/>
        <c:axId val="962290608"/>
      </c:lineChart>
      <c:catAx>
        <c:axId val="962286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Hour beginning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h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90608"/>
        <c:crosses val="autoZero"/>
        <c:auto val="1"/>
        <c:lblAlgn val="ctr"/>
        <c:lblOffset val="100"/>
        <c:noMultiLvlLbl val="0"/>
      </c:catAx>
      <c:valAx>
        <c:axId val="96229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8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96431988797055E-2"/>
          <c:y val="4.7008547008547008E-2"/>
          <c:w val="0.87453476792412677"/>
          <c:h val="0.56876707719227404"/>
        </c:manualLayout>
      </c:layout>
      <c:lineChart>
        <c:grouping val="standard"/>
        <c:varyColors val="0"/>
        <c:ser>
          <c:idx val="0"/>
          <c:order val="0"/>
          <c:tx>
            <c:strRef>
              <c:f>'Figures 17-20'!$R$20</c:f>
              <c:strCache>
                <c:ptCount val="1"/>
                <c:pt idx="0">
                  <c:v>Pre-Lockdown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'Figures 17-20'!$Q$21:$Q$44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17-20'!$R$21:$R$44</c:f>
              <c:numCache>
                <c:formatCode>0</c:formatCode>
                <c:ptCount val="24"/>
                <c:pt idx="0">
                  <c:v>1853.8</c:v>
                </c:pt>
                <c:pt idx="1">
                  <c:v>1368.7</c:v>
                </c:pt>
                <c:pt idx="2">
                  <c:v>1503.6</c:v>
                </c:pt>
                <c:pt idx="3">
                  <c:v>1731.2</c:v>
                </c:pt>
                <c:pt idx="4">
                  <c:v>2997.7</c:v>
                </c:pt>
                <c:pt idx="5">
                  <c:v>7027.3</c:v>
                </c:pt>
                <c:pt idx="6">
                  <c:v>20486.599999999999</c:v>
                </c:pt>
                <c:pt idx="7">
                  <c:v>26511.7</c:v>
                </c:pt>
                <c:pt idx="8">
                  <c:v>26545.1</c:v>
                </c:pt>
                <c:pt idx="9">
                  <c:v>23076.400000000001</c:v>
                </c:pt>
                <c:pt idx="10">
                  <c:v>20904.3</c:v>
                </c:pt>
                <c:pt idx="11">
                  <c:v>21262.6</c:v>
                </c:pt>
                <c:pt idx="12">
                  <c:v>22020</c:v>
                </c:pt>
                <c:pt idx="13">
                  <c:v>22963.3</c:v>
                </c:pt>
                <c:pt idx="14">
                  <c:v>24151.8</c:v>
                </c:pt>
                <c:pt idx="15">
                  <c:v>26612</c:v>
                </c:pt>
                <c:pt idx="16">
                  <c:v>29717.8</c:v>
                </c:pt>
                <c:pt idx="17">
                  <c:v>27856.400000000001</c:v>
                </c:pt>
                <c:pt idx="18">
                  <c:v>20807.7</c:v>
                </c:pt>
                <c:pt idx="19">
                  <c:v>13182</c:v>
                </c:pt>
                <c:pt idx="20">
                  <c:v>9028.1</c:v>
                </c:pt>
                <c:pt idx="21">
                  <c:v>7121.4</c:v>
                </c:pt>
                <c:pt idx="22">
                  <c:v>5566.7</c:v>
                </c:pt>
                <c:pt idx="23">
                  <c:v>3514.6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5-4FE8-B50B-2F8BB82A311F}"/>
            </c:ext>
          </c:extLst>
        </c:ser>
        <c:ser>
          <c:idx val="1"/>
          <c:order val="1"/>
          <c:tx>
            <c:strRef>
              <c:f>'Figures 17-20'!$S$20</c:f>
              <c:strCache>
                <c:ptCount val="1"/>
                <c:pt idx="0">
                  <c:v>Lockdown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17-20'!$Q$21:$Q$44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17-20'!$S$21:$S$44</c:f>
              <c:numCache>
                <c:formatCode>0</c:formatCode>
                <c:ptCount val="24"/>
                <c:pt idx="0">
                  <c:v>918.3</c:v>
                </c:pt>
                <c:pt idx="1">
                  <c:v>918.8</c:v>
                </c:pt>
                <c:pt idx="2">
                  <c:v>869.6</c:v>
                </c:pt>
                <c:pt idx="3">
                  <c:v>976.2</c:v>
                </c:pt>
                <c:pt idx="4">
                  <c:v>1551.9</c:v>
                </c:pt>
                <c:pt idx="5">
                  <c:v>3368</c:v>
                </c:pt>
                <c:pt idx="6">
                  <c:v>6619.3</c:v>
                </c:pt>
                <c:pt idx="7">
                  <c:v>8962.4</c:v>
                </c:pt>
                <c:pt idx="8">
                  <c:v>8508.2999999999993</c:v>
                </c:pt>
                <c:pt idx="9">
                  <c:v>6818.3</c:v>
                </c:pt>
                <c:pt idx="10">
                  <c:v>6800.7</c:v>
                </c:pt>
                <c:pt idx="11">
                  <c:v>7235</c:v>
                </c:pt>
                <c:pt idx="12">
                  <c:v>7552.4</c:v>
                </c:pt>
                <c:pt idx="13">
                  <c:v>7936.9</c:v>
                </c:pt>
                <c:pt idx="14">
                  <c:v>7846.8</c:v>
                </c:pt>
                <c:pt idx="15">
                  <c:v>7893</c:v>
                </c:pt>
                <c:pt idx="16">
                  <c:v>8287.4</c:v>
                </c:pt>
                <c:pt idx="17">
                  <c:v>7563.4</c:v>
                </c:pt>
                <c:pt idx="18">
                  <c:v>5708.5</c:v>
                </c:pt>
                <c:pt idx="19">
                  <c:v>3878.9</c:v>
                </c:pt>
                <c:pt idx="20">
                  <c:v>2916</c:v>
                </c:pt>
                <c:pt idx="21">
                  <c:v>2247.9</c:v>
                </c:pt>
                <c:pt idx="22">
                  <c:v>1547.8</c:v>
                </c:pt>
                <c:pt idx="23">
                  <c:v>1115.4000000000001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5-4FE8-B50B-2F8BB82A311F}"/>
            </c:ext>
          </c:extLst>
        </c:ser>
        <c:ser>
          <c:idx val="2"/>
          <c:order val="2"/>
          <c:tx>
            <c:strRef>
              <c:f>'Figures 17-20'!$T$20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17-20'!$Q$21:$Q$44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17-20'!$T$21:$T$44</c:f>
              <c:numCache>
                <c:formatCode>0</c:formatCode>
                <c:ptCount val="24"/>
                <c:pt idx="0">
                  <c:v>1236.4000000000001</c:v>
                </c:pt>
                <c:pt idx="1">
                  <c:v>1090.2</c:v>
                </c:pt>
                <c:pt idx="2">
                  <c:v>1151.5999999999999</c:v>
                </c:pt>
                <c:pt idx="3">
                  <c:v>1221.8</c:v>
                </c:pt>
                <c:pt idx="4">
                  <c:v>1863.2</c:v>
                </c:pt>
                <c:pt idx="5">
                  <c:v>4204.3999999999996</c:v>
                </c:pt>
                <c:pt idx="6">
                  <c:v>9883.6</c:v>
                </c:pt>
                <c:pt idx="7">
                  <c:v>14579</c:v>
                </c:pt>
                <c:pt idx="8">
                  <c:v>13940.2</c:v>
                </c:pt>
                <c:pt idx="9">
                  <c:v>11878</c:v>
                </c:pt>
                <c:pt idx="10">
                  <c:v>12213</c:v>
                </c:pt>
                <c:pt idx="11">
                  <c:v>12883.4</c:v>
                </c:pt>
                <c:pt idx="12">
                  <c:v>13608.4</c:v>
                </c:pt>
                <c:pt idx="13">
                  <c:v>14451.8</c:v>
                </c:pt>
                <c:pt idx="14">
                  <c:v>14623.2</c:v>
                </c:pt>
                <c:pt idx="15">
                  <c:v>14976.6</c:v>
                </c:pt>
                <c:pt idx="16">
                  <c:v>16053.8</c:v>
                </c:pt>
                <c:pt idx="17">
                  <c:v>14584.8</c:v>
                </c:pt>
                <c:pt idx="18">
                  <c:v>10766.8</c:v>
                </c:pt>
                <c:pt idx="19">
                  <c:v>7352</c:v>
                </c:pt>
                <c:pt idx="20">
                  <c:v>5493.8</c:v>
                </c:pt>
                <c:pt idx="21">
                  <c:v>4065.2</c:v>
                </c:pt>
                <c:pt idx="22">
                  <c:v>2835.4</c:v>
                </c:pt>
                <c:pt idx="23">
                  <c:v>1786.4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5-4FE8-B50B-2F8BB82A311F}"/>
            </c:ext>
          </c:extLst>
        </c:ser>
        <c:ser>
          <c:idx val="3"/>
          <c:order val="3"/>
          <c:tx>
            <c:strRef>
              <c:f>'Figures 17-20'!$U$20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17-20'!$Q$21:$Q$44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17-20'!$U$21:$U$44</c:f>
              <c:numCache>
                <c:formatCode>0</c:formatCode>
                <c:ptCount val="24"/>
                <c:pt idx="0">
                  <c:v>1751.2</c:v>
                </c:pt>
                <c:pt idx="1">
                  <c:v>1319.8</c:v>
                </c:pt>
                <c:pt idx="2">
                  <c:v>1374.5</c:v>
                </c:pt>
                <c:pt idx="3">
                  <c:v>1514</c:v>
                </c:pt>
                <c:pt idx="4">
                  <c:v>2350.6999999999998</c:v>
                </c:pt>
                <c:pt idx="5">
                  <c:v>5628.8</c:v>
                </c:pt>
                <c:pt idx="6">
                  <c:v>15326.1</c:v>
                </c:pt>
                <c:pt idx="7">
                  <c:v>21475.8</c:v>
                </c:pt>
                <c:pt idx="8">
                  <c:v>19725.400000000001</c:v>
                </c:pt>
                <c:pt idx="9">
                  <c:v>18993.2</c:v>
                </c:pt>
                <c:pt idx="10">
                  <c:v>21651.200000000001</c:v>
                </c:pt>
                <c:pt idx="11">
                  <c:v>23484.9</c:v>
                </c:pt>
                <c:pt idx="12">
                  <c:v>24105.5</c:v>
                </c:pt>
                <c:pt idx="13">
                  <c:v>24599.599999999999</c:v>
                </c:pt>
                <c:pt idx="14">
                  <c:v>24644.5</c:v>
                </c:pt>
                <c:pt idx="15">
                  <c:v>25202.5</c:v>
                </c:pt>
                <c:pt idx="16">
                  <c:v>26547.7</c:v>
                </c:pt>
                <c:pt idx="17">
                  <c:v>24534.400000000001</c:v>
                </c:pt>
                <c:pt idx="18">
                  <c:v>18370.2</c:v>
                </c:pt>
                <c:pt idx="19">
                  <c:v>12676.3</c:v>
                </c:pt>
                <c:pt idx="20">
                  <c:v>9217.9</c:v>
                </c:pt>
                <c:pt idx="21">
                  <c:v>6510.5</c:v>
                </c:pt>
                <c:pt idx="22">
                  <c:v>4610.7</c:v>
                </c:pt>
                <c:pt idx="23">
                  <c:v>2818.1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55-4FE8-B50B-2F8BB82A311F}"/>
            </c:ext>
          </c:extLst>
        </c:ser>
        <c:ser>
          <c:idx val="4"/>
          <c:order val="4"/>
          <c:tx>
            <c:strRef>
              <c:f>'Figures 17-20'!$V$20</c:f>
              <c:strCache>
                <c:ptCount val="1"/>
                <c:pt idx="0">
                  <c:v>After school return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17-20'!$Q$21:$Q$44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17-20'!$V$21:$V$44</c:f>
              <c:numCache>
                <c:formatCode>0</c:formatCode>
                <c:ptCount val="24"/>
                <c:pt idx="0">
                  <c:v>1834.2</c:v>
                </c:pt>
                <c:pt idx="1">
                  <c:v>1405.8</c:v>
                </c:pt>
                <c:pt idx="2">
                  <c:v>1453.2</c:v>
                </c:pt>
                <c:pt idx="3">
                  <c:v>1617.3</c:v>
                </c:pt>
                <c:pt idx="4">
                  <c:v>2579.3000000000002</c:v>
                </c:pt>
                <c:pt idx="5">
                  <c:v>6034.9</c:v>
                </c:pt>
                <c:pt idx="6">
                  <c:v>16632.3</c:v>
                </c:pt>
                <c:pt idx="7">
                  <c:v>24627</c:v>
                </c:pt>
                <c:pt idx="8">
                  <c:v>22836.2</c:v>
                </c:pt>
                <c:pt idx="9">
                  <c:v>21446.1</c:v>
                </c:pt>
                <c:pt idx="10">
                  <c:v>23081.3</c:v>
                </c:pt>
                <c:pt idx="11">
                  <c:v>24744.9</c:v>
                </c:pt>
                <c:pt idx="12">
                  <c:v>25162.1</c:v>
                </c:pt>
                <c:pt idx="13">
                  <c:v>25441.200000000001</c:v>
                </c:pt>
                <c:pt idx="14">
                  <c:v>26157.1</c:v>
                </c:pt>
                <c:pt idx="15">
                  <c:v>26795.8</c:v>
                </c:pt>
                <c:pt idx="16">
                  <c:v>28503.3</c:v>
                </c:pt>
                <c:pt idx="17">
                  <c:v>26293</c:v>
                </c:pt>
                <c:pt idx="18">
                  <c:v>19839.8</c:v>
                </c:pt>
                <c:pt idx="19">
                  <c:v>13480.2</c:v>
                </c:pt>
                <c:pt idx="20">
                  <c:v>9833.4</c:v>
                </c:pt>
                <c:pt idx="21">
                  <c:v>6960.4</c:v>
                </c:pt>
                <c:pt idx="22">
                  <c:v>4772.3</c:v>
                </c:pt>
                <c:pt idx="23">
                  <c:v>2861.2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55-4FE8-B50B-2F8BB82A3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3025600"/>
        <c:axId val="953024288"/>
      </c:lineChart>
      <c:catAx>
        <c:axId val="95302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Hour beginning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h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024288"/>
        <c:crosses val="autoZero"/>
        <c:auto val="1"/>
        <c:lblAlgn val="ctr"/>
        <c:lblOffset val="100"/>
        <c:noMultiLvlLbl val="0"/>
      </c:catAx>
      <c:valAx>
        <c:axId val="95302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0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4747248665269308"/>
          <c:w val="0.93799351551644283"/>
          <c:h val="0.6992380129000338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2'!$O$2</c:f>
              <c:strCache>
                <c:ptCount val="1"/>
                <c:pt idx="0">
                  <c:v>Concessionary bus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2'!$N$3:$N$184</c:f>
              <c:numCache>
                <c:formatCode>dd\ mmm</c:formatCode>
                <c:ptCount val="182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  <c:pt idx="146">
                  <c:v>44045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44051</c:v>
                </c:pt>
                <c:pt idx="153">
                  <c:v>44052</c:v>
                </c:pt>
                <c:pt idx="154">
                  <c:v>44053</c:v>
                </c:pt>
                <c:pt idx="155">
                  <c:v>44054</c:v>
                </c:pt>
                <c:pt idx="156">
                  <c:v>44055</c:v>
                </c:pt>
                <c:pt idx="157">
                  <c:v>44056</c:v>
                </c:pt>
                <c:pt idx="158">
                  <c:v>44057</c:v>
                </c:pt>
                <c:pt idx="159">
                  <c:v>44058</c:v>
                </c:pt>
                <c:pt idx="160">
                  <c:v>44059</c:v>
                </c:pt>
                <c:pt idx="161">
                  <c:v>44060</c:v>
                </c:pt>
                <c:pt idx="162">
                  <c:v>44061</c:v>
                </c:pt>
                <c:pt idx="163">
                  <c:v>44062</c:v>
                </c:pt>
                <c:pt idx="164">
                  <c:v>44063</c:v>
                </c:pt>
                <c:pt idx="165">
                  <c:v>44064</c:v>
                </c:pt>
                <c:pt idx="166">
                  <c:v>44065</c:v>
                </c:pt>
                <c:pt idx="167">
                  <c:v>44066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44072</c:v>
                </c:pt>
                <c:pt idx="174">
                  <c:v>44073</c:v>
                </c:pt>
                <c:pt idx="175">
                  <c:v>44074</c:v>
                </c:pt>
                <c:pt idx="176">
                  <c:v>44075</c:v>
                </c:pt>
                <c:pt idx="177">
                  <c:v>44076</c:v>
                </c:pt>
                <c:pt idx="178">
                  <c:v>44077</c:v>
                </c:pt>
                <c:pt idx="179">
                  <c:v>44078</c:v>
                </c:pt>
                <c:pt idx="180">
                  <c:v>44079</c:v>
                </c:pt>
                <c:pt idx="181">
                  <c:v>44080</c:v>
                </c:pt>
              </c:numCache>
            </c:numRef>
          </c:cat>
          <c:val>
            <c:numRef>
              <c:f>'Figure 2'!$O$3:$O$192</c:f>
              <c:numCache>
                <c:formatCode>0.0</c:formatCode>
                <c:ptCount val="190"/>
                <c:pt idx="0">
                  <c:v>96.992001766623389</c:v>
                </c:pt>
                <c:pt idx="1">
                  <c:v>95.888559070324362</c:v>
                </c:pt>
                <c:pt idx="2">
                  <c:v>97.753217831588344</c:v>
                </c:pt>
                <c:pt idx="3">
                  <c:v>89.588367284642359</c:v>
                </c:pt>
                <c:pt idx="4">
                  <c:v>87.522064546552869</c:v>
                </c:pt>
                <c:pt idx="5">
                  <c:v>83.139873421341605</c:v>
                </c:pt>
                <c:pt idx="6">
                  <c:v>77.673137073593466</c:v>
                </c:pt>
                <c:pt idx="7">
                  <c:v>73.140815063840975</c:v>
                </c:pt>
                <c:pt idx="8">
                  <c:v>67.474897746648239</c:v>
                </c:pt>
                <c:pt idx="9">
                  <c:v>57.296938557774283</c:v>
                </c:pt>
                <c:pt idx="10">
                  <c:v>53.307043304481006</c:v>
                </c:pt>
                <c:pt idx="11">
                  <c:v>45.946988109406384</c:v>
                </c:pt>
                <c:pt idx="12">
                  <c:v>39.193546303758929</c:v>
                </c:pt>
                <c:pt idx="13">
                  <c:v>33.293289597345812</c:v>
                </c:pt>
                <c:pt idx="14">
                  <c:v>27.561266810964582</c:v>
                </c:pt>
                <c:pt idx="15">
                  <c:v>22.002416527211381</c:v>
                </c:pt>
                <c:pt idx="16">
                  <c:v>18.676068233230183</c:v>
                </c:pt>
                <c:pt idx="17">
                  <c:v>15.510787151734684</c:v>
                </c:pt>
                <c:pt idx="18">
                  <c:v>13.84220135112176</c:v>
                </c:pt>
                <c:pt idx="19">
                  <c:v>13.40396840597089</c:v>
                </c:pt>
                <c:pt idx="20">
                  <c:v>13.446792048958487</c:v>
                </c:pt>
                <c:pt idx="21">
                  <c:v>13.359917728167753</c:v>
                </c:pt>
                <c:pt idx="22">
                  <c:v>13.252199759885098</c:v>
                </c:pt>
                <c:pt idx="23">
                  <c:v>13.314251389559928</c:v>
                </c:pt>
                <c:pt idx="24">
                  <c:v>13.659166962988365</c:v>
                </c:pt>
                <c:pt idx="25">
                  <c:v>13.498656669022342</c:v>
                </c:pt>
                <c:pt idx="26">
                  <c:v>13.374596015570846</c:v>
                </c:pt>
                <c:pt idx="27">
                  <c:v>13.068605079604721</c:v>
                </c:pt>
                <c:pt idx="28">
                  <c:v>13.084796201686284</c:v>
                </c:pt>
                <c:pt idx="29">
                  <c:v>12.891722035039738</c:v>
                </c:pt>
                <c:pt idx="30">
                  <c:v>12.780740929200233</c:v>
                </c:pt>
                <c:pt idx="31">
                  <c:v>12.489284758911293</c:v>
                </c:pt>
                <c:pt idx="32">
                  <c:v>11.695852717650173</c:v>
                </c:pt>
                <c:pt idx="33">
                  <c:v>11.882872319610627</c:v>
                </c:pt>
                <c:pt idx="34">
                  <c:v>11.88468251834716</c:v>
                </c:pt>
                <c:pt idx="35">
                  <c:v>11.741309298127694</c:v>
                </c:pt>
                <c:pt idx="36">
                  <c:v>12.148555809399337</c:v>
                </c:pt>
                <c:pt idx="37">
                  <c:v>12.246970848565496</c:v>
                </c:pt>
                <c:pt idx="38">
                  <c:v>11.851898025798643</c:v>
                </c:pt>
                <c:pt idx="39">
                  <c:v>13.878057464285932</c:v>
                </c:pt>
                <c:pt idx="40">
                  <c:v>13.707082491974461</c:v>
                </c:pt>
                <c:pt idx="41">
                  <c:v>13.821842143834008</c:v>
                </c:pt>
                <c:pt idx="42">
                  <c:v>13.958554201554142</c:v>
                </c:pt>
                <c:pt idx="43">
                  <c:v>13.845461752731973</c:v>
                </c:pt>
                <c:pt idx="44">
                  <c:v>13.989519444412712</c:v>
                </c:pt>
                <c:pt idx="45">
                  <c:v>14.550586518405911</c:v>
                </c:pt>
                <c:pt idx="46">
                  <c:v>13.401095856838342</c:v>
                </c:pt>
                <c:pt idx="47">
                  <c:v>13.396592357959346</c:v>
                </c:pt>
                <c:pt idx="48">
                  <c:v>13.284655583861564</c:v>
                </c:pt>
                <c:pt idx="49">
                  <c:v>13.126278404221546</c:v>
                </c:pt>
                <c:pt idx="50">
                  <c:v>13.119902757813552</c:v>
                </c:pt>
                <c:pt idx="51">
                  <c:v>13.101715225321117</c:v>
                </c:pt>
                <c:pt idx="52">
                  <c:v>13.196945757927667</c:v>
                </c:pt>
                <c:pt idx="53">
                  <c:v>14.166631979478812</c:v>
                </c:pt>
                <c:pt idx="54">
                  <c:v>14.424019251544873</c:v>
                </c:pt>
                <c:pt idx="55">
                  <c:v>14.766298522699611</c:v>
                </c:pt>
                <c:pt idx="56">
                  <c:v>15.088533434809019</c:v>
                </c:pt>
                <c:pt idx="57">
                  <c:v>14.924040409261305</c:v>
                </c:pt>
                <c:pt idx="58">
                  <c:v>14.959622461389932</c:v>
                </c:pt>
                <c:pt idx="59">
                  <c:v>14.852150540083082</c:v>
                </c:pt>
                <c:pt idx="60">
                  <c:v>13.883331903116281</c:v>
                </c:pt>
                <c:pt idx="61">
                  <c:v>13.801362400883278</c:v>
                </c:pt>
                <c:pt idx="62">
                  <c:v>13.659739372742422</c:v>
                </c:pt>
                <c:pt idx="63">
                  <c:v>13.608407340678024</c:v>
                </c:pt>
                <c:pt idx="64">
                  <c:v>13.835149731412359</c:v>
                </c:pt>
                <c:pt idx="65">
                  <c:v>14.06406981178881</c:v>
                </c:pt>
                <c:pt idx="66">
                  <c:v>14.035652667486733</c:v>
                </c:pt>
                <c:pt idx="67">
                  <c:v>14.190768208153219</c:v>
                </c:pt>
                <c:pt idx="68">
                  <c:v>14.265963747603577</c:v>
                </c:pt>
                <c:pt idx="69">
                  <c:v>14.395972403509059</c:v>
                </c:pt>
                <c:pt idx="70">
                  <c:v>14.501480818481864</c:v>
                </c:pt>
                <c:pt idx="71">
                  <c:v>14.407011088847449</c:v>
                </c:pt>
                <c:pt idx="72">
                  <c:v>13.975477148500062</c:v>
                </c:pt>
                <c:pt idx="73">
                  <c:v>14.343301730741215</c:v>
                </c:pt>
                <c:pt idx="74">
                  <c:v>14.539812979542543</c:v>
                </c:pt>
                <c:pt idx="75">
                  <c:v>14.726377829344839</c:v>
                </c:pt>
                <c:pt idx="76">
                  <c:v>14.826987781319653</c:v>
                </c:pt>
                <c:pt idx="77">
                  <c:v>15.053540433184903</c:v>
                </c:pt>
                <c:pt idx="78">
                  <c:v>15.500233593896084</c:v>
                </c:pt>
                <c:pt idx="79">
                  <c:v>15.994875968998704</c:v>
                </c:pt>
                <c:pt idx="80">
                  <c:v>16.270232114610529</c:v>
                </c:pt>
                <c:pt idx="81">
                  <c:v>16.490879732494193</c:v>
                </c:pt>
                <c:pt idx="82">
                  <c:v>16.573327679511983</c:v>
                </c:pt>
                <c:pt idx="83">
                  <c:v>16.835377343331647</c:v>
                </c:pt>
                <c:pt idx="84">
                  <c:v>16.852223308980438</c:v>
                </c:pt>
                <c:pt idx="85">
                  <c:v>16.801358495602063</c:v>
                </c:pt>
                <c:pt idx="86">
                  <c:v>16.986870152928159</c:v>
                </c:pt>
                <c:pt idx="87">
                  <c:v>16.939112234864471</c:v>
                </c:pt>
                <c:pt idx="88">
                  <c:v>16.951726430136272</c:v>
                </c:pt>
                <c:pt idx="89">
                  <c:v>17.073221739910622</c:v>
                </c:pt>
                <c:pt idx="90">
                  <c:v>16.942597976675163</c:v>
                </c:pt>
                <c:pt idx="91">
                  <c:v>17.306177683974454</c:v>
                </c:pt>
                <c:pt idx="92">
                  <c:v>17.447962539369136</c:v>
                </c:pt>
                <c:pt idx="93">
                  <c:v>17.261329873770148</c:v>
                </c:pt>
                <c:pt idx="94">
                  <c:v>17.202874010308907</c:v>
                </c:pt>
                <c:pt idx="95">
                  <c:v>17.377838863510899</c:v>
                </c:pt>
                <c:pt idx="96">
                  <c:v>17.500980414969682</c:v>
                </c:pt>
                <c:pt idx="97">
                  <c:v>17.696129148644363</c:v>
                </c:pt>
                <c:pt idx="98">
                  <c:v>17.599113481688725</c:v>
                </c:pt>
                <c:pt idx="99">
                  <c:v>17.663554060112951</c:v>
                </c:pt>
                <c:pt idx="100">
                  <c:v>18.044911001501809</c:v>
                </c:pt>
                <c:pt idx="101">
                  <c:v>18.046719085653386</c:v>
                </c:pt>
                <c:pt idx="102">
                  <c:v>18.057223258101413</c:v>
                </c:pt>
                <c:pt idx="103">
                  <c:v>17.922423392538835</c:v>
                </c:pt>
                <c:pt idx="104">
                  <c:v>18.050513399924327</c:v>
                </c:pt>
                <c:pt idx="105">
                  <c:v>18.097387500936957</c:v>
                </c:pt>
                <c:pt idx="106">
                  <c:v>18.032865448845499</c:v>
                </c:pt>
                <c:pt idx="107">
                  <c:v>17.966625010628338</c:v>
                </c:pt>
                <c:pt idx="108">
                  <c:v>17.745796452792199</c:v>
                </c:pt>
                <c:pt idx="109">
                  <c:v>17.990312418106758</c:v>
                </c:pt>
                <c:pt idx="110">
                  <c:v>19.083206210629278</c:v>
                </c:pt>
                <c:pt idx="111">
                  <c:v>19.622830676132718</c:v>
                </c:pt>
                <c:pt idx="112">
                  <c:v>20.629014840228987</c:v>
                </c:pt>
                <c:pt idx="113">
                  <c:v>21.099708855619571</c:v>
                </c:pt>
                <c:pt idx="114">
                  <c:v>21.987722798423096</c:v>
                </c:pt>
                <c:pt idx="115">
                  <c:v>22.750559212946779</c:v>
                </c:pt>
                <c:pt idx="116">
                  <c:v>23.827476591817987</c:v>
                </c:pt>
                <c:pt idx="117">
                  <c:v>24.324354578992352</c:v>
                </c:pt>
                <c:pt idx="118">
                  <c:v>25.018132345431777</c:v>
                </c:pt>
                <c:pt idx="119">
                  <c:v>25.401091080223274</c:v>
                </c:pt>
                <c:pt idx="120">
                  <c:v>26.438878475310219</c:v>
                </c:pt>
                <c:pt idx="121">
                  <c:v>27.057008858482988</c:v>
                </c:pt>
                <c:pt idx="122">
                  <c:v>28.019528633653486</c:v>
                </c:pt>
                <c:pt idx="123">
                  <c:v>27.853240670032942</c:v>
                </c:pt>
                <c:pt idx="124">
                  <c:v>28.139852954424857</c:v>
                </c:pt>
                <c:pt idx="125">
                  <c:v>29.231186812884008</c:v>
                </c:pt>
                <c:pt idx="126">
                  <c:v>30.124849203856176</c:v>
                </c:pt>
                <c:pt idx="127">
                  <c:v>31.146775512743826</c:v>
                </c:pt>
                <c:pt idx="128">
                  <c:v>32.473026047092254</c:v>
                </c:pt>
                <c:pt idx="129">
                  <c:v>33.703881258503635</c:v>
                </c:pt>
                <c:pt idx="130">
                  <c:v>35.08878962829165</c:v>
                </c:pt>
                <c:pt idx="131">
                  <c:v>36.153000894049242</c:v>
                </c:pt>
                <c:pt idx="132">
                  <c:v>35.880973756197918</c:v>
                </c:pt>
                <c:pt idx="133">
                  <c:v>36.390624973276815</c:v>
                </c:pt>
                <c:pt idx="134">
                  <c:v>37.158276053976465</c:v>
                </c:pt>
                <c:pt idx="135">
                  <c:v>37.68739261260631</c:v>
                </c:pt>
                <c:pt idx="136">
                  <c:v>37.962547071744474</c:v>
                </c:pt>
                <c:pt idx="137">
                  <c:v>37.070262787415565</c:v>
                </c:pt>
                <c:pt idx="138">
                  <c:v>37.113961115043203</c:v>
                </c:pt>
                <c:pt idx="139">
                  <c:v>37.918378717064051</c:v>
                </c:pt>
                <c:pt idx="140">
                  <c:v>37.324050367957838</c:v>
                </c:pt>
                <c:pt idx="141">
                  <c:v>37.239373486782192</c:v>
                </c:pt>
                <c:pt idx="142">
                  <c:v>36.932375566342778</c:v>
                </c:pt>
                <c:pt idx="143">
                  <c:v>37.448263044563227</c:v>
                </c:pt>
                <c:pt idx="144">
                  <c:v>39.081816514821085</c:v>
                </c:pt>
                <c:pt idx="145">
                  <c:v>38.122550366761018</c:v>
                </c:pt>
                <c:pt idx="146">
                  <c:v>38.594180074066458</c:v>
                </c:pt>
                <c:pt idx="147">
                  <c:v>39.675406945791387</c:v>
                </c:pt>
                <c:pt idx="148">
                  <c:v>41.375600711557794</c:v>
                </c:pt>
                <c:pt idx="149">
                  <c:v>42.027829710373346</c:v>
                </c:pt>
                <c:pt idx="150">
                  <c:v>43.045519794987264</c:v>
                </c:pt>
                <c:pt idx="151">
                  <c:v>42.905150811487388</c:v>
                </c:pt>
                <c:pt idx="152">
                  <c:v>44.053191023502301</c:v>
                </c:pt>
                <c:pt idx="153">
                  <c:v>44.036326096116078</c:v>
                </c:pt>
                <c:pt idx="154">
                  <c:v>43.873607465888924</c:v>
                </c:pt>
                <c:pt idx="155">
                  <c:v>43.111176754391373</c:v>
                </c:pt>
                <c:pt idx="156">
                  <c:v>43.045020991930009</c:v>
                </c:pt>
                <c:pt idx="157">
                  <c:v>42.220685468822587</c:v>
                </c:pt>
                <c:pt idx="158">
                  <c:v>42.079246028022609</c:v>
                </c:pt>
                <c:pt idx="159">
                  <c:v>42.696254983451993</c:v>
                </c:pt>
                <c:pt idx="160">
                  <c:v>43.293997848446224</c:v>
                </c:pt>
                <c:pt idx="161">
                  <c:v>43.758181137309634</c:v>
                </c:pt>
                <c:pt idx="162">
                  <c:v>42.85422635102352</c:v>
                </c:pt>
                <c:pt idx="163">
                  <c:v>43.052407705296638</c:v>
                </c:pt>
                <c:pt idx="164">
                  <c:v>42.143709608232321</c:v>
                </c:pt>
                <c:pt idx="165">
                  <c:v>43.770195587551711</c:v>
                </c:pt>
                <c:pt idx="166">
                  <c:v>42.222633817733417</c:v>
                </c:pt>
                <c:pt idx="167">
                  <c:v>42.674569816142267</c:v>
                </c:pt>
                <c:pt idx="168">
                  <c:v>42.820502340656148</c:v>
                </c:pt>
                <c:pt idx="169">
                  <c:v>44.554663754396394</c:v>
                </c:pt>
                <c:pt idx="170">
                  <c:v>46.005319104072136</c:v>
                </c:pt>
                <c:pt idx="171">
                  <c:v>47.983014948248787</c:v>
                </c:pt>
                <c:pt idx="172">
                  <c:v>47.836152222988297</c:v>
                </c:pt>
                <c:pt idx="173">
                  <c:v>50.608408932797836</c:v>
                </c:pt>
                <c:pt idx="174">
                  <c:v>50.447048493868166</c:v>
                </c:pt>
                <c:pt idx="175">
                  <c:v>51.32497833844446</c:v>
                </c:pt>
                <c:pt idx="176">
                  <c:v>50.977991183892705</c:v>
                </c:pt>
                <c:pt idx="177">
                  <c:v>50.643704031778121</c:v>
                </c:pt>
                <c:pt idx="178">
                  <c:v>51.471247589298279</c:v>
                </c:pt>
                <c:pt idx="179">
                  <c:v>51.752492146434861</c:v>
                </c:pt>
                <c:pt idx="180">
                  <c:v>51.863296830297436</c:v>
                </c:pt>
                <c:pt idx="181">
                  <c:v>52.672940612655907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C-4685-A341-84A060B2BDAF}"/>
            </c:ext>
          </c:extLst>
        </c:ser>
        <c:ser>
          <c:idx val="1"/>
          <c:order val="1"/>
          <c:tx>
            <c:strRef>
              <c:f>'Figure 2'!$P$2</c:f>
              <c:strCache>
                <c:ptCount val="1"/>
                <c:pt idx="0">
                  <c:v>Rail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2'!$N$3:$N$184</c:f>
              <c:numCache>
                <c:formatCode>dd\ mmm</c:formatCode>
                <c:ptCount val="182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  <c:pt idx="146">
                  <c:v>44045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44051</c:v>
                </c:pt>
                <c:pt idx="153">
                  <c:v>44052</c:v>
                </c:pt>
                <c:pt idx="154">
                  <c:v>44053</c:v>
                </c:pt>
                <c:pt idx="155">
                  <c:v>44054</c:v>
                </c:pt>
                <c:pt idx="156">
                  <c:v>44055</c:v>
                </c:pt>
                <c:pt idx="157">
                  <c:v>44056</c:v>
                </c:pt>
                <c:pt idx="158">
                  <c:v>44057</c:v>
                </c:pt>
                <c:pt idx="159">
                  <c:v>44058</c:v>
                </c:pt>
                <c:pt idx="160">
                  <c:v>44059</c:v>
                </c:pt>
                <c:pt idx="161">
                  <c:v>44060</c:v>
                </c:pt>
                <c:pt idx="162">
                  <c:v>44061</c:v>
                </c:pt>
                <c:pt idx="163">
                  <c:v>44062</c:v>
                </c:pt>
                <c:pt idx="164">
                  <c:v>44063</c:v>
                </c:pt>
                <c:pt idx="165">
                  <c:v>44064</c:v>
                </c:pt>
                <c:pt idx="166">
                  <c:v>44065</c:v>
                </c:pt>
                <c:pt idx="167">
                  <c:v>44066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44072</c:v>
                </c:pt>
                <c:pt idx="174">
                  <c:v>44073</c:v>
                </c:pt>
                <c:pt idx="175">
                  <c:v>44074</c:v>
                </c:pt>
                <c:pt idx="176">
                  <c:v>44075</c:v>
                </c:pt>
                <c:pt idx="177">
                  <c:v>44076</c:v>
                </c:pt>
                <c:pt idx="178">
                  <c:v>44077</c:v>
                </c:pt>
                <c:pt idx="179">
                  <c:v>44078</c:v>
                </c:pt>
                <c:pt idx="180">
                  <c:v>44079</c:v>
                </c:pt>
                <c:pt idx="181">
                  <c:v>44080</c:v>
                </c:pt>
              </c:numCache>
            </c:numRef>
          </c:cat>
          <c:val>
            <c:numRef>
              <c:f>'Figure 2'!$P$3:$P$192</c:f>
              <c:numCache>
                <c:formatCode>0.0</c:formatCode>
                <c:ptCount val="190"/>
                <c:pt idx="0">
                  <c:v>101.00424877171693</c:v>
                </c:pt>
                <c:pt idx="1">
                  <c:v>98.989863242953504</c:v>
                </c:pt>
                <c:pt idx="2">
                  <c:v>98.543110850705531</c:v>
                </c:pt>
                <c:pt idx="3">
                  <c:v>94.661933947318019</c:v>
                </c:pt>
                <c:pt idx="4">
                  <c:v>90.54016563709061</c:v>
                </c:pt>
                <c:pt idx="5">
                  <c:v>83.654222409930952</c:v>
                </c:pt>
                <c:pt idx="6">
                  <c:v>75.04757212476882</c:v>
                </c:pt>
                <c:pt idx="7">
                  <c:v>66.830698258089924</c:v>
                </c:pt>
                <c:pt idx="8">
                  <c:v>58.830189460916699</c:v>
                </c:pt>
                <c:pt idx="9">
                  <c:v>47.003343187855343</c:v>
                </c:pt>
                <c:pt idx="10">
                  <c:v>38.940668832582453</c:v>
                </c:pt>
                <c:pt idx="11">
                  <c:v>32.53101063578351</c:v>
                </c:pt>
                <c:pt idx="12">
                  <c:v>28.196717621823478</c:v>
                </c:pt>
                <c:pt idx="13">
                  <c:v>24.780569317819719</c:v>
                </c:pt>
                <c:pt idx="14">
                  <c:v>21.822701312565243</c:v>
                </c:pt>
                <c:pt idx="15">
                  <c:v>19.235157532925744</c:v>
                </c:pt>
                <c:pt idx="16">
                  <c:v>17.885366238552034</c:v>
                </c:pt>
                <c:pt idx="17">
                  <c:v>16.371120587445979</c:v>
                </c:pt>
                <c:pt idx="18">
                  <c:v>15.249707066781914</c:v>
                </c:pt>
                <c:pt idx="19">
                  <c:v>14.798352238564419</c:v>
                </c:pt>
                <c:pt idx="20">
                  <c:v>14.490177442347456</c:v>
                </c:pt>
                <c:pt idx="21">
                  <c:v>14.23554179566116</c:v>
                </c:pt>
                <c:pt idx="22">
                  <c:v>13.87544069764175</c:v>
                </c:pt>
                <c:pt idx="23">
                  <c:v>13.843143739242313</c:v>
                </c:pt>
                <c:pt idx="24">
                  <c:v>13.871592837903099</c:v>
                </c:pt>
                <c:pt idx="25">
                  <c:v>12.797814353298731</c:v>
                </c:pt>
                <c:pt idx="26">
                  <c:v>11.623034426411564</c:v>
                </c:pt>
                <c:pt idx="27">
                  <c:v>10.448757199606744</c:v>
                </c:pt>
                <c:pt idx="28">
                  <c:v>9.2826299588207206</c:v>
                </c:pt>
                <c:pt idx="29">
                  <c:v>7.5272179639674377</c:v>
                </c:pt>
                <c:pt idx="30">
                  <c:v>7.3464403674474328</c:v>
                </c:pt>
                <c:pt idx="31">
                  <c:v>7.1111620138816969</c:v>
                </c:pt>
                <c:pt idx="32">
                  <c:v>5.8304174971304192</c:v>
                </c:pt>
                <c:pt idx="33">
                  <c:v>5.5460305579415046</c:v>
                </c:pt>
                <c:pt idx="34">
                  <c:v>5.167385653068763</c:v>
                </c:pt>
                <c:pt idx="35">
                  <c:v>4.829928815507067</c:v>
                </c:pt>
                <c:pt idx="36">
                  <c:v>5.7762231486187465</c:v>
                </c:pt>
                <c:pt idx="37">
                  <c:v>5.7947739702047381</c:v>
                </c:pt>
                <c:pt idx="38">
                  <c:v>5.8744273803872966</c:v>
                </c:pt>
                <c:pt idx="39">
                  <c:v>7.5195813707486376</c:v>
                </c:pt>
                <c:pt idx="40">
                  <c:v>7.3470761181416089</c:v>
                </c:pt>
                <c:pt idx="41">
                  <c:v>7.3912472459400229</c:v>
                </c:pt>
                <c:pt idx="42">
                  <c:v>7.5197231822245607</c:v>
                </c:pt>
                <c:pt idx="43">
                  <c:v>7.3890783623169662</c:v>
                </c:pt>
                <c:pt idx="44">
                  <c:v>7.3906344744563839</c:v>
                </c:pt>
                <c:pt idx="45">
                  <c:v>7.3852773755147743</c:v>
                </c:pt>
                <c:pt idx="46">
                  <c:v>6.5881968245641289</c:v>
                </c:pt>
                <c:pt idx="47">
                  <c:v>6.618071298177564</c:v>
                </c:pt>
                <c:pt idx="48">
                  <c:v>6.5789121699904411</c:v>
                </c:pt>
                <c:pt idx="49">
                  <c:v>6.5748041783849569</c:v>
                </c:pt>
                <c:pt idx="50">
                  <c:v>6.5261227172911438</c:v>
                </c:pt>
                <c:pt idx="51">
                  <c:v>6.5238569291348023</c:v>
                </c:pt>
                <c:pt idx="52">
                  <c:v>6.5360541933482397</c:v>
                </c:pt>
                <c:pt idx="53">
                  <c:v>7.1716363067287432</c:v>
                </c:pt>
                <c:pt idx="54">
                  <c:v>6.9927297146504044</c:v>
                </c:pt>
                <c:pt idx="55">
                  <c:v>7.0003666272513669</c:v>
                </c:pt>
                <c:pt idx="56">
                  <c:v>7.0136945003423579</c:v>
                </c:pt>
                <c:pt idx="57">
                  <c:v>6.3235555571659097</c:v>
                </c:pt>
                <c:pt idx="58">
                  <c:v>6.3834786988736365</c:v>
                </c:pt>
                <c:pt idx="59">
                  <c:v>6.5183154098086478</c:v>
                </c:pt>
                <c:pt idx="60">
                  <c:v>5.9011824923037128</c:v>
                </c:pt>
                <c:pt idx="61">
                  <c:v>6.1342878566704844</c:v>
                </c:pt>
                <c:pt idx="62">
                  <c:v>6.2159922978147195</c:v>
                </c:pt>
                <c:pt idx="63">
                  <c:v>6.1953523985959054</c:v>
                </c:pt>
                <c:pt idx="64">
                  <c:v>6.9228378313088683</c:v>
                </c:pt>
                <c:pt idx="65">
                  <c:v>7.0038762948363971</c:v>
                </c:pt>
                <c:pt idx="66">
                  <c:v>7.0457604091466663</c:v>
                </c:pt>
                <c:pt idx="67">
                  <c:v>7.0612907423731945</c:v>
                </c:pt>
                <c:pt idx="68">
                  <c:v>6.9939185166312487</c:v>
                </c:pt>
                <c:pt idx="69">
                  <c:v>6.8812105728527966</c:v>
                </c:pt>
                <c:pt idx="70">
                  <c:v>6.8540003389875093</c:v>
                </c:pt>
                <c:pt idx="71">
                  <c:v>6.7640614656024507</c:v>
                </c:pt>
                <c:pt idx="72">
                  <c:v>6.6043227677920839</c:v>
                </c:pt>
                <c:pt idx="73">
                  <c:v>6.4603304616562287</c:v>
                </c:pt>
                <c:pt idx="74">
                  <c:v>5.9110735835386139</c:v>
                </c:pt>
                <c:pt idx="75">
                  <c:v>5.6083255504308989</c:v>
                </c:pt>
                <c:pt idx="76">
                  <c:v>5.2701695365602657</c:v>
                </c:pt>
                <c:pt idx="77">
                  <c:v>5.1222247876491469</c:v>
                </c:pt>
                <c:pt idx="78">
                  <c:v>5.1651983424682655</c:v>
                </c:pt>
                <c:pt idx="79">
                  <c:v>5.4986820874885263</c:v>
                </c:pt>
                <c:pt idx="80">
                  <c:v>5.9908911609401532</c:v>
                </c:pt>
                <c:pt idx="81">
                  <c:v>6.6534716202521738</c:v>
                </c:pt>
                <c:pt idx="82">
                  <c:v>7.0049041064873441</c:v>
                </c:pt>
                <c:pt idx="83">
                  <c:v>7.3964515008058118</c:v>
                </c:pt>
                <c:pt idx="84">
                  <c:v>7.592186137097058</c:v>
                </c:pt>
                <c:pt idx="85">
                  <c:v>7.7370493041738362</c:v>
                </c:pt>
                <c:pt idx="86">
                  <c:v>7.6474224447361383</c:v>
                </c:pt>
                <c:pt idx="87">
                  <c:v>7.8058355308684311</c:v>
                </c:pt>
                <c:pt idx="88">
                  <c:v>7.6258442651601728</c:v>
                </c:pt>
                <c:pt idx="89">
                  <c:v>7.5576932206151444</c:v>
                </c:pt>
                <c:pt idx="90">
                  <c:v>7.4433948845086819</c:v>
                </c:pt>
                <c:pt idx="91">
                  <c:v>7.459237541813228</c:v>
                </c:pt>
                <c:pt idx="92">
                  <c:v>7.3813483366300394</c:v>
                </c:pt>
                <c:pt idx="93">
                  <c:v>7.4707036742712507</c:v>
                </c:pt>
                <c:pt idx="94">
                  <c:v>7.4168214434773985</c:v>
                </c:pt>
                <c:pt idx="95">
                  <c:v>7.548314508456933</c:v>
                </c:pt>
                <c:pt idx="96">
                  <c:v>7.6860453446511672</c:v>
                </c:pt>
                <c:pt idx="97">
                  <c:v>7.8821615670635667</c:v>
                </c:pt>
                <c:pt idx="98">
                  <c:v>8.0199573640650055</c:v>
                </c:pt>
                <c:pt idx="99">
                  <c:v>8.1001929714270808</c:v>
                </c:pt>
                <c:pt idx="100">
                  <c:v>8.4505149158709152</c:v>
                </c:pt>
                <c:pt idx="101">
                  <c:v>8.2221959260593316</c:v>
                </c:pt>
                <c:pt idx="102">
                  <c:v>8.3581878146498614</c:v>
                </c:pt>
                <c:pt idx="103">
                  <c:v>8.4521014297675165</c:v>
                </c:pt>
                <c:pt idx="104">
                  <c:v>8.6637056924267011</c:v>
                </c:pt>
                <c:pt idx="105">
                  <c:v>9.1275665999146565</c:v>
                </c:pt>
                <c:pt idx="106">
                  <c:v>9.2670829420841603</c:v>
                </c:pt>
                <c:pt idx="107">
                  <c:v>9.2727262382898736</c:v>
                </c:pt>
                <c:pt idx="108">
                  <c:v>9.638281497636882</c:v>
                </c:pt>
                <c:pt idx="109">
                  <c:v>9.9048643015706457</c:v>
                </c:pt>
                <c:pt idx="110">
                  <c:v>10.397806905318507</c:v>
                </c:pt>
                <c:pt idx="111">
                  <c:v>10.680360318936218</c:v>
                </c:pt>
                <c:pt idx="112">
                  <c:v>10.884102029180132</c:v>
                </c:pt>
                <c:pt idx="113">
                  <c:v>11.349714870268047</c:v>
                </c:pt>
                <c:pt idx="114">
                  <c:v>12.004419775750213</c:v>
                </c:pt>
                <c:pt idx="115">
                  <c:v>12.535983898006309</c:v>
                </c:pt>
                <c:pt idx="116">
                  <c:v>13.436121685388242</c:v>
                </c:pt>
                <c:pt idx="117">
                  <c:v>13.960660965053195</c:v>
                </c:pt>
                <c:pt idx="118">
                  <c:v>14.681423651722623</c:v>
                </c:pt>
                <c:pt idx="119">
                  <c:v>15.141535404327909</c:v>
                </c:pt>
                <c:pt idx="120">
                  <c:v>15.936453911233501</c:v>
                </c:pt>
                <c:pt idx="121">
                  <c:v>16.829069794235625</c:v>
                </c:pt>
                <c:pt idx="122">
                  <c:v>17.625935252027073</c:v>
                </c:pt>
                <c:pt idx="123">
                  <c:v>17.651217304287659</c:v>
                </c:pt>
                <c:pt idx="124">
                  <c:v>17.942230314044785</c:v>
                </c:pt>
                <c:pt idx="125">
                  <c:v>18.58442466490234</c:v>
                </c:pt>
                <c:pt idx="126">
                  <c:v>19.35790089734413</c:v>
                </c:pt>
                <c:pt idx="127">
                  <c:v>20.267432681616295</c:v>
                </c:pt>
                <c:pt idx="128">
                  <c:v>21.437723946596204</c:v>
                </c:pt>
                <c:pt idx="129">
                  <c:v>22.622880886126364</c:v>
                </c:pt>
                <c:pt idx="130">
                  <c:v>23.105499987968301</c:v>
                </c:pt>
                <c:pt idx="131">
                  <c:v>23.92227164235203</c:v>
                </c:pt>
                <c:pt idx="132">
                  <c:v>23.918908511857346</c:v>
                </c:pt>
                <c:pt idx="133">
                  <c:v>24.141492900973258</c:v>
                </c:pt>
                <c:pt idx="134">
                  <c:v>24.612323272688105</c:v>
                </c:pt>
                <c:pt idx="135">
                  <c:v>25.197840306425547</c:v>
                </c:pt>
                <c:pt idx="136">
                  <c:v>24.851316217720058</c:v>
                </c:pt>
                <c:pt idx="137">
                  <c:v>24.811508130599638</c:v>
                </c:pt>
                <c:pt idx="138">
                  <c:v>24.984030951131718</c:v>
                </c:pt>
                <c:pt idx="139">
                  <c:v>25.723869374351519</c:v>
                </c:pt>
                <c:pt idx="140">
                  <c:v>25.79268113400088</c:v>
                </c:pt>
                <c:pt idx="141">
                  <c:v>26.506085257247726</c:v>
                </c:pt>
                <c:pt idx="142">
                  <c:v>26.491317940056444</c:v>
                </c:pt>
                <c:pt idx="143">
                  <c:v>27.875592565741385</c:v>
                </c:pt>
                <c:pt idx="144">
                  <c:v>28.690060447750362</c:v>
                </c:pt>
                <c:pt idx="145">
                  <c:v>28.265495277538086</c:v>
                </c:pt>
                <c:pt idx="146">
                  <c:v>28.292398733399644</c:v>
                </c:pt>
                <c:pt idx="147">
                  <c:v>28.984587892264653</c:v>
                </c:pt>
                <c:pt idx="148">
                  <c:v>29.309016849040656</c:v>
                </c:pt>
                <c:pt idx="149">
                  <c:v>30.504256612680475</c:v>
                </c:pt>
                <c:pt idx="150">
                  <c:v>30.911076218274779</c:v>
                </c:pt>
                <c:pt idx="151">
                  <c:v>31.181674059580441</c:v>
                </c:pt>
                <c:pt idx="152">
                  <c:v>31.694871212274098</c:v>
                </c:pt>
                <c:pt idx="153">
                  <c:v>31.137131980484646</c:v>
                </c:pt>
                <c:pt idx="154">
                  <c:v>29.998949113238901</c:v>
                </c:pt>
                <c:pt idx="155">
                  <c:v>28.998980463133186</c:v>
                </c:pt>
                <c:pt idx="156">
                  <c:v>27.745001532529979</c:v>
                </c:pt>
                <c:pt idx="157">
                  <c:v>26.597360466816582</c:v>
                </c:pt>
                <c:pt idx="158">
                  <c:v>26.052325711845732</c:v>
                </c:pt>
                <c:pt idx="159">
                  <c:v>26.153219026390449</c:v>
                </c:pt>
                <c:pt idx="160">
                  <c:v>27.054166366768897</c:v>
                </c:pt>
                <c:pt idx="161">
                  <c:v>27.622236688070078</c:v>
                </c:pt>
                <c:pt idx="162">
                  <c:v>27.387710663150607</c:v>
                </c:pt>
                <c:pt idx="163">
                  <c:v>27.390749012200814</c:v>
                </c:pt>
                <c:pt idx="164">
                  <c:v>27.250687438990155</c:v>
                </c:pt>
                <c:pt idx="165">
                  <c:v>28.692243018926913</c:v>
                </c:pt>
                <c:pt idx="166">
                  <c:v>28.334744793039359</c:v>
                </c:pt>
                <c:pt idx="167">
                  <c:v>28.566635837873115</c:v>
                </c:pt>
                <c:pt idx="168">
                  <c:v>28.517920466423192</c:v>
                </c:pt>
                <c:pt idx="169">
                  <c:v>29.608973745779402</c:v>
                </c:pt>
                <c:pt idx="170">
                  <c:v>31.919109291672402</c:v>
                </c:pt>
                <c:pt idx="171">
                  <c:v>34.477470026713</c:v>
                </c:pt>
                <c:pt idx="172">
                  <c:v>33.592430003528719</c:v>
                </c:pt>
                <c:pt idx="173">
                  <c:v>34.111698145298448</c:v>
                </c:pt>
                <c:pt idx="174">
                  <c:v>33.347975280701554</c:v>
                </c:pt>
                <c:pt idx="175">
                  <c:v>33.631331297418015</c:v>
                </c:pt>
                <c:pt idx="176">
                  <c:v>32.857158477008021</c:v>
                </c:pt>
                <c:pt idx="177">
                  <c:v>32.101418691669927</c:v>
                </c:pt>
                <c:pt idx="178">
                  <c:v>31.896449368612821</c:v>
                </c:pt>
                <c:pt idx="179">
                  <c:v>31.370677838836279</c:v>
                </c:pt>
                <c:pt idx="180">
                  <c:v>31.23166738101698</c:v>
                </c:pt>
                <c:pt idx="181">
                  <c:v>31.499183382163704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C-4685-A341-84A060B2BDAF}"/>
            </c:ext>
          </c:extLst>
        </c:ser>
        <c:ser>
          <c:idx val="2"/>
          <c:order val="2"/>
          <c:tx>
            <c:strRef>
              <c:f>'Figure 2'!$Q$2</c:f>
              <c:strCache>
                <c:ptCount val="1"/>
                <c:pt idx="0">
                  <c:v>Ferry passenger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2'!$N$3:$N$184</c:f>
              <c:numCache>
                <c:formatCode>dd\ mmm</c:formatCode>
                <c:ptCount val="182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  <c:pt idx="146">
                  <c:v>44045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44051</c:v>
                </c:pt>
                <c:pt idx="153">
                  <c:v>44052</c:v>
                </c:pt>
                <c:pt idx="154">
                  <c:v>44053</c:v>
                </c:pt>
                <c:pt idx="155">
                  <c:v>44054</c:v>
                </c:pt>
                <c:pt idx="156">
                  <c:v>44055</c:v>
                </c:pt>
                <c:pt idx="157">
                  <c:v>44056</c:v>
                </c:pt>
                <c:pt idx="158">
                  <c:v>44057</c:v>
                </c:pt>
                <c:pt idx="159">
                  <c:v>44058</c:v>
                </c:pt>
                <c:pt idx="160">
                  <c:v>44059</c:v>
                </c:pt>
                <c:pt idx="161">
                  <c:v>44060</c:v>
                </c:pt>
                <c:pt idx="162">
                  <c:v>44061</c:v>
                </c:pt>
                <c:pt idx="163">
                  <c:v>44062</c:v>
                </c:pt>
                <c:pt idx="164">
                  <c:v>44063</c:v>
                </c:pt>
                <c:pt idx="165">
                  <c:v>44064</c:v>
                </c:pt>
                <c:pt idx="166">
                  <c:v>44065</c:v>
                </c:pt>
                <c:pt idx="167">
                  <c:v>44066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44072</c:v>
                </c:pt>
                <c:pt idx="174">
                  <c:v>44073</c:v>
                </c:pt>
                <c:pt idx="175">
                  <c:v>44074</c:v>
                </c:pt>
                <c:pt idx="176">
                  <c:v>44075</c:v>
                </c:pt>
                <c:pt idx="177">
                  <c:v>44076</c:v>
                </c:pt>
                <c:pt idx="178">
                  <c:v>44077</c:v>
                </c:pt>
                <c:pt idx="179">
                  <c:v>44078</c:v>
                </c:pt>
                <c:pt idx="180">
                  <c:v>44079</c:v>
                </c:pt>
                <c:pt idx="181">
                  <c:v>44080</c:v>
                </c:pt>
              </c:numCache>
            </c:numRef>
          </c:cat>
          <c:val>
            <c:numRef>
              <c:f>'Figure 2'!$Q$3:$Q$192</c:f>
              <c:numCache>
                <c:formatCode>0.0</c:formatCode>
                <c:ptCount val="190"/>
                <c:pt idx="0">
                  <c:v>103.3466571651954</c:v>
                </c:pt>
                <c:pt idx="1">
                  <c:v>104.32005940777871</c:v>
                </c:pt>
                <c:pt idx="2">
                  <c:v>100.8891702714848</c:v>
                </c:pt>
                <c:pt idx="3">
                  <c:v>97.458281135190902</c:v>
                </c:pt>
                <c:pt idx="4">
                  <c:v>94.027391998896988</c:v>
                </c:pt>
                <c:pt idx="5">
                  <c:v>90.596502862603074</c:v>
                </c:pt>
                <c:pt idx="6">
                  <c:v>87.165613726309175</c:v>
                </c:pt>
                <c:pt idx="7">
                  <c:v>83.734724590015261</c:v>
                </c:pt>
                <c:pt idx="8">
                  <c:v>80.303835453721362</c:v>
                </c:pt>
                <c:pt idx="9">
                  <c:v>71.945140402488562</c:v>
                </c:pt>
                <c:pt idx="10">
                  <c:v>63.586445351255769</c:v>
                </c:pt>
                <c:pt idx="11">
                  <c:v>55.227750300022976</c:v>
                </c:pt>
                <c:pt idx="12">
                  <c:v>46.869055248790168</c:v>
                </c:pt>
                <c:pt idx="13">
                  <c:v>38.510360197557375</c:v>
                </c:pt>
                <c:pt idx="14">
                  <c:v>30.151665146324579</c:v>
                </c:pt>
                <c:pt idx="15">
                  <c:v>21.792970095091782</c:v>
                </c:pt>
                <c:pt idx="16">
                  <c:v>19.47460353140864</c:v>
                </c:pt>
                <c:pt idx="17">
                  <c:v>17.156236967725505</c:v>
                </c:pt>
                <c:pt idx="18">
                  <c:v>14.837870404042365</c:v>
                </c:pt>
                <c:pt idx="19">
                  <c:v>12.519503840359224</c:v>
                </c:pt>
                <c:pt idx="20">
                  <c:v>10.201137276676087</c:v>
                </c:pt>
                <c:pt idx="21">
                  <c:v>7.882770712992949</c:v>
                </c:pt>
                <c:pt idx="22">
                  <c:v>5.5644041493098095</c:v>
                </c:pt>
                <c:pt idx="23">
                  <c:v>5.3163483686283177</c:v>
                </c:pt>
                <c:pt idx="24">
                  <c:v>5.0682925879468259</c:v>
                </c:pt>
                <c:pt idx="25">
                  <c:v>4.8202368072653332</c:v>
                </c:pt>
                <c:pt idx="26">
                  <c:v>4.5721810265838414</c:v>
                </c:pt>
                <c:pt idx="27">
                  <c:v>4.3241252459023496</c:v>
                </c:pt>
                <c:pt idx="28">
                  <c:v>4.0760694652208569</c:v>
                </c:pt>
                <c:pt idx="29">
                  <c:v>3.8280136845393655</c:v>
                </c:pt>
                <c:pt idx="30">
                  <c:v>3.7924750396706877</c:v>
                </c:pt>
                <c:pt idx="31">
                  <c:v>3.7569363948020098</c:v>
                </c:pt>
                <c:pt idx="32">
                  <c:v>3.7213977499333319</c:v>
                </c:pt>
                <c:pt idx="33">
                  <c:v>3.6858591050646541</c:v>
                </c:pt>
                <c:pt idx="34">
                  <c:v>3.6503204601959758</c:v>
                </c:pt>
                <c:pt idx="35">
                  <c:v>3.6147818153272979</c:v>
                </c:pt>
                <c:pt idx="36">
                  <c:v>3.5792431704586201</c:v>
                </c:pt>
                <c:pt idx="37">
                  <c:v>3.5317674526720735</c:v>
                </c:pt>
                <c:pt idx="38">
                  <c:v>3.484291734885526</c:v>
                </c:pt>
                <c:pt idx="39">
                  <c:v>3.436816017098979</c:v>
                </c:pt>
                <c:pt idx="40">
                  <c:v>3.3893402993124324</c:v>
                </c:pt>
                <c:pt idx="41">
                  <c:v>3.3418645815258854</c:v>
                </c:pt>
                <c:pt idx="42">
                  <c:v>3.2943888637393384</c:v>
                </c:pt>
                <c:pt idx="43">
                  <c:v>3.2469131459527913</c:v>
                </c:pt>
                <c:pt idx="44">
                  <c:v>3.4680365185072666</c:v>
                </c:pt>
                <c:pt idx="45">
                  <c:v>3.6891598910617427</c:v>
                </c:pt>
                <c:pt idx="46">
                  <c:v>3.9102832636162184</c:v>
                </c:pt>
                <c:pt idx="47">
                  <c:v>4.131406636170694</c:v>
                </c:pt>
                <c:pt idx="48">
                  <c:v>4.3525300087251697</c:v>
                </c:pt>
                <c:pt idx="49">
                  <c:v>4.5736533812796454</c:v>
                </c:pt>
                <c:pt idx="50">
                  <c:v>4.7947767538341211</c:v>
                </c:pt>
                <c:pt idx="51">
                  <c:v>4.7157090227843073</c:v>
                </c:pt>
                <c:pt idx="52">
                  <c:v>4.6366412917344926</c:v>
                </c:pt>
                <c:pt idx="53">
                  <c:v>4.5575735606846788</c:v>
                </c:pt>
                <c:pt idx="54">
                  <c:v>4.478505829634865</c:v>
                </c:pt>
                <c:pt idx="55">
                  <c:v>4.3994380985850503</c:v>
                </c:pt>
                <c:pt idx="56">
                  <c:v>4.3203703675352374</c:v>
                </c:pt>
                <c:pt idx="57">
                  <c:v>4.2413026364854227</c:v>
                </c:pt>
                <c:pt idx="58">
                  <c:v>4.2581590525585336</c:v>
                </c:pt>
                <c:pt idx="59">
                  <c:v>4.2750154686316444</c:v>
                </c:pt>
                <c:pt idx="60">
                  <c:v>4.2918718847047552</c:v>
                </c:pt>
                <c:pt idx="61">
                  <c:v>4.3087283007778661</c:v>
                </c:pt>
                <c:pt idx="62">
                  <c:v>4.3255847168509769</c:v>
                </c:pt>
                <c:pt idx="63">
                  <c:v>4.3424411329240877</c:v>
                </c:pt>
                <c:pt idx="64">
                  <c:v>4.3592975489971986</c:v>
                </c:pt>
                <c:pt idx="65">
                  <c:v>4.3692730866876852</c:v>
                </c:pt>
                <c:pt idx="66">
                  <c:v>4.379248624378171</c:v>
                </c:pt>
                <c:pt idx="67">
                  <c:v>4.3892241620686576</c:v>
                </c:pt>
                <c:pt idx="68">
                  <c:v>4.3991996997591443</c:v>
                </c:pt>
                <c:pt idx="69">
                  <c:v>4.4091752374496309</c:v>
                </c:pt>
                <c:pt idx="70">
                  <c:v>4.4191507751401167</c:v>
                </c:pt>
                <c:pt idx="71">
                  <c:v>4.4291263128306033</c:v>
                </c:pt>
                <c:pt idx="72">
                  <c:v>4.4336792504290816</c:v>
                </c:pt>
                <c:pt idx="73">
                  <c:v>4.4382321880275617</c:v>
                </c:pt>
                <c:pt idx="74">
                  <c:v>4.44278512562604</c:v>
                </c:pt>
                <c:pt idx="75">
                  <c:v>4.4473380632245192</c:v>
                </c:pt>
                <c:pt idx="76">
                  <c:v>4.4518910008229975</c:v>
                </c:pt>
                <c:pt idx="77">
                  <c:v>4.4564439384214776</c:v>
                </c:pt>
                <c:pt idx="78">
                  <c:v>4.4609968760199559</c:v>
                </c:pt>
                <c:pt idx="79">
                  <c:v>4.6832257359646201</c:v>
                </c:pt>
                <c:pt idx="80">
                  <c:v>4.9054545959092843</c:v>
                </c:pt>
                <c:pt idx="81">
                  <c:v>5.1276834558539495</c:v>
                </c:pt>
                <c:pt idx="82">
                  <c:v>5.3499123157986146</c:v>
                </c:pt>
                <c:pt idx="83">
                  <c:v>5.5721411757432788</c:v>
                </c:pt>
                <c:pt idx="84">
                  <c:v>5.7943700356879431</c:v>
                </c:pt>
                <c:pt idx="85">
                  <c:v>6.0165988956326082</c:v>
                </c:pt>
                <c:pt idx="86">
                  <c:v>6.0274119744178298</c:v>
                </c:pt>
                <c:pt idx="87">
                  <c:v>6.0382250532030506</c:v>
                </c:pt>
                <c:pt idx="88">
                  <c:v>6.0490381319882713</c:v>
                </c:pt>
                <c:pt idx="89">
                  <c:v>6.0598512107734939</c:v>
                </c:pt>
                <c:pt idx="90">
                  <c:v>6.0706642895587146</c:v>
                </c:pt>
                <c:pt idx="91">
                  <c:v>6.0814773683439354</c:v>
                </c:pt>
                <c:pt idx="92">
                  <c:v>6.092290447129157</c:v>
                </c:pt>
                <c:pt idx="93">
                  <c:v>6.1746125699009067</c:v>
                </c:pt>
                <c:pt idx="94">
                  <c:v>6.2569346926726572</c:v>
                </c:pt>
                <c:pt idx="95">
                  <c:v>6.3392568154444069</c:v>
                </c:pt>
                <c:pt idx="96">
                  <c:v>6.4215789382161557</c:v>
                </c:pt>
                <c:pt idx="97">
                  <c:v>6.5039010609879062</c:v>
                </c:pt>
                <c:pt idx="98">
                  <c:v>6.5862231837596559</c:v>
                </c:pt>
                <c:pt idx="99">
                  <c:v>6.6685453065314055</c:v>
                </c:pt>
                <c:pt idx="100">
                  <c:v>6.988408967775591</c:v>
                </c:pt>
                <c:pt idx="101">
                  <c:v>7.3082726290197764</c:v>
                </c:pt>
                <c:pt idx="102">
                  <c:v>7.6281362902639609</c:v>
                </c:pt>
                <c:pt idx="103">
                  <c:v>7.9479999515081472</c:v>
                </c:pt>
                <c:pt idx="104">
                  <c:v>8.2678636127523326</c:v>
                </c:pt>
                <c:pt idx="105">
                  <c:v>8.5877272739965171</c:v>
                </c:pt>
                <c:pt idx="106">
                  <c:v>8.9075909352407034</c:v>
                </c:pt>
                <c:pt idx="107">
                  <c:v>9.3061643812034678</c:v>
                </c:pt>
                <c:pt idx="108">
                  <c:v>9.7047378271662321</c:v>
                </c:pt>
                <c:pt idx="109">
                  <c:v>10.103311273128996</c:v>
                </c:pt>
                <c:pt idx="110">
                  <c:v>10.501884719091763</c:v>
                </c:pt>
                <c:pt idx="111">
                  <c:v>10.900458165054529</c:v>
                </c:pt>
                <c:pt idx="112">
                  <c:v>11.299031611017293</c:v>
                </c:pt>
                <c:pt idx="113">
                  <c:v>11.697605056980057</c:v>
                </c:pt>
                <c:pt idx="114">
                  <c:v>13.065490832948614</c:v>
                </c:pt>
                <c:pt idx="115">
                  <c:v>14.433376608917172</c:v>
                </c:pt>
                <c:pt idx="116">
                  <c:v>15.801262384885726</c:v>
                </c:pt>
                <c:pt idx="117">
                  <c:v>17.169148160854284</c:v>
                </c:pt>
                <c:pt idx="118">
                  <c:v>18.537033936822841</c:v>
                </c:pt>
                <c:pt idx="119">
                  <c:v>19.904919712791393</c:v>
                </c:pt>
                <c:pt idx="120">
                  <c:v>21.272805488759953</c:v>
                </c:pt>
                <c:pt idx="121">
                  <c:v>22.242691164764832</c:v>
                </c:pt>
                <c:pt idx="122">
                  <c:v>23.212576840769714</c:v>
                </c:pt>
                <c:pt idx="123">
                  <c:v>24.182462516774592</c:v>
                </c:pt>
                <c:pt idx="124">
                  <c:v>25.152348192779471</c:v>
                </c:pt>
                <c:pt idx="125">
                  <c:v>26.122233868784352</c:v>
                </c:pt>
                <c:pt idx="126">
                  <c:v>27.092119544789234</c:v>
                </c:pt>
                <c:pt idx="127">
                  <c:v>28.062005220794113</c:v>
                </c:pt>
                <c:pt idx="128">
                  <c:v>30.99545877431607</c:v>
                </c:pt>
                <c:pt idx="129">
                  <c:v>33.92891232783802</c:v>
                </c:pt>
                <c:pt idx="130">
                  <c:v>36.86236588135997</c:v>
                </c:pt>
                <c:pt idx="131">
                  <c:v>39.795819434881935</c:v>
                </c:pt>
                <c:pt idx="132">
                  <c:v>42.729272988403885</c:v>
                </c:pt>
                <c:pt idx="133">
                  <c:v>45.662726541925842</c:v>
                </c:pt>
                <c:pt idx="134">
                  <c:v>48.596180095447799</c:v>
                </c:pt>
                <c:pt idx="135">
                  <c:v>48.712166635368405</c:v>
                </c:pt>
                <c:pt idx="136">
                  <c:v>48.82815317528901</c:v>
                </c:pt>
                <c:pt idx="137">
                  <c:v>48.944139715209609</c:v>
                </c:pt>
                <c:pt idx="138">
                  <c:v>49.060126255130221</c:v>
                </c:pt>
                <c:pt idx="139">
                  <c:v>49.17611279505082</c:v>
                </c:pt>
                <c:pt idx="140">
                  <c:v>49.292099334971418</c:v>
                </c:pt>
                <c:pt idx="141">
                  <c:v>49.408085874892031</c:v>
                </c:pt>
                <c:pt idx="142">
                  <c:v>49.917957778810212</c:v>
                </c:pt>
                <c:pt idx="143">
                  <c:v>50.427829682728394</c:v>
                </c:pt>
                <c:pt idx="144">
                  <c:v>50.937701586646583</c:v>
                </c:pt>
                <c:pt idx="145">
                  <c:v>51.447573490564764</c:v>
                </c:pt>
                <c:pt idx="146">
                  <c:v>51.957445394482946</c:v>
                </c:pt>
                <c:pt idx="147">
                  <c:v>52.467317298401134</c:v>
                </c:pt>
                <c:pt idx="148">
                  <c:v>52.977189202319316</c:v>
                </c:pt>
                <c:pt idx="149">
                  <c:v>53.995757126139225</c:v>
                </c:pt>
                <c:pt idx="150">
                  <c:v>55.01432504995914</c:v>
                </c:pt>
                <c:pt idx="151">
                  <c:v>56.032892973779056</c:v>
                </c:pt>
                <c:pt idx="152">
                  <c:v>57.051460897598972</c:v>
                </c:pt>
                <c:pt idx="153">
                  <c:v>58.070028821418887</c:v>
                </c:pt>
                <c:pt idx="154">
                  <c:v>59.088596745238803</c:v>
                </c:pt>
                <c:pt idx="155">
                  <c:v>60.107164669058712</c:v>
                </c:pt>
                <c:pt idx="156">
                  <c:v>60.637834874419276</c:v>
                </c:pt>
                <c:pt idx="157">
                  <c:v>61.168505079779827</c:v>
                </c:pt>
                <c:pt idx="158">
                  <c:v>61.699175285140377</c:v>
                </c:pt>
                <c:pt idx="159">
                  <c:v>62.229845490500942</c:v>
                </c:pt>
                <c:pt idx="160">
                  <c:v>62.760515695861493</c:v>
                </c:pt>
                <c:pt idx="161">
                  <c:v>63.29118590122205</c:v>
                </c:pt>
                <c:pt idx="162">
                  <c:v>63.821856106582608</c:v>
                </c:pt>
                <c:pt idx="163">
                  <c:v>62.846797669447888</c:v>
                </c:pt>
                <c:pt idx="164">
                  <c:v>61.871739232313168</c:v>
                </c:pt>
                <c:pt idx="165">
                  <c:v>60.896680795178447</c:v>
                </c:pt>
                <c:pt idx="166">
                  <c:v>59.921622358043727</c:v>
                </c:pt>
                <c:pt idx="167">
                  <c:v>58.946563920909007</c:v>
                </c:pt>
                <c:pt idx="168">
                  <c:v>57.971505483774294</c:v>
                </c:pt>
                <c:pt idx="169">
                  <c:v>56.996447046639567</c:v>
                </c:pt>
                <c:pt idx="170">
                  <c:v>60.700162605883634</c:v>
                </c:pt>
                <c:pt idx="171">
                  <c:v>64.403878165127693</c:v>
                </c:pt>
                <c:pt idx="172">
                  <c:v>68.107593724371768</c:v>
                </c:pt>
                <c:pt idx="173">
                  <c:v>71.811309283615827</c:v>
                </c:pt>
                <c:pt idx="174">
                  <c:v>75.515024842859901</c:v>
                </c:pt>
                <c:pt idx="175">
                  <c:v>79.218740402103961</c:v>
                </c:pt>
                <c:pt idx="176">
                  <c:v>82.922455961348021</c:v>
                </c:pt>
                <c:pt idx="177">
                  <c:v>80.503077085336813</c:v>
                </c:pt>
                <c:pt idx="178">
                  <c:v>78.083698209325604</c:v>
                </c:pt>
                <c:pt idx="179">
                  <c:v>75.66431933331441</c:v>
                </c:pt>
                <c:pt idx="180">
                  <c:v>73.244940457303201</c:v>
                </c:pt>
                <c:pt idx="181">
                  <c:v>70.825561581291979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6EEC-4685-A341-84A060B2BDAF}"/>
            </c:ext>
          </c:extLst>
        </c:ser>
        <c:ser>
          <c:idx val="3"/>
          <c:order val="3"/>
          <c:tx>
            <c:strRef>
              <c:f>'Figure 2'!$R$2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2'!$N$3:$N$184</c:f>
              <c:numCache>
                <c:formatCode>dd\ mmm</c:formatCode>
                <c:ptCount val="182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  <c:pt idx="146">
                  <c:v>44045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44051</c:v>
                </c:pt>
                <c:pt idx="153">
                  <c:v>44052</c:v>
                </c:pt>
                <c:pt idx="154">
                  <c:v>44053</c:v>
                </c:pt>
                <c:pt idx="155">
                  <c:v>44054</c:v>
                </c:pt>
                <c:pt idx="156">
                  <c:v>44055</c:v>
                </c:pt>
                <c:pt idx="157">
                  <c:v>44056</c:v>
                </c:pt>
                <c:pt idx="158">
                  <c:v>44057</c:v>
                </c:pt>
                <c:pt idx="159">
                  <c:v>44058</c:v>
                </c:pt>
                <c:pt idx="160">
                  <c:v>44059</c:v>
                </c:pt>
                <c:pt idx="161">
                  <c:v>44060</c:v>
                </c:pt>
                <c:pt idx="162">
                  <c:v>44061</c:v>
                </c:pt>
                <c:pt idx="163">
                  <c:v>44062</c:v>
                </c:pt>
                <c:pt idx="164">
                  <c:v>44063</c:v>
                </c:pt>
                <c:pt idx="165">
                  <c:v>44064</c:v>
                </c:pt>
                <c:pt idx="166">
                  <c:v>44065</c:v>
                </c:pt>
                <c:pt idx="167">
                  <c:v>44066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44072</c:v>
                </c:pt>
                <c:pt idx="174">
                  <c:v>44073</c:v>
                </c:pt>
                <c:pt idx="175">
                  <c:v>44074</c:v>
                </c:pt>
                <c:pt idx="176">
                  <c:v>44075</c:v>
                </c:pt>
                <c:pt idx="177">
                  <c:v>44076</c:v>
                </c:pt>
                <c:pt idx="178">
                  <c:v>44077</c:v>
                </c:pt>
                <c:pt idx="179">
                  <c:v>44078</c:v>
                </c:pt>
                <c:pt idx="180">
                  <c:v>44079</c:v>
                </c:pt>
                <c:pt idx="181">
                  <c:v>44080</c:v>
                </c:pt>
              </c:numCache>
            </c:numRef>
          </c:cat>
          <c:val>
            <c:numRef>
              <c:f>'Figure 2'!$R$3:$R$192</c:f>
              <c:numCache>
                <c:formatCode>0.0</c:formatCode>
                <c:ptCount val="190"/>
                <c:pt idx="0">
                  <c:v>101.04099569956853</c:v>
                </c:pt>
                <c:pt idx="1">
                  <c:v>100.31237408760344</c:v>
                </c:pt>
                <c:pt idx="2">
                  <c:v>99.038807690785504</c:v>
                </c:pt>
                <c:pt idx="3">
                  <c:v>97.211876597832912</c:v>
                </c:pt>
                <c:pt idx="4">
                  <c:v>95.935355336341203</c:v>
                </c:pt>
                <c:pt idx="5">
                  <c:v>93.632113030307877</c:v>
                </c:pt>
                <c:pt idx="6">
                  <c:v>90.637066973327819</c:v>
                </c:pt>
                <c:pt idx="7">
                  <c:v>87.799298684270724</c:v>
                </c:pt>
                <c:pt idx="8">
                  <c:v>84.34452058972623</c:v>
                </c:pt>
                <c:pt idx="9">
                  <c:v>80.708718933147679</c:v>
                </c:pt>
                <c:pt idx="10">
                  <c:v>76.393963013381978</c:v>
                </c:pt>
                <c:pt idx="11">
                  <c:v>72.586775331960467</c:v>
                </c:pt>
                <c:pt idx="12">
                  <c:v>67.074976387905309</c:v>
                </c:pt>
                <c:pt idx="13">
                  <c:v>60.540627315347443</c:v>
                </c:pt>
                <c:pt idx="14">
                  <c:v>53.649896098708425</c:v>
                </c:pt>
                <c:pt idx="15">
                  <c:v>47.014464539168863</c:v>
                </c:pt>
                <c:pt idx="16">
                  <c:v>40.438540954535242</c:v>
                </c:pt>
                <c:pt idx="17">
                  <c:v>34.384539589339695</c:v>
                </c:pt>
                <c:pt idx="18">
                  <c:v>28.918391846747792</c:v>
                </c:pt>
                <c:pt idx="19">
                  <c:v>26.249961635686045</c:v>
                </c:pt>
                <c:pt idx="20">
                  <c:v>25.419261819213869</c:v>
                </c:pt>
                <c:pt idx="21">
                  <c:v>25.023000831595741</c:v>
                </c:pt>
                <c:pt idx="22">
                  <c:v>24.898760357387719</c:v>
                </c:pt>
                <c:pt idx="23">
                  <c:v>24.911156755139555</c:v>
                </c:pt>
                <c:pt idx="24">
                  <c:v>25.022027675758725</c:v>
                </c:pt>
                <c:pt idx="25">
                  <c:v>25.000287571084396</c:v>
                </c:pt>
                <c:pt idx="26">
                  <c:v>24.928597623700249</c:v>
                </c:pt>
                <c:pt idx="27">
                  <c:v>24.793775239912975</c:v>
                </c:pt>
                <c:pt idx="28">
                  <c:v>24.738572388579122</c:v>
                </c:pt>
                <c:pt idx="29">
                  <c:v>24.098240417177248</c:v>
                </c:pt>
                <c:pt idx="30">
                  <c:v>23.774142571222992</c:v>
                </c:pt>
                <c:pt idx="31">
                  <c:v>23.395075465130816</c:v>
                </c:pt>
                <c:pt idx="32">
                  <c:v>22.331246191740085</c:v>
                </c:pt>
                <c:pt idx="33">
                  <c:v>22.303730223459148</c:v>
                </c:pt>
                <c:pt idx="34">
                  <c:v>22.256082152218589</c:v>
                </c:pt>
                <c:pt idx="35">
                  <c:v>22.126694146909674</c:v>
                </c:pt>
                <c:pt idx="36">
                  <c:v>22.67487110895479</c:v>
                </c:pt>
                <c:pt idx="37">
                  <c:v>22.970601759136745</c:v>
                </c:pt>
                <c:pt idx="38">
                  <c:v>23.479891173852405</c:v>
                </c:pt>
                <c:pt idx="39">
                  <c:v>24.653692841895975</c:v>
                </c:pt>
                <c:pt idx="40">
                  <c:v>24.931383904354949</c:v>
                </c:pt>
                <c:pt idx="41">
                  <c:v>25.381457864946018</c:v>
                </c:pt>
                <c:pt idx="42">
                  <c:v>26.014045167748066</c:v>
                </c:pt>
                <c:pt idx="43">
                  <c:v>26.573362816793114</c:v>
                </c:pt>
                <c:pt idx="44">
                  <c:v>27.138206820540898</c:v>
                </c:pt>
                <c:pt idx="45">
                  <c:v>28.260326647750393</c:v>
                </c:pt>
                <c:pt idx="46">
                  <c:v>28.749276899892799</c:v>
                </c:pt>
                <c:pt idx="47">
                  <c:v>29.189166278606866</c:v>
                </c:pt>
                <c:pt idx="48">
                  <c:v>29.629676086347494</c:v>
                </c:pt>
                <c:pt idx="49">
                  <c:v>29.853514221175008</c:v>
                </c:pt>
                <c:pt idx="50">
                  <c:v>29.914034720330317</c:v>
                </c:pt>
                <c:pt idx="51">
                  <c:v>30.071721987774115</c:v>
                </c:pt>
                <c:pt idx="52">
                  <c:v>29.624774376332933</c:v>
                </c:pt>
                <c:pt idx="53">
                  <c:v>29.68258879186919</c:v>
                </c:pt>
                <c:pt idx="54">
                  <c:v>30.787451952327689</c:v>
                </c:pt>
                <c:pt idx="55">
                  <c:v>32.181854577562667</c:v>
                </c:pt>
                <c:pt idx="56">
                  <c:v>32.624686374361524</c:v>
                </c:pt>
                <c:pt idx="57">
                  <c:v>33.455028851873053</c:v>
                </c:pt>
                <c:pt idx="58">
                  <c:v>34.541983709832458</c:v>
                </c:pt>
                <c:pt idx="59">
                  <c:v>34.651867168578882</c:v>
                </c:pt>
                <c:pt idx="60">
                  <c:v>35.011139855517435</c:v>
                </c:pt>
                <c:pt idx="61">
                  <c:v>34.342461071298978</c:v>
                </c:pt>
                <c:pt idx="62">
                  <c:v>33.398184225445853</c:v>
                </c:pt>
                <c:pt idx="63">
                  <c:v>33.532446425485418</c:v>
                </c:pt>
                <c:pt idx="64">
                  <c:v>33.370590467837772</c:v>
                </c:pt>
                <c:pt idx="65">
                  <c:v>32.997624080798076</c:v>
                </c:pt>
                <c:pt idx="66">
                  <c:v>33.135440053324203</c:v>
                </c:pt>
                <c:pt idx="67">
                  <c:v>33.341447836072867</c:v>
                </c:pt>
                <c:pt idx="68">
                  <c:v>33.752804909118979</c:v>
                </c:pt>
                <c:pt idx="69">
                  <c:v>34.069039158326241</c:v>
                </c:pt>
                <c:pt idx="70">
                  <c:v>34.2880767596859</c:v>
                </c:pt>
                <c:pt idx="71">
                  <c:v>34.355117014073912</c:v>
                </c:pt>
                <c:pt idx="72">
                  <c:v>34.148075296076854</c:v>
                </c:pt>
                <c:pt idx="73">
                  <c:v>34.535525894153558</c:v>
                </c:pt>
                <c:pt idx="74">
                  <c:v>34.667255273976757</c:v>
                </c:pt>
                <c:pt idx="75">
                  <c:v>34.957518630169844</c:v>
                </c:pt>
                <c:pt idx="76">
                  <c:v>35.27997416601611</c:v>
                </c:pt>
                <c:pt idx="77">
                  <c:v>36.077127629012054</c:v>
                </c:pt>
                <c:pt idx="78">
                  <c:v>37.909444045256798</c:v>
                </c:pt>
                <c:pt idx="79">
                  <c:v>40.851542760304142</c:v>
                </c:pt>
                <c:pt idx="80">
                  <c:v>43.744960671461442</c:v>
                </c:pt>
                <c:pt idx="81">
                  <c:v>45.716455269823719</c:v>
                </c:pt>
                <c:pt idx="82">
                  <c:v>47.172266286326291</c:v>
                </c:pt>
                <c:pt idx="83">
                  <c:v>48.401721898978579</c:v>
                </c:pt>
                <c:pt idx="84">
                  <c:v>49.107017594216508</c:v>
                </c:pt>
                <c:pt idx="85">
                  <c:v>48.905945018138404</c:v>
                </c:pt>
                <c:pt idx="86">
                  <c:v>48.574494809157635</c:v>
                </c:pt>
                <c:pt idx="87">
                  <c:v>47.850793508587621</c:v>
                </c:pt>
                <c:pt idx="88">
                  <c:v>47.685686688455277</c:v>
                </c:pt>
                <c:pt idx="89">
                  <c:v>47.896424483363354</c:v>
                </c:pt>
                <c:pt idx="90">
                  <c:v>47.924053387097821</c:v>
                </c:pt>
                <c:pt idx="91">
                  <c:v>48.741475117244363</c:v>
                </c:pt>
                <c:pt idx="92">
                  <c:v>49.290968626624839</c:v>
                </c:pt>
                <c:pt idx="93">
                  <c:v>48.930489263213111</c:v>
                </c:pt>
                <c:pt idx="94">
                  <c:v>49.323468649569392</c:v>
                </c:pt>
                <c:pt idx="95">
                  <c:v>49.732149852665088</c:v>
                </c:pt>
                <c:pt idx="96">
                  <c:v>50.125705418447978</c:v>
                </c:pt>
                <c:pt idx="97">
                  <c:v>50.933091645599134</c:v>
                </c:pt>
                <c:pt idx="98">
                  <c:v>51.4048544523774</c:v>
                </c:pt>
                <c:pt idx="99">
                  <c:v>52.2009376349584</c:v>
                </c:pt>
                <c:pt idx="100">
                  <c:v>54.969855863439946</c:v>
                </c:pt>
                <c:pt idx="101">
                  <c:v>55.926831362140263</c:v>
                </c:pt>
                <c:pt idx="102">
                  <c:v>56.923569026095898</c:v>
                </c:pt>
                <c:pt idx="103">
                  <c:v>57.534638953860814</c:v>
                </c:pt>
                <c:pt idx="104">
                  <c:v>58.803836664982505</c:v>
                </c:pt>
                <c:pt idx="105">
                  <c:v>59.807432482194592</c:v>
                </c:pt>
                <c:pt idx="106">
                  <c:v>60.162959205158906</c:v>
                </c:pt>
                <c:pt idx="107">
                  <c:v>59.341149499205805</c:v>
                </c:pt>
                <c:pt idx="108">
                  <c:v>59.127595395596757</c:v>
                </c:pt>
                <c:pt idx="109">
                  <c:v>59.07167006256855</c:v>
                </c:pt>
                <c:pt idx="110">
                  <c:v>60.97537642087385</c:v>
                </c:pt>
                <c:pt idx="111">
                  <c:v>61.034169405359727</c:v>
                </c:pt>
                <c:pt idx="112">
                  <c:v>61.703009811356068</c:v>
                </c:pt>
                <c:pt idx="113">
                  <c:v>63.201193698669329</c:v>
                </c:pt>
                <c:pt idx="114">
                  <c:v>65.259940042901235</c:v>
                </c:pt>
                <c:pt idx="115">
                  <c:v>67.133817257540301</c:v>
                </c:pt>
                <c:pt idx="116">
                  <c:v>69.286552358387624</c:v>
                </c:pt>
                <c:pt idx="117">
                  <c:v>69.742708383369148</c:v>
                </c:pt>
                <c:pt idx="118">
                  <c:v>71.390828355154866</c:v>
                </c:pt>
                <c:pt idx="119">
                  <c:v>72.29283816975348</c:v>
                </c:pt>
                <c:pt idx="120">
                  <c:v>73.425779311168839</c:v>
                </c:pt>
                <c:pt idx="121">
                  <c:v>75.056935823564899</c:v>
                </c:pt>
                <c:pt idx="122">
                  <c:v>77.468926346269186</c:v>
                </c:pt>
                <c:pt idx="123">
                  <c:v>77.21200005426337</c:v>
                </c:pt>
                <c:pt idx="124">
                  <c:v>77.539061017148612</c:v>
                </c:pt>
                <c:pt idx="125">
                  <c:v>78.123455124596902</c:v>
                </c:pt>
                <c:pt idx="126">
                  <c:v>78.911246964576435</c:v>
                </c:pt>
                <c:pt idx="127">
                  <c:v>79.825788103348302</c:v>
                </c:pt>
                <c:pt idx="128">
                  <c:v>81.109868358429708</c:v>
                </c:pt>
                <c:pt idx="129">
                  <c:v>82.33953976774032</c:v>
                </c:pt>
                <c:pt idx="130">
                  <c:v>83.957145679052232</c:v>
                </c:pt>
                <c:pt idx="131">
                  <c:v>84.370318881114699</c:v>
                </c:pt>
                <c:pt idx="132">
                  <c:v>83.764214958049749</c:v>
                </c:pt>
                <c:pt idx="133">
                  <c:v>83.362638637024858</c:v>
                </c:pt>
                <c:pt idx="134">
                  <c:v>83.863128393147164</c:v>
                </c:pt>
                <c:pt idx="135">
                  <c:v>83.570588264930464</c:v>
                </c:pt>
                <c:pt idx="136">
                  <c:v>83.627131643806891</c:v>
                </c:pt>
                <c:pt idx="137">
                  <c:v>82.955195601599726</c:v>
                </c:pt>
                <c:pt idx="138">
                  <c:v>82.883426553991271</c:v>
                </c:pt>
                <c:pt idx="139">
                  <c:v>84.168421593210041</c:v>
                </c:pt>
                <c:pt idx="140">
                  <c:v>84.585224580424409</c:v>
                </c:pt>
                <c:pt idx="141">
                  <c:v>85.348383281244267</c:v>
                </c:pt>
                <c:pt idx="142">
                  <c:v>85.231259823468363</c:v>
                </c:pt>
                <c:pt idx="143">
                  <c:v>85.651571162429164</c:v>
                </c:pt>
                <c:pt idx="144">
                  <c:v>87.539065920536373</c:v>
                </c:pt>
                <c:pt idx="145">
                  <c:v>87.11457450742121</c:v>
                </c:pt>
                <c:pt idx="146">
                  <c:v>86.58490605650114</c:v>
                </c:pt>
                <c:pt idx="147">
                  <c:v>86.763407438053761</c:v>
                </c:pt>
                <c:pt idx="148">
                  <c:v>86.900177914255053</c:v>
                </c:pt>
                <c:pt idx="149">
                  <c:v>88.3630977507041</c:v>
                </c:pt>
                <c:pt idx="150">
                  <c:v>89.324134750828335</c:v>
                </c:pt>
                <c:pt idx="151">
                  <c:v>88.02926760753077</c:v>
                </c:pt>
                <c:pt idx="152">
                  <c:v>88.054309051221495</c:v>
                </c:pt>
                <c:pt idx="153">
                  <c:v>87.815530558038887</c:v>
                </c:pt>
                <c:pt idx="154">
                  <c:v>87.288907387143254</c:v>
                </c:pt>
                <c:pt idx="155">
                  <c:v>87.218094603026614</c:v>
                </c:pt>
                <c:pt idx="156">
                  <c:v>86.637362565601961</c:v>
                </c:pt>
                <c:pt idx="157">
                  <c:v>85.392085155942823</c:v>
                </c:pt>
                <c:pt idx="158">
                  <c:v>84.919677491358513</c:v>
                </c:pt>
                <c:pt idx="159">
                  <c:v>84.982357218580688</c:v>
                </c:pt>
                <c:pt idx="160">
                  <c:v>85.479796925126976</c:v>
                </c:pt>
                <c:pt idx="161">
                  <c:v>86.019300944419768</c:v>
                </c:pt>
                <c:pt idx="162">
                  <c:v>84.270235121571062</c:v>
                </c:pt>
                <c:pt idx="163">
                  <c:v>83.189295656483495</c:v>
                </c:pt>
                <c:pt idx="164">
                  <c:v>82.620005820873089</c:v>
                </c:pt>
                <c:pt idx="165">
                  <c:v>83.370939768162984</c:v>
                </c:pt>
                <c:pt idx="166">
                  <c:v>83.199501893331259</c:v>
                </c:pt>
                <c:pt idx="167">
                  <c:v>83.864952461899534</c:v>
                </c:pt>
                <c:pt idx="168">
                  <c:v>84.810014207224086</c:v>
                </c:pt>
                <c:pt idx="169">
                  <c:v>87.597811297054221</c:v>
                </c:pt>
                <c:pt idx="170">
                  <c:v>90.689352665008897</c:v>
                </c:pt>
                <c:pt idx="171">
                  <c:v>93.344109039044156</c:v>
                </c:pt>
                <c:pt idx="172">
                  <c:v>95.520861763521495</c:v>
                </c:pt>
                <c:pt idx="173">
                  <c:v>97.684620787508749</c:v>
                </c:pt>
                <c:pt idx="174">
                  <c:v>97.576249029406213</c:v>
                </c:pt>
                <c:pt idx="175">
                  <c:v>97.805006261706552</c:v>
                </c:pt>
                <c:pt idx="176">
                  <c:v>96.37512976489802</c:v>
                </c:pt>
                <c:pt idx="177">
                  <c:v>94.012618166426847</c:v>
                </c:pt>
                <c:pt idx="178">
                  <c:v>92.341776665622476</c:v>
                </c:pt>
                <c:pt idx="179">
                  <c:v>90.795400037101871</c:v>
                </c:pt>
                <c:pt idx="180">
                  <c:v>90.583942138227613</c:v>
                </c:pt>
                <c:pt idx="181">
                  <c:v>91.010829133963938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6EEC-4685-A341-84A060B2BDAF}"/>
            </c:ext>
          </c:extLst>
        </c:ser>
        <c:ser>
          <c:idx val="4"/>
          <c:order val="4"/>
          <c:tx>
            <c:strRef>
              <c:f>'Figure 2'!$S$2</c:f>
              <c:strCache>
                <c:ptCount val="1"/>
                <c:pt idx="0">
                  <c:v>HGV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2'!$N$3:$N$184</c:f>
              <c:numCache>
                <c:formatCode>dd\ mmm</c:formatCode>
                <c:ptCount val="182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  <c:pt idx="146">
                  <c:v>44045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44051</c:v>
                </c:pt>
                <c:pt idx="153">
                  <c:v>44052</c:v>
                </c:pt>
                <c:pt idx="154">
                  <c:v>44053</c:v>
                </c:pt>
                <c:pt idx="155">
                  <c:v>44054</c:v>
                </c:pt>
                <c:pt idx="156">
                  <c:v>44055</c:v>
                </c:pt>
                <c:pt idx="157">
                  <c:v>44056</c:v>
                </c:pt>
                <c:pt idx="158">
                  <c:v>44057</c:v>
                </c:pt>
                <c:pt idx="159">
                  <c:v>44058</c:v>
                </c:pt>
                <c:pt idx="160">
                  <c:v>44059</c:v>
                </c:pt>
                <c:pt idx="161">
                  <c:v>44060</c:v>
                </c:pt>
                <c:pt idx="162">
                  <c:v>44061</c:v>
                </c:pt>
                <c:pt idx="163">
                  <c:v>44062</c:v>
                </c:pt>
                <c:pt idx="164">
                  <c:v>44063</c:v>
                </c:pt>
                <c:pt idx="165">
                  <c:v>44064</c:v>
                </c:pt>
                <c:pt idx="166">
                  <c:v>44065</c:v>
                </c:pt>
                <c:pt idx="167">
                  <c:v>44066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44072</c:v>
                </c:pt>
                <c:pt idx="174">
                  <c:v>44073</c:v>
                </c:pt>
                <c:pt idx="175">
                  <c:v>44074</c:v>
                </c:pt>
                <c:pt idx="176">
                  <c:v>44075</c:v>
                </c:pt>
                <c:pt idx="177">
                  <c:v>44076</c:v>
                </c:pt>
                <c:pt idx="178">
                  <c:v>44077</c:v>
                </c:pt>
                <c:pt idx="179">
                  <c:v>44078</c:v>
                </c:pt>
                <c:pt idx="180">
                  <c:v>44079</c:v>
                </c:pt>
                <c:pt idx="181">
                  <c:v>44080</c:v>
                </c:pt>
              </c:numCache>
            </c:numRef>
          </c:cat>
          <c:val>
            <c:numRef>
              <c:f>'Figure 2'!$S$3:$S$192</c:f>
              <c:numCache>
                <c:formatCode>0.0</c:formatCode>
                <c:ptCount val="190"/>
                <c:pt idx="0">
                  <c:v>102.45232936676318</c:v>
                </c:pt>
                <c:pt idx="1">
                  <c:v>102.75110875052985</c:v>
                </c:pt>
                <c:pt idx="2">
                  <c:v>103.27699193230012</c:v>
                </c:pt>
                <c:pt idx="3">
                  <c:v>102.07153850511179</c:v>
                </c:pt>
                <c:pt idx="4">
                  <c:v>101.98271473935138</c:v>
                </c:pt>
                <c:pt idx="5">
                  <c:v>101.60076851253</c:v>
                </c:pt>
                <c:pt idx="6">
                  <c:v>100.86172150234154</c:v>
                </c:pt>
                <c:pt idx="7">
                  <c:v>100.49334237359086</c:v>
                </c:pt>
                <c:pt idx="8">
                  <c:v>99.591416078819051</c:v>
                </c:pt>
                <c:pt idx="9">
                  <c:v>98.297819422614921</c:v>
                </c:pt>
                <c:pt idx="10">
                  <c:v>97.278480413856855</c:v>
                </c:pt>
                <c:pt idx="11">
                  <c:v>97.192571348357461</c:v>
                </c:pt>
                <c:pt idx="12">
                  <c:v>95.812161521134314</c:v>
                </c:pt>
                <c:pt idx="13">
                  <c:v>92.630834260645386</c:v>
                </c:pt>
                <c:pt idx="14">
                  <c:v>88.308014156001562</c:v>
                </c:pt>
                <c:pt idx="15">
                  <c:v>83.89831289127072</c:v>
                </c:pt>
                <c:pt idx="16">
                  <c:v>79.744439184988792</c:v>
                </c:pt>
                <c:pt idx="17">
                  <c:v>75.560396503534307</c:v>
                </c:pt>
                <c:pt idx="18">
                  <c:v>69.650183704631445</c:v>
                </c:pt>
                <c:pt idx="19">
                  <c:v>65.872328058230025</c:v>
                </c:pt>
                <c:pt idx="20">
                  <c:v>64.193481090565854</c:v>
                </c:pt>
                <c:pt idx="21">
                  <c:v>63.13224393550955</c:v>
                </c:pt>
                <c:pt idx="22">
                  <c:v>62.317713644316065</c:v>
                </c:pt>
                <c:pt idx="23">
                  <c:v>61.899178584037102</c:v>
                </c:pt>
                <c:pt idx="24">
                  <c:v>62.060594043202805</c:v>
                </c:pt>
                <c:pt idx="25">
                  <c:v>61.641724468035491</c:v>
                </c:pt>
                <c:pt idx="26">
                  <c:v>60.994195813944735</c:v>
                </c:pt>
                <c:pt idx="27">
                  <c:v>60.354544237834389</c:v>
                </c:pt>
                <c:pt idx="28">
                  <c:v>59.239735779634827</c:v>
                </c:pt>
                <c:pt idx="29">
                  <c:v>57.271230892250948</c:v>
                </c:pt>
                <c:pt idx="30">
                  <c:v>55.197310372728076</c:v>
                </c:pt>
                <c:pt idx="31">
                  <c:v>52.524384133229383</c:v>
                </c:pt>
                <c:pt idx="32">
                  <c:v>48.782456366819311</c:v>
                </c:pt>
                <c:pt idx="33">
                  <c:v>47.816411369783872</c:v>
                </c:pt>
                <c:pt idx="34">
                  <c:v>47.3564127812054</c:v>
                </c:pt>
                <c:pt idx="35">
                  <c:v>47.766109519609032</c:v>
                </c:pt>
                <c:pt idx="36">
                  <c:v>50.362800169167848</c:v>
                </c:pt>
                <c:pt idx="37">
                  <c:v>52.323135626159463</c:v>
                </c:pt>
                <c:pt idx="38">
                  <c:v>54.978584309775648</c:v>
                </c:pt>
                <c:pt idx="39">
                  <c:v>61.672746629234112</c:v>
                </c:pt>
                <c:pt idx="40">
                  <c:v>62.474471354700597</c:v>
                </c:pt>
                <c:pt idx="41">
                  <c:v>62.605100685623412</c:v>
                </c:pt>
                <c:pt idx="42">
                  <c:v>62.812472758683654</c:v>
                </c:pt>
                <c:pt idx="43">
                  <c:v>62.233969472847384</c:v>
                </c:pt>
                <c:pt idx="44">
                  <c:v>61.801432608473839</c:v>
                </c:pt>
                <c:pt idx="45">
                  <c:v>61.158738009493916</c:v>
                </c:pt>
                <c:pt idx="46">
                  <c:v>57.825004798283082</c:v>
                </c:pt>
                <c:pt idx="47">
                  <c:v>57.536573869731761</c:v>
                </c:pt>
                <c:pt idx="48">
                  <c:v>58.404955525209722</c:v>
                </c:pt>
                <c:pt idx="49">
                  <c:v>58.373606052712638</c:v>
                </c:pt>
                <c:pt idx="50">
                  <c:v>58.090938796130047</c:v>
                </c:pt>
                <c:pt idx="51">
                  <c:v>57.859610747936181</c:v>
                </c:pt>
                <c:pt idx="52">
                  <c:v>58.180247431152161</c:v>
                </c:pt>
                <c:pt idx="53">
                  <c:v>60.618951790330357</c:v>
                </c:pt>
                <c:pt idx="54">
                  <c:v>63.52420798599529</c:v>
                </c:pt>
                <c:pt idx="55">
                  <c:v>63.946643824573478</c:v>
                </c:pt>
                <c:pt idx="56">
                  <c:v>64.220344491437558</c:v>
                </c:pt>
                <c:pt idx="57">
                  <c:v>64.069104433874813</c:v>
                </c:pt>
                <c:pt idx="58">
                  <c:v>63.215637345030473</c:v>
                </c:pt>
                <c:pt idx="59">
                  <c:v>62.877166991983941</c:v>
                </c:pt>
                <c:pt idx="60">
                  <c:v>59.89553627820127</c:v>
                </c:pt>
                <c:pt idx="61">
                  <c:v>58.008493695492135</c:v>
                </c:pt>
                <c:pt idx="62">
                  <c:v>58.22416765293179</c:v>
                </c:pt>
                <c:pt idx="63">
                  <c:v>58.750261376996114</c:v>
                </c:pt>
                <c:pt idx="64">
                  <c:v>59.673157311155919</c:v>
                </c:pt>
                <c:pt idx="65">
                  <c:v>61.487719097275509</c:v>
                </c:pt>
                <c:pt idx="66">
                  <c:v>61.680477264865893</c:v>
                </c:pt>
                <c:pt idx="67">
                  <c:v>62.329581100428094</c:v>
                </c:pt>
                <c:pt idx="68">
                  <c:v>62.28405336888563</c:v>
                </c:pt>
                <c:pt idx="69">
                  <c:v>62.19125024143073</c:v>
                </c:pt>
                <c:pt idx="70">
                  <c:v>62.004938240233948</c:v>
                </c:pt>
                <c:pt idx="71">
                  <c:v>61.700950692118134</c:v>
                </c:pt>
                <c:pt idx="72">
                  <c:v>60.869456560603616</c:v>
                </c:pt>
                <c:pt idx="73">
                  <c:v>60.507982462725103</c:v>
                </c:pt>
                <c:pt idx="74">
                  <c:v>60.374181204343124</c:v>
                </c:pt>
                <c:pt idx="75">
                  <c:v>60.799660664772539</c:v>
                </c:pt>
                <c:pt idx="76">
                  <c:v>60.774256565399867</c:v>
                </c:pt>
                <c:pt idx="77">
                  <c:v>62.109818852212136</c:v>
                </c:pt>
                <c:pt idx="78">
                  <c:v>63.378813724508447</c:v>
                </c:pt>
                <c:pt idx="79">
                  <c:v>63.97235844035184</c:v>
                </c:pt>
                <c:pt idx="80">
                  <c:v>64.689524364755599</c:v>
                </c:pt>
                <c:pt idx="81">
                  <c:v>66.105902507106279</c:v>
                </c:pt>
                <c:pt idx="82">
                  <c:v>67.253903596916942</c:v>
                </c:pt>
                <c:pt idx="83">
                  <c:v>67.96210605781684</c:v>
                </c:pt>
                <c:pt idx="84">
                  <c:v>67.809257714760108</c:v>
                </c:pt>
                <c:pt idx="85">
                  <c:v>67.503467815014758</c:v>
                </c:pt>
                <c:pt idx="86">
                  <c:v>67.394110015677967</c:v>
                </c:pt>
                <c:pt idx="87">
                  <c:v>66.543141037195454</c:v>
                </c:pt>
                <c:pt idx="88">
                  <c:v>65.866181602865552</c:v>
                </c:pt>
                <c:pt idx="89">
                  <c:v>65.34530495242501</c:v>
                </c:pt>
                <c:pt idx="90">
                  <c:v>64.874732068296851</c:v>
                </c:pt>
                <c:pt idx="91">
                  <c:v>64.938536164346061</c:v>
                </c:pt>
                <c:pt idx="92">
                  <c:v>65.168037699066161</c:v>
                </c:pt>
                <c:pt idx="93">
                  <c:v>64.958728686900059</c:v>
                </c:pt>
                <c:pt idx="94">
                  <c:v>65.097272650156015</c:v>
                </c:pt>
                <c:pt idx="95">
                  <c:v>65.252657956104613</c:v>
                </c:pt>
                <c:pt idx="96">
                  <c:v>65.399499595722276</c:v>
                </c:pt>
                <c:pt idx="97">
                  <c:v>65.431755852863731</c:v>
                </c:pt>
                <c:pt idx="98">
                  <c:v>65.687593665216937</c:v>
                </c:pt>
                <c:pt idx="99">
                  <c:v>65.983281994720087</c:v>
                </c:pt>
                <c:pt idx="100">
                  <c:v>66.373239742597661</c:v>
                </c:pt>
                <c:pt idx="101">
                  <c:v>66.207403011194174</c:v>
                </c:pt>
                <c:pt idx="102">
                  <c:v>67.059762046965403</c:v>
                </c:pt>
                <c:pt idx="103">
                  <c:v>67.495578762233876</c:v>
                </c:pt>
                <c:pt idx="104">
                  <c:v>67.997433675736119</c:v>
                </c:pt>
                <c:pt idx="105">
                  <c:v>68.487186286927127</c:v>
                </c:pt>
                <c:pt idx="106">
                  <c:v>68.887687286444503</c:v>
                </c:pt>
                <c:pt idx="107">
                  <c:v>70.031151187165619</c:v>
                </c:pt>
                <c:pt idx="108">
                  <c:v>71.37392542825873</c:v>
                </c:pt>
                <c:pt idx="109">
                  <c:v>72.196443899287189</c:v>
                </c:pt>
                <c:pt idx="110">
                  <c:v>74.028045881024923</c:v>
                </c:pt>
                <c:pt idx="111">
                  <c:v>74.44716489600593</c:v>
                </c:pt>
                <c:pt idx="112">
                  <c:v>75.265977436774861</c:v>
                </c:pt>
                <c:pt idx="113">
                  <c:v>76.620261348802472</c:v>
                </c:pt>
                <c:pt idx="114">
                  <c:v>77.343777553712613</c:v>
                </c:pt>
                <c:pt idx="115">
                  <c:v>78.702095744838388</c:v>
                </c:pt>
                <c:pt idx="116">
                  <c:v>79.234798890694847</c:v>
                </c:pt>
                <c:pt idx="117">
                  <c:v>79.359823281601621</c:v>
                </c:pt>
                <c:pt idx="118">
                  <c:v>80.974522061673994</c:v>
                </c:pt>
                <c:pt idx="119">
                  <c:v>81.887673236422714</c:v>
                </c:pt>
                <c:pt idx="120">
                  <c:v>82.382808239243076</c:v>
                </c:pt>
                <c:pt idx="121">
                  <c:v>79.816126334475001</c:v>
                </c:pt>
                <c:pt idx="122">
                  <c:v>76.501860790824466</c:v>
                </c:pt>
                <c:pt idx="123">
                  <c:v>79.779063986050488</c:v>
                </c:pt>
                <c:pt idx="124">
                  <c:v>80.336320339828362</c:v>
                </c:pt>
                <c:pt idx="125">
                  <c:v>83.35819408699281</c:v>
                </c:pt>
                <c:pt idx="126">
                  <c:v>87.362709333852266</c:v>
                </c:pt>
                <c:pt idx="127">
                  <c:v>87.702904355302579</c:v>
                </c:pt>
                <c:pt idx="128">
                  <c:v>87.674858450571932</c:v>
                </c:pt>
                <c:pt idx="129">
                  <c:v>87.541669266858278</c:v>
                </c:pt>
                <c:pt idx="130">
                  <c:v>86.388641314125181</c:v>
                </c:pt>
                <c:pt idx="131">
                  <c:v>86.499387752789374</c:v>
                </c:pt>
                <c:pt idx="132">
                  <c:v>86.419846857645851</c:v>
                </c:pt>
                <c:pt idx="133">
                  <c:v>86.291695913433728</c:v>
                </c:pt>
                <c:pt idx="134">
                  <c:v>86.219833013743525</c:v>
                </c:pt>
                <c:pt idx="135">
                  <c:v>86.438246605202025</c:v>
                </c:pt>
                <c:pt idx="136">
                  <c:v>86.610464026135176</c:v>
                </c:pt>
                <c:pt idx="137">
                  <c:v>86.684413358244939</c:v>
                </c:pt>
                <c:pt idx="138">
                  <c:v>86.813914876743297</c:v>
                </c:pt>
                <c:pt idx="139">
                  <c:v>87.226318436627338</c:v>
                </c:pt>
                <c:pt idx="140">
                  <c:v>87.439776780554823</c:v>
                </c:pt>
                <c:pt idx="141">
                  <c:v>88.984703956783548</c:v>
                </c:pt>
                <c:pt idx="142">
                  <c:v>91.950179839347371</c:v>
                </c:pt>
                <c:pt idx="143">
                  <c:v>95.107652566369211</c:v>
                </c:pt>
                <c:pt idx="144">
                  <c:v>95.256552756611782</c:v>
                </c:pt>
                <c:pt idx="145">
                  <c:v>96.22070047921703</c:v>
                </c:pt>
                <c:pt idx="146">
                  <c:v>95.909762831989283</c:v>
                </c:pt>
                <c:pt idx="147">
                  <c:v>94.806270172995681</c:v>
                </c:pt>
                <c:pt idx="148">
                  <c:v>95.116108601161059</c:v>
                </c:pt>
                <c:pt idx="149">
                  <c:v>95.625601492143261</c:v>
                </c:pt>
                <c:pt idx="150">
                  <c:v>96.324405179564152</c:v>
                </c:pt>
                <c:pt idx="151">
                  <c:v>96.452317386817654</c:v>
                </c:pt>
                <c:pt idx="152">
                  <c:v>96.729936412100869</c:v>
                </c:pt>
                <c:pt idx="153">
                  <c:v>96.643521782872682</c:v>
                </c:pt>
                <c:pt idx="154">
                  <c:v>97.112878134483935</c:v>
                </c:pt>
                <c:pt idx="155">
                  <c:v>98.887557567093296</c:v>
                </c:pt>
                <c:pt idx="156">
                  <c:v>99.483309708871616</c:v>
                </c:pt>
                <c:pt idx="157">
                  <c:v>100.35400570258192</c:v>
                </c:pt>
                <c:pt idx="158">
                  <c:v>100.36575673217949</c:v>
                </c:pt>
                <c:pt idx="159">
                  <c:v>100.22246959492828</c:v>
                </c:pt>
                <c:pt idx="160">
                  <c:v>100.24262401837191</c:v>
                </c:pt>
                <c:pt idx="161">
                  <c:v>99.845920795297957</c:v>
                </c:pt>
                <c:pt idx="162">
                  <c:v>97.654120037556467</c:v>
                </c:pt>
                <c:pt idx="163">
                  <c:v>97.076941243522171</c:v>
                </c:pt>
                <c:pt idx="164">
                  <c:v>96.494981201283167</c:v>
                </c:pt>
                <c:pt idx="165">
                  <c:v>98.765663127198991</c:v>
                </c:pt>
                <c:pt idx="166">
                  <c:v>99.15792382914222</c:v>
                </c:pt>
                <c:pt idx="167">
                  <c:v>99.404832252130419</c:v>
                </c:pt>
                <c:pt idx="168">
                  <c:v>99.98479154168048</c:v>
                </c:pt>
                <c:pt idx="169">
                  <c:v>101.65712966303705</c:v>
                </c:pt>
                <c:pt idx="170">
                  <c:v>102.48352521615416</c:v>
                </c:pt>
                <c:pt idx="171">
                  <c:v>101.19557273237126</c:v>
                </c:pt>
                <c:pt idx="172">
                  <c:v>96.975206528236839</c:v>
                </c:pt>
                <c:pt idx="173">
                  <c:v>96.041375475785983</c:v>
                </c:pt>
                <c:pt idx="174">
                  <c:v>96.206420281421771</c:v>
                </c:pt>
                <c:pt idx="175">
                  <c:v>96.026885581638552</c:v>
                </c:pt>
                <c:pt idx="176">
                  <c:v>94.737548373321516</c:v>
                </c:pt>
                <c:pt idx="177">
                  <c:v>93.498295030950203</c:v>
                </c:pt>
                <c:pt idx="178">
                  <c:v>93.541669171094014</c:v>
                </c:pt>
                <c:pt idx="179">
                  <c:v>94.388066998267831</c:v>
                </c:pt>
                <c:pt idx="180">
                  <c:v>94.878589400122038</c:v>
                </c:pt>
                <c:pt idx="181">
                  <c:v>94.883269107201201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6EEC-4685-A341-84A060B2B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'Figure 2'!$T$1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1-6EEC-4685-A341-84A060B2BDA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6EEC-4685-A341-84A060B2BDAF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EEC-4685-A341-84A060B2BDAF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2'!$AF$1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6024130226654945E-2"/>
                  <c:y val="-4.22131566868846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009"/>
                        <a:gd name="adj2" fmla="val 123404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2-6EEC-4685-A341-84A060B2BD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2'!$AH$9:$AH$10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EC-4685-A341-84A060B2BDAF}"/>
            </c:ext>
          </c:extLst>
        </c:ser>
        <c:ser>
          <c:idx val="9"/>
          <c:order val="9"/>
          <c:tx>
            <c:strRef>
              <c:f>'Figure 2'!$AF$2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EEC-4685-A341-84A060B2BD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2'!$AH$12:$AH$13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EEC-4685-A341-84A060B2BDAF}"/>
            </c:ext>
          </c:extLst>
        </c:ser>
        <c:ser>
          <c:idx val="10"/>
          <c:order val="10"/>
          <c:tx>
            <c:strRef>
              <c:f>'Figure 2'!$AF$3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EEC-4685-A341-84A060B2BD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2'!$AH$15:$AH$16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EEC-4685-A341-84A060B2BDAF}"/>
            </c:ext>
          </c:extLst>
        </c:ser>
        <c:ser>
          <c:idx val="11"/>
          <c:order val="11"/>
          <c:tx>
            <c:strRef>
              <c:f>'Figure 2'!$AF$4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EEC-4685-A341-84A060B2BD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2'!$AH$18:$AH$19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EEC-4685-A341-84A060B2BDAF}"/>
            </c:ext>
          </c:extLst>
        </c:ser>
        <c:ser>
          <c:idx val="12"/>
          <c:order val="12"/>
          <c:tx>
            <c:strRef>
              <c:f>'Figure 2'!$AF$5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EEC-4685-A341-84A060B2BD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2'!$AH$21:$AH$22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EEC-4685-A341-84A060B2BDAF}"/>
            </c:ext>
          </c:extLst>
        </c:ser>
        <c:ser>
          <c:idx val="13"/>
          <c:order val="13"/>
          <c:tx>
            <c:strRef>
              <c:f>'Figure 2'!$AF$6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EEC-4685-A341-84A060B2BD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2'!$AH$24:$AH$25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EEC-4685-A341-84A060B2B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2'!$AF$7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6EEC-4685-A341-84A060B2BDAF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2'!$AG$27:$AG$28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2'!$AH$27:$AH$28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6EEC-4685-A341-84A060B2BDAF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17-20'!$R$48</c:f>
              <c:strCache>
                <c:ptCount val="1"/>
                <c:pt idx="0">
                  <c:v>Pre-Lockdown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'Figures 17-20'!$Q$49:$Q$72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17-20'!$R$49:$R$72</c:f>
              <c:numCache>
                <c:formatCode>0</c:formatCode>
                <c:ptCount val="24"/>
                <c:pt idx="0">
                  <c:v>2447.75</c:v>
                </c:pt>
                <c:pt idx="1">
                  <c:v>1693</c:v>
                </c:pt>
                <c:pt idx="2">
                  <c:v>1372</c:v>
                </c:pt>
                <c:pt idx="3">
                  <c:v>1359.5</c:v>
                </c:pt>
                <c:pt idx="4">
                  <c:v>1784.75</c:v>
                </c:pt>
                <c:pt idx="5">
                  <c:v>2685</c:v>
                </c:pt>
                <c:pt idx="6">
                  <c:v>5165.75</c:v>
                </c:pt>
                <c:pt idx="7">
                  <c:v>7223.75</c:v>
                </c:pt>
                <c:pt idx="8">
                  <c:v>10192</c:v>
                </c:pt>
                <c:pt idx="9">
                  <c:v>14097.75</c:v>
                </c:pt>
                <c:pt idx="10">
                  <c:v>18988.5</c:v>
                </c:pt>
                <c:pt idx="11">
                  <c:v>22729.5</c:v>
                </c:pt>
                <c:pt idx="12">
                  <c:v>24120.5</c:v>
                </c:pt>
                <c:pt idx="13">
                  <c:v>24216.25</c:v>
                </c:pt>
                <c:pt idx="14">
                  <c:v>22734.5</c:v>
                </c:pt>
                <c:pt idx="15">
                  <c:v>21914.75</c:v>
                </c:pt>
                <c:pt idx="16">
                  <c:v>20640.75</c:v>
                </c:pt>
                <c:pt idx="17">
                  <c:v>19262</c:v>
                </c:pt>
                <c:pt idx="18">
                  <c:v>15045.5</c:v>
                </c:pt>
                <c:pt idx="19">
                  <c:v>10810.5</c:v>
                </c:pt>
                <c:pt idx="20">
                  <c:v>7943.75</c:v>
                </c:pt>
                <c:pt idx="21">
                  <c:v>5894.5</c:v>
                </c:pt>
                <c:pt idx="22">
                  <c:v>4562.75</c:v>
                </c:pt>
                <c:pt idx="23">
                  <c:v>3339.75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3-4FC7-91F1-4414093E1A4D}"/>
            </c:ext>
          </c:extLst>
        </c:ser>
        <c:ser>
          <c:idx val="1"/>
          <c:order val="1"/>
          <c:tx>
            <c:strRef>
              <c:f>'Figures 17-20'!$S$48</c:f>
              <c:strCache>
                <c:ptCount val="1"/>
                <c:pt idx="0">
                  <c:v>Lockdown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17-20'!$Q$49:$Q$72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17-20'!$S$49:$S$72</c:f>
              <c:numCache>
                <c:formatCode>0</c:formatCode>
                <c:ptCount val="24"/>
                <c:pt idx="0">
                  <c:v>729</c:v>
                </c:pt>
                <c:pt idx="1">
                  <c:v>647.5</c:v>
                </c:pt>
                <c:pt idx="2">
                  <c:v>567.25</c:v>
                </c:pt>
                <c:pt idx="3">
                  <c:v>594</c:v>
                </c:pt>
                <c:pt idx="4">
                  <c:v>783</c:v>
                </c:pt>
                <c:pt idx="5">
                  <c:v>1471.5</c:v>
                </c:pt>
                <c:pt idx="6">
                  <c:v>2500.25</c:v>
                </c:pt>
                <c:pt idx="7">
                  <c:v>2699.75</c:v>
                </c:pt>
                <c:pt idx="8">
                  <c:v>2668.75</c:v>
                </c:pt>
                <c:pt idx="9">
                  <c:v>2823.75</c:v>
                </c:pt>
                <c:pt idx="10">
                  <c:v>3470.75</c:v>
                </c:pt>
                <c:pt idx="11">
                  <c:v>4051.25</c:v>
                </c:pt>
                <c:pt idx="12">
                  <c:v>4357.75</c:v>
                </c:pt>
                <c:pt idx="13">
                  <c:v>4692.25</c:v>
                </c:pt>
                <c:pt idx="14">
                  <c:v>4507.25</c:v>
                </c:pt>
                <c:pt idx="15">
                  <c:v>4264</c:v>
                </c:pt>
                <c:pt idx="16">
                  <c:v>3903</c:v>
                </c:pt>
                <c:pt idx="17">
                  <c:v>3509.75</c:v>
                </c:pt>
                <c:pt idx="18">
                  <c:v>3235</c:v>
                </c:pt>
                <c:pt idx="19">
                  <c:v>2558.5</c:v>
                </c:pt>
                <c:pt idx="20">
                  <c:v>2174</c:v>
                </c:pt>
                <c:pt idx="21">
                  <c:v>1605.5</c:v>
                </c:pt>
                <c:pt idx="22">
                  <c:v>1136.75</c:v>
                </c:pt>
                <c:pt idx="23">
                  <c:v>903.25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3-4FC7-91F1-4414093E1A4D}"/>
            </c:ext>
          </c:extLst>
        </c:ser>
        <c:ser>
          <c:idx val="2"/>
          <c:order val="2"/>
          <c:tx>
            <c:strRef>
              <c:f>'Figures 17-20'!$T$48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17-20'!$Q$49:$Q$72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17-20'!$T$49:$T$72</c:f>
              <c:numCache>
                <c:formatCode>0</c:formatCode>
                <c:ptCount val="24"/>
                <c:pt idx="0">
                  <c:v>1230</c:v>
                </c:pt>
                <c:pt idx="1">
                  <c:v>1017.5</c:v>
                </c:pt>
                <c:pt idx="2">
                  <c:v>808</c:v>
                </c:pt>
                <c:pt idx="3">
                  <c:v>779.5</c:v>
                </c:pt>
                <c:pt idx="4">
                  <c:v>1006.5</c:v>
                </c:pt>
                <c:pt idx="5">
                  <c:v>1872</c:v>
                </c:pt>
                <c:pt idx="6">
                  <c:v>3372.5</c:v>
                </c:pt>
                <c:pt idx="7">
                  <c:v>4236</c:v>
                </c:pt>
                <c:pt idx="8">
                  <c:v>4967.5</c:v>
                </c:pt>
                <c:pt idx="9">
                  <c:v>6531</c:v>
                </c:pt>
                <c:pt idx="10">
                  <c:v>9074.5</c:v>
                </c:pt>
                <c:pt idx="11">
                  <c:v>10909.5</c:v>
                </c:pt>
                <c:pt idx="12">
                  <c:v>12731</c:v>
                </c:pt>
                <c:pt idx="13">
                  <c:v>13791.5</c:v>
                </c:pt>
                <c:pt idx="14">
                  <c:v>13112</c:v>
                </c:pt>
                <c:pt idx="15">
                  <c:v>12204.5</c:v>
                </c:pt>
                <c:pt idx="16">
                  <c:v>11437</c:v>
                </c:pt>
                <c:pt idx="17">
                  <c:v>10225</c:v>
                </c:pt>
                <c:pt idx="18">
                  <c:v>8768</c:v>
                </c:pt>
                <c:pt idx="19">
                  <c:v>6630.5</c:v>
                </c:pt>
                <c:pt idx="20">
                  <c:v>5239.5</c:v>
                </c:pt>
                <c:pt idx="21">
                  <c:v>3754</c:v>
                </c:pt>
                <c:pt idx="22">
                  <c:v>2590.5</c:v>
                </c:pt>
                <c:pt idx="23">
                  <c:v>1675.5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3-4FC7-91F1-4414093E1A4D}"/>
            </c:ext>
          </c:extLst>
        </c:ser>
        <c:ser>
          <c:idx val="3"/>
          <c:order val="3"/>
          <c:tx>
            <c:strRef>
              <c:f>'Figures 17-20'!$U$48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17-20'!$Q$49:$Q$72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17-20'!$U$49:$U$72</c:f>
              <c:numCache>
                <c:formatCode>0</c:formatCode>
                <c:ptCount val="24"/>
                <c:pt idx="0">
                  <c:v>2152.25</c:v>
                </c:pt>
                <c:pt idx="1">
                  <c:v>1489.25</c:v>
                </c:pt>
                <c:pt idx="2">
                  <c:v>1260.5</c:v>
                </c:pt>
                <c:pt idx="3">
                  <c:v>1133</c:v>
                </c:pt>
                <c:pt idx="4">
                  <c:v>1500.5</c:v>
                </c:pt>
                <c:pt idx="5">
                  <c:v>2628.75</c:v>
                </c:pt>
                <c:pt idx="6">
                  <c:v>4930.25</c:v>
                </c:pt>
                <c:pt idx="7">
                  <c:v>6792</c:v>
                </c:pt>
                <c:pt idx="8">
                  <c:v>9038.5</c:v>
                </c:pt>
                <c:pt idx="9">
                  <c:v>13712.5</c:v>
                </c:pt>
                <c:pt idx="10">
                  <c:v>20989.25</c:v>
                </c:pt>
                <c:pt idx="11">
                  <c:v>25701.75</c:v>
                </c:pt>
                <c:pt idx="12">
                  <c:v>27426.5</c:v>
                </c:pt>
                <c:pt idx="13">
                  <c:v>27600.25</c:v>
                </c:pt>
                <c:pt idx="14">
                  <c:v>26577.5</c:v>
                </c:pt>
                <c:pt idx="15">
                  <c:v>24276.75</c:v>
                </c:pt>
                <c:pt idx="16">
                  <c:v>23124.5</c:v>
                </c:pt>
                <c:pt idx="17">
                  <c:v>20790</c:v>
                </c:pt>
                <c:pt idx="18">
                  <c:v>16861.25</c:v>
                </c:pt>
                <c:pt idx="19">
                  <c:v>12514.75</c:v>
                </c:pt>
                <c:pt idx="20">
                  <c:v>9473</c:v>
                </c:pt>
                <c:pt idx="21">
                  <c:v>6923.5</c:v>
                </c:pt>
                <c:pt idx="22">
                  <c:v>4883.75</c:v>
                </c:pt>
                <c:pt idx="23">
                  <c:v>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E3-4FC7-91F1-4414093E1A4D}"/>
            </c:ext>
          </c:extLst>
        </c:ser>
        <c:ser>
          <c:idx val="4"/>
          <c:order val="4"/>
          <c:tx>
            <c:strRef>
              <c:f>'Figures 17-20'!$V$48</c:f>
              <c:strCache>
                <c:ptCount val="1"/>
                <c:pt idx="0">
                  <c:v>After school return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'Figures 17-20'!$Q$49:$Q$72</c:f>
              <c:numCache>
                <c:formatCode>hhmm</c:formatCode>
                <c:ptCount val="24"/>
                <c:pt idx="0">
                  <c:v>0</c:v>
                </c:pt>
                <c:pt idx="1">
                  <c:v>4.1666666664241347E-2</c:v>
                </c:pt>
                <c:pt idx="2">
                  <c:v>8.3333333335758653E-2</c:v>
                </c:pt>
                <c:pt idx="3">
                  <c:v>0.125</c:v>
                </c:pt>
                <c:pt idx="4">
                  <c:v>0.16666666666424135</c:v>
                </c:pt>
                <c:pt idx="5">
                  <c:v>0.20833333333575865</c:v>
                </c:pt>
                <c:pt idx="6">
                  <c:v>0.25</c:v>
                </c:pt>
                <c:pt idx="7">
                  <c:v>0.29166666666424135</c:v>
                </c:pt>
                <c:pt idx="8">
                  <c:v>0.33333333333575865</c:v>
                </c:pt>
                <c:pt idx="9">
                  <c:v>0.375</c:v>
                </c:pt>
                <c:pt idx="10">
                  <c:v>0.41666666666424135</c:v>
                </c:pt>
                <c:pt idx="11">
                  <c:v>0.45833333333575865</c:v>
                </c:pt>
                <c:pt idx="12">
                  <c:v>0.5</c:v>
                </c:pt>
                <c:pt idx="13">
                  <c:v>0.54166666666424135</c:v>
                </c:pt>
                <c:pt idx="14">
                  <c:v>0.58333333333575865</c:v>
                </c:pt>
                <c:pt idx="15">
                  <c:v>0.625</c:v>
                </c:pt>
                <c:pt idx="16">
                  <c:v>0.66666666666424135</c:v>
                </c:pt>
                <c:pt idx="17">
                  <c:v>0.70833333333575865</c:v>
                </c:pt>
                <c:pt idx="18">
                  <c:v>0.75</c:v>
                </c:pt>
                <c:pt idx="19">
                  <c:v>0.79166666666424135</c:v>
                </c:pt>
                <c:pt idx="20">
                  <c:v>0.83333333333575865</c:v>
                </c:pt>
                <c:pt idx="21">
                  <c:v>0.875</c:v>
                </c:pt>
                <c:pt idx="22">
                  <c:v>0.91666666666424135</c:v>
                </c:pt>
                <c:pt idx="23">
                  <c:v>0.95833333333575865</c:v>
                </c:pt>
              </c:numCache>
            </c:numRef>
          </c:cat>
          <c:val>
            <c:numRef>
              <c:f>'Figures 17-20'!$V$49:$V$72</c:f>
              <c:numCache>
                <c:formatCode>0</c:formatCode>
                <c:ptCount val="24"/>
                <c:pt idx="0">
                  <c:v>2149.75</c:v>
                </c:pt>
                <c:pt idx="1">
                  <c:v>1580.75</c:v>
                </c:pt>
                <c:pt idx="2">
                  <c:v>1324.75</c:v>
                </c:pt>
                <c:pt idx="3">
                  <c:v>1242.75</c:v>
                </c:pt>
                <c:pt idx="4">
                  <c:v>1626.5</c:v>
                </c:pt>
                <c:pt idx="5">
                  <c:v>2897.25</c:v>
                </c:pt>
                <c:pt idx="6">
                  <c:v>5558</c:v>
                </c:pt>
                <c:pt idx="7">
                  <c:v>8068</c:v>
                </c:pt>
                <c:pt idx="8">
                  <c:v>10853.25</c:v>
                </c:pt>
                <c:pt idx="9">
                  <c:v>16625.75</c:v>
                </c:pt>
                <c:pt idx="10">
                  <c:v>24180.25</c:v>
                </c:pt>
                <c:pt idx="11">
                  <c:v>29283.75</c:v>
                </c:pt>
                <c:pt idx="12">
                  <c:v>30401.5</c:v>
                </c:pt>
                <c:pt idx="13">
                  <c:v>29664</c:v>
                </c:pt>
                <c:pt idx="14">
                  <c:v>28972</c:v>
                </c:pt>
                <c:pt idx="15">
                  <c:v>27132</c:v>
                </c:pt>
                <c:pt idx="16">
                  <c:v>25625.75</c:v>
                </c:pt>
                <c:pt idx="17">
                  <c:v>23527.75</c:v>
                </c:pt>
                <c:pt idx="18">
                  <c:v>19150.25</c:v>
                </c:pt>
                <c:pt idx="19">
                  <c:v>13870.75</c:v>
                </c:pt>
                <c:pt idx="20">
                  <c:v>10142.75</c:v>
                </c:pt>
                <c:pt idx="21">
                  <c:v>7048.5</c:v>
                </c:pt>
                <c:pt idx="22">
                  <c:v>4255</c:v>
                </c:pt>
                <c:pt idx="23">
                  <c:v>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E3-4FC7-91F1-4414093E1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84088"/>
        <c:axId val="1107886384"/>
      </c:lineChart>
      <c:catAx>
        <c:axId val="1107884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Hour beginning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h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886384"/>
        <c:crosses val="autoZero"/>
        <c:auto val="1"/>
        <c:lblAlgn val="ctr"/>
        <c:lblOffset val="100"/>
        <c:noMultiLvlLbl val="0"/>
      </c:catAx>
      <c:valAx>
        <c:axId val="110788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884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0833353536291565"/>
          <c:w val="0.93799351551644283"/>
          <c:h val="0.71153129348764288"/>
        </c:manualLayout>
      </c:layout>
      <c:lineChart>
        <c:grouping val="standard"/>
        <c:varyColors val="0"/>
        <c:ser>
          <c:idx val="0"/>
          <c:order val="0"/>
          <c:tx>
            <c:strRef>
              <c:f>'Figure 21'!$O$2</c:f>
              <c:strCache>
                <c:ptCount val="1"/>
                <c:pt idx="0">
                  <c:v>Subway daily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21'!$N$3:$N$195</c:f>
              <c:numCache>
                <c:formatCode>dd\ mmm</c:formatCode>
                <c:ptCount val="193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</c:numCache>
            </c:numRef>
          </c:cat>
          <c:val>
            <c:numRef>
              <c:f>'Figure 21'!$O$3:$O$192</c:f>
              <c:numCache>
                <c:formatCode>0.0</c:formatCode>
                <c:ptCount val="190"/>
                <c:pt idx="1">
                  <c:v>95.121231495598295</c:v>
                </c:pt>
                <c:pt idx="2">
                  <c:v>99.88898274405696</c:v>
                </c:pt>
                <c:pt idx="3">
                  <c:v>118.76326014922883</c:v>
                </c:pt>
                <c:pt idx="4">
                  <c:v>94.795089448703905</c:v>
                </c:pt>
                <c:pt idx="5">
                  <c:v>95.511303177050536</c:v>
                </c:pt>
                <c:pt idx="6">
                  <c:v>92.395477254798848</c:v>
                </c:pt>
                <c:pt idx="7">
                  <c:v>107.48470948012232</c:v>
                </c:pt>
                <c:pt idx="8">
                  <c:v>95.453855878634641</c:v>
                </c:pt>
                <c:pt idx="9">
                  <c:v>74.055557643874749</c:v>
                </c:pt>
                <c:pt idx="10">
                  <c:v>94.927536231884062</c:v>
                </c:pt>
                <c:pt idx="11">
                  <c:v>117.22511731000495</c:v>
                </c:pt>
                <c:pt idx="12">
                  <c:v>81.434186857358597</c:v>
                </c:pt>
                <c:pt idx="13">
                  <c:v>62.58275101140125</c:v>
                </c:pt>
                <c:pt idx="14">
                  <c:v>65.732966276668961</c:v>
                </c:pt>
                <c:pt idx="15">
                  <c:v>61.758353449371107</c:v>
                </c:pt>
                <c:pt idx="16">
                  <c:v>46.699497828776593</c:v>
                </c:pt>
                <c:pt idx="17">
                  <c:v>35.980906921241051</c:v>
                </c:pt>
                <c:pt idx="18">
                  <c:v>31.911887944451095</c:v>
                </c:pt>
                <c:pt idx="19">
                  <c:v>27.701308419692058</c:v>
                </c:pt>
                <c:pt idx="20">
                  <c:v>14.233253812957354</c:v>
                </c:pt>
                <c:pt idx="21">
                  <c:v>13.27842079102464</c:v>
                </c:pt>
                <c:pt idx="22">
                  <c:v>16.412364168684196</c:v>
                </c:pt>
                <c:pt idx="23">
                  <c:v>6.6976584022038566</c:v>
                </c:pt>
                <c:pt idx="24">
                  <c:v>4.9321954029006756</c:v>
                </c:pt>
                <c:pt idx="25">
                  <c:v>4.2144805228220035</c:v>
                </c:pt>
                <c:pt idx="26">
                  <c:v>4.2154963680387407</c:v>
                </c:pt>
                <c:pt idx="27">
                  <c:v>2.8697696818606762</c:v>
                </c:pt>
                <c:pt idx="28">
                  <c:v>2.6156637435742365</c:v>
                </c:pt>
                <c:pt idx="29">
                  <c:v>4.5493372140845958</c:v>
                </c:pt>
                <c:pt idx="30">
                  <c:v>3.8067180775784881</c:v>
                </c:pt>
                <c:pt idx="31">
                  <c:v>3.2379099499722068</c:v>
                </c:pt>
                <c:pt idx="32">
                  <c:v>3.8019257221458047</c:v>
                </c:pt>
                <c:pt idx="33">
                  <c:v>4.0213113437391232</c:v>
                </c:pt>
                <c:pt idx="34">
                  <c:v>2.7463096464126329</c:v>
                </c:pt>
                <c:pt idx="35">
                  <c:v>3.0210984319842376</c:v>
                </c:pt>
                <c:pt idx="36">
                  <c:v>4.2866381301388845</c:v>
                </c:pt>
                <c:pt idx="37">
                  <c:v>3.5608809383174416</c:v>
                </c:pt>
                <c:pt idx="38">
                  <c:v>3.5418771675905951</c:v>
                </c:pt>
                <c:pt idx="39">
                  <c:v>3.9420844146974456</c:v>
                </c:pt>
                <c:pt idx="40">
                  <c:v>3.0357608979378754</c:v>
                </c:pt>
                <c:pt idx="41">
                  <c:v>2.4891806326062329</c:v>
                </c:pt>
                <c:pt idx="42">
                  <c:v>2.4413904607922392</c:v>
                </c:pt>
                <c:pt idx="43">
                  <c:v>2.38635075388278</c:v>
                </c:pt>
                <c:pt idx="44">
                  <c:v>3.6074771255538369</c:v>
                </c:pt>
                <c:pt idx="45">
                  <c:v>3.3289258769541883</c:v>
                </c:pt>
                <c:pt idx="46">
                  <c:v>3.0344961522588791</c:v>
                </c:pt>
                <c:pt idx="47">
                  <c:v>4.157782515991471</c:v>
                </c:pt>
                <c:pt idx="48">
                  <c:v>2.8674041086050854</c:v>
                </c:pt>
                <c:pt idx="49">
                  <c:v>3.2616133201550976</c:v>
                </c:pt>
                <c:pt idx="50">
                  <c:v>6.0568874085111979</c:v>
                </c:pt>
                <c:pt idx="51">
                  <c:v>3.660314055495971</c:v>
                </c:pt>
                <c:pt idx="52">
                  <c:v>3.6514004837325427</c:v>
                </c:pt>
                <c:pt idx="53">
                  <c:v>3.4913804144573377</c:v>
                </c:pt>
                <c:pt idx="54">
                  <c:v>3.5880047134646369</c:v>
                </c:pt>
                <c:pt idx="55">
                  <c:v>2.6935189789491134</c:v>
                </c:pt>
                <c:pt idx="56">
                  <c:v>1.7679159337933523</c:v>
                </c:pt>
                <c:pt idx="57">
                  <c:v>4.0001133979701766</c:v>
                </c:pt>
                <c:pt idx="58">
                  <c:v>3.6098250019618616</c:v>
                </c:pt>
                <c:pt idx="59">
                  <c:v>3.6594946653488432</c:v>
                </c:pt>
                <c:pt idx="60">
                  <c:v>3.892614200295335</c:v>
                </c:pt>
                <c:pt idx="61">
                  <c:v>2.6063908113679872</c:v>
                </c:pt>
                <c:pt idx="62">
                  <c:v>1.7487177416097897</c:v>
                </c:pt>
                <c:pt idx="63">
                  <c:v>5.5664592642084605</c:v>
                </c:pt>
                <c:pt idx="64">
                  <c:v>4.0404569751598363</c:v>
                </c:pt>
                <c:pt idx="65">
                  <c:v>4.0404569751598363</c:v>
                </c:pt>
                <c:pt idx="66">
                  <c:v>3.9872324839097901</c:v>
                </c:pt>
                <c:pt idx="67">
                  <c:v>3.8056175691812473</c:v>
                </c:pt>
                <c:pt idx="68">
                  <c:v>3.4115349435119033</c:v>
                </c:pt>
                <c:pt idx="69">
                  <c:v>3.073947930497027</c:v>
                </c:pt>
                <c:pt idx="70">
                  <c:v>2.04456799533695</c:v>
                </c:pt>
                <c:pt idx="71">
                  <c:v>3.6912654526504736</c:v>
                </c:pt>
                <c:pt idx="72">
                  <c:v>4.033457249070632</c:v>
                </c:pt>
                <c:pt idx="73">
                  <c:v>4.0941737755075582</c:v>
                </c:pt>
                <c:pt idx="74">
                  <c:v>3.8257012525517275</c:v>
                </c:pt>
                <c:pt idx="75">
                  <c:v>4.1230829249262433</c:v>
                </c:pt>
                <c:pt idx="76">
                  <c:v>3.4312088179030154</c:v>
                </c:pt>
                <c:pt idx="77">
                  <c:v>3.4057759626604436</c:v>
                </c:pt>
                <c:pt idx="78">
                  <c:v>4.7849557002875081</c:v>
                </c:pt>
                <c:pt idx="79">
                  <c:v>4.3584611963531241</c:v>
                </c:pt>
                <c:pt idx="80">
                  <c:v>4.6125411105977001</c:v>
                </c:pt>
                <c:pt idx="81">
                  <c:v>4.2435278283587996</c:v>
                </c:pt>
                <c:pt idx="82">
                  <c:v>4.5532296163557868</c:v>
                </c:pt>
                <c:pt idx="83">
                  <c:v>3.4324942791762014</c:v>
                </c:pt>
                <c:pt idx="84">
                  <c:v>4.2009335407868411</c:v>
                </c:pt>
                <c:pt idx="85">
                  <c:v>6.1647296614451745</c:v>
                </c:pt>
                <c:pt idx="86">
                  <c:v>4.9507743518858076</c:v>
                </c:pt>
                <c:pt idx="87">
                  <c:v>4.8887208297320655</c:v>
                </c:pt>
                <c:pt idx="88">
                  <c:v>4.8609475969965725</c:v>
                </c:pt>
                <c:pt idx="89">
                  <c:v>5.4833396680603066</c:v>
                </c:pt>
                <c:pt idx="90">
                  <c:v>4.7859356572776388</c:v>
                </c:pt>
                <c:pt idx="91">
                  <c:v>6.0663707461424643</c:v>
                </c:pt>
                <c:pt idx="92">
                  <c:v>6.6915152760250054</c:v>
                </c:pt>
                <c:pt idx="93">
                  <c:v>6.443291820375558</c:v>
                </c:pt>
                <c:pt idx="94">
                  <c:v>6.4034772016278616</c:v>
                </c:pt>
                <c:pt idx="95">
                  <c:v>7.4902401905644149</c:v>
                </c:pt>
                <c:pt idx="96">
                  <c:v>6.9160844819680092</c:v>
                </c:pt>
                <c:pt idx="97">
                  <c:v>5.7489292393074738</c:v>
                </c:pt>
                <c:pt idx="98">
                  <c:v>12.250374930933775</c:v>
                </c:pt>
                <c:pt idx="99">
                  <c:v>7.1931053384901178</c:v>
                </c:pt>
                <c:pt idx="100">
                  <c:v>6.704663503383216</c:v>
                </c:pt>
                <c:pt idx="101">
                  <c:v>6.4939742346585403</c:v>
                </c:pt>
                <c:pt idx="102">
                  <c:v>6.656760024178924</c:v>
                </c:pt>
                <c:pt idx="103">
                  <c:v>7.74831129918259</c:v>
                </c:pt>
                <c:pt idx="104">
                  <c:v>5.9006963366636391</c:v>
                </c:pt>
                <c:pt idx="105">
                  <c:v>8.8946975354742346</c:v>
                </c:pt>
                <c:pt idx="106">
                  <c:v>8.1619956153344795</c:v>
                </c:pt>
                <c:pt idx="107">
                  <c:v>7.7914023960535586</c:v>
                </c:pt>
                <c:pt idx="108">
                  <c:v>8.025916735594155</c:v>
                </c:pt>
                <c:pt idx="109">
                  <c:v>8.6370020936580705</c:v>
                </c:pt>
                <c:pt idx="110">
                  <c:v>8.3564520729082936</c:v>
                </c:pt>
                <c:pt idx="111">
                  <c:v>9.4134512005734088</c:v>
                </c:pt>
                <c:pt idx="112">
                  <c:v>7.8651685393258424</c:v>
                </c:pt>
                <c:pt idx="113">
                  <c:v>8.9838218901575626</c:v>
                </c:pt>
                <c:pt idx="114">
                  <c:v>8.5654850588929818</c:v>
                </c:pt>
                <c:pt idx="115">
                  <c:v>9.3955511305578128</c:v>
                </c:pt>
                <c:pt idx="116">
                  <c:v>10.368618174650109</c:v>
                </c:pt>
                <c:pt idx="117">
                  <c:v>8.3915901502504173</c:v>
                </c:pt>
                <c:pt idx="118">
                  <c:v>7.4338647385080003</c:v>
                </c:pt>
                <c:pt idx="119">
                  <c:v>8.8560036804171141</c:v>
                </c:pt>
                <c:pt idx="120">
                  <c:v>13.739816371395319</c:v>
                </c:pt>
                <c:pt idx="121">
                  <c:v>13.686777080669621</c:v>
                </c:pt>
                <c:pt idx="122">
                  <c:v>13.385803473681095</c:v>
                </c:pt>
                <c:pt idx="123">
                  <c:v>15.013910078075924</c:v>
                </c:pt>
                <c:pt idx="124">
                  <c:v>13.324600763635349</c:v>
                </c:pt>
                <c:pt idx="125">
                  <c:v>0</c:v>
                </c:pt>
                <c:pt idx="126">
                  <c:v>0</c:v>
                </c:pt>
                <c:pt idx="127">
                  <c:v>18.153574465301851</c:v>
                </c:pt>
                <c:pt idx="128">
                  <c:v>15.06047368577457</c:v>
                </c:pt>
                <c:pt idx="129">
                  <c:v>17.428391846996501</c:v>
                </c:pt>
                <c:pt idx="130">
                  <c:v>17.654102924886985</c:v>
                </c:pt>
                <c:pt idx="131">
                  <c:v>19.69372914706134</c:v>
                </c:pt>
                <c:pt idx="132">
                  <c:v>18.414645714105038</c:v>
                </c:pt>
                <c:pt idx="133">
                  <c:v>13.229011425732736</c:v>
                </c:pt>
                <c:pt idx="134">
                  <c:v>23.332207080376918</c:v>
                </c:pt>
                <c:pt idx="135">
                  <c:v>20.740100614178576</c:v>
                </c:pt>
                <c:pt idx="136">
                  <c:v>25.1683743496441</c:v>
                </c:pt>
                <c:pt idx="137">
                  <c:v>18.309447863785437</c:v>
                </c:pt>
                <c:pt idx="138">
                  <c:v>24.591489115999767</c:v>
                </c:pt>
                <c:pt idx="139">
                  <c:v>25.398385607482204</c:v>
                </c:pt>
                <c:pt idx="140">
                  <c:v>22.166647720813913</c:v>
                </c:pt>
                <c:pt idx="141">
                  <c:v>24.720289808610907</c:v>
                </c:pt>
                <c:pt idx="142">
                  <c:v>25.384029080675425</c:v>
                </c:pt>
                <c:pt idx="143">
                  <c:v>25.65655336112717</c:v>
                </c:pt>
                <c:pt idx="144">
                  <c:v>20.051911486516211</c:v>
                </c:pt>
                <c:pt idx="145">
                  <c:v>28.750775828020085</c:v>
                </c:pt>
                <c:pt idx="146">
                  <c:v>28.438408160844553</c:v>
                </c:pt>
                <c:pt idx="147">
                  <c:v>21.786676528078612</c:v>
                </c:pt>
                <c:pt idx="148">
                  <c:v>25.301786576533075</c:v>
                </c:pt>
                <c:pt idx="149">
                  <c:v>27.825884136563751</c:v>
                </c:pt>
                <c:pt idx="150">
                  <c:v>27.223862307135299</c:v>
                </c:pt>
                <c:pt idx="151">
                  <c:v>28.148420487004721</c:v>
                </c:pt>
                <c:pt idx="152">
                  <c:v>32.399012928490961</c:v>
                </c:pt>
                <c:pt idx="153">
                  <c:v>33.245325883400362</c:v>
                </c:pt>
                <c:pt idx="154">
                  <c:v>36.489479512735329</c:v>
                </c:pt>
                <c:pt idx="155">
                  <c:v>31.271143966921439</c:v>
                </c:pt>
                <c:pt idx="156">
                  <c:v>27.434900236726413</c:v>
                </c:pt>
                <c:pt idx="157">
                  <c:v>31.719359272870086</c:v>
                </c:pt>
                <c:pt idx="158">
                  <c:v>32.60191579416351</c:v>
                </c:pt>
                <c:pt idx="159">
                  <c:v>32.557311495165841</c:v>
                </c:pt>
                <c:pt idx="160">
                  <c:v>38.558105011779134</c:v>
                </c:pt>
                <c:pt idx="161">
                  <c:v>21.859734080965122</c:v>
                </c:pt>
                <c:pt idx="162">
                  <c:v>32.775322660891455</c:v>
                </c:pt>
                <c:pt idx="163">
                  <c:v>32.607757458056859</c:v>
                </c:pt>
                <c:pt idx="164">
                  <c:v>34.292041372977941</c:v>
                </c:pt>
                <c:pt idx="165">
                  <c:v>24.619447679254698</c:v>
                </c:pt>
                <c:pt idx="166">
                  <c:v>30.707848937194743</c:v>
                </c:pt>
                <c:pt idx="167">
                  <c:v>29.25708699902248</c:v>
                </c:pt>
                <c:pt idx="168">
                  <c:v>37.837021373008078</c:v>
                </c:pt>
                <c:pt idx="169">
                  <c:v>35.940487571701723</c:v>
                </c:pt>
                <c:pt idx="170">
                  <c:v>37.84980873766861</c:v>
                </c:pt>
                <c:pt idx="171">
                  <c:v>36.26301906289941</c:v>
                </c:pt>
                <c:pt idx="172">
                  <c:v>33.598561229494791</c:v>
                </c:pt>
                <c:pt idx="173">
                  <c:v>35.294428167973187</c:v>
                </c:pt>
                <c:pt idx="174">
                  <c:v>40.098516212867544</c:v>
                </c:pt>
                <c:pt idx="175">
                  <c:v>35.70622219270868</c:v>
                </c:pt>
                <c:pt idx="176">
                  <c:v>40.861687887183642</c:v>
                </c:pt>
                <c:pt idx="177">
                  <c:v>35.598605409660912</c:v>
                </c:pt>
                <c:pt idx="178">
                  <c:v>38.4586844755393</c:v>
                </c:pt>
                <c:pt idx="179">
                  <c:v>26.918450306952046</c:v>
                </c:pt>
                <c:pt idx="180">
                  <c:v>39.691187482248445</c:v>
                </c:pt>
                <c:pt idx="181">
                  <c:v>42.224553460508517</c:v>
                </c:pt>
                <c:pt idx="182">
                  <c:v>25.88011417697431</c:v>
                </c:pt>
                <c:pt idx="183">
                  <c:v>40.95252358843792</c:v>
                </c:pt>
                <c:pt idx="184">
                  <c:v>38.326139357587309</c:v>
                </c:pt>
                <c:pt idx="185">
                  <c:v>30.579026737199893</c:v>
                </c:pt>
                <c:pt idx="186">
                  <c:v>35.587813910739868</c:v>
                </c:pt>
                <c:pt idx="187">
                  <c:v>38.46193789593935</c:v>
                </c:pt>
                <c:pt idx="188">
                  <c:v>38.98069673176677</c:v>
                </c:pt>
                <c:pt idx="189">
                  <c:v>48.320102638120439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0-4FFC-93B4-62614782FEFA}"/>
            </c:ext>
          </c:extLst>
        </c:ser>
        <c:ser>
          <c:idx val="1"/>
          <c:order val="1"/>
          <c:tx>
            <c:strRef>
              <c:f>'Figure 21'!$P$2</c:f>
              <c:strCache>
                <c:ptCount val="1"/>
                <c:pt idx="0">
                  <c:v>Subway weekly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21'!$N$3:$N$195</c:f>
              <c:numCache>
                <c:formatCode>dd\ mmm</c:formatCode>
                <c:ptCount val="193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</c:numCache>
            </c:numRef>
          </c:cat>
          <c:val>
            <c:numRef>
              <c:f>'Figure 21'!$P$3:$P$192</c:f>
              <c:numCache>
                <c:formatCode>General</c:formatCode>
                <c:ptCount val="190"/>
                <c:pt idx="4" formatCode="0.0">
                  <c:v>100.56572196422282</c:v>
                </c:pt>
                <c:pt idx="5" formatCode="0.0">
                  <c:v>100.61323973322799</c:v>
                </c:pt>
                <c:pt idx="6" formatCode="0.0">
                  <c:v>96.922750433201969</c:v>
                </c:pt>
                <c:pt idx="7" formatCode="0.0">
                  <c:v>93.517647016438431</c:v>
                </c:pt>
                <c:pt idx="8" formatCode="0.0">
                  <c:v>96.721936710910001</c:v>
                </c:pt>
                <c:pt idx="9" formatCode="0.0">
                  <c:v>94.710920093811154</c:v>
                </c:pt>
                <c:pt idx="10" formatCode="0.0">
                  <c:v>90.451959201897211</c:v>
                </c:pt>
                <c:pt idx="11" formatCode="0.0">
                  <c:v>84.487424458546769</c:v>
                </c:pt>
                <c:pt idx="12" formatCode="0.0">
                  <c:v>79.673781254366233</c:v>
                </c:pt>
                <c:pt idx="13" formatCode="0.0">
                  <c:v>75.765772709352206</c:v>
                </c:pt>
                <c:pt idx="14" formatCode="0.0">
                  <c:v>67.344825664974636</c:v>
                </c:pt>
                <c:pt idx="15" formatCode="0.0">
                  <c:v>55.157221469895525</c:v>
                </c:pt>
                <c:pt idx="16" formatCode="0.0">
                  <c:v>47.481095978800298</c:v>
                </c:pt>
                <c:pt idx="17" formatCode="0.0">
                  <c:v>40.574024950451175</c:v>
                </c:pt>
                <c:pt idx="18" formatCode="0.0">
                  <c:v>33.080518452501984</c:v>
                </c:pt>
                <c:pt idx="19" formatCode="0.0">
                  <c:v>26.602519983832426</c:v>
                </c:pt>
                <c:pt idx="20" formatCode="0.0">
                  <c:v>20.887971494322034</c:v>
                </c:pt>
                <c:pt idx="21" formatCode="0.0">
                  <c:v>16.452441277416266</c:v>
                </c:pt>
                <c:pt idx="22" formatCode="0.0">
                  <c:v>12.495668788612111</c:v>
                </c:pt>
                <c:pt idx="23" formatCode="0.0">
                  <c:v>9.1405527812330671</c:v>
                </c:pt>
                <c:pt idx="24" formatCode="0.0">
                  <c:v>7.5171979053621119</c:v>
                </c:pt>
                <c:pt idx="25" formatCode="0.0">
                  <c:v>5.9939468985834834</c:v>
                </c:pt>
                <c:pt idx="26" formatCode="0.0">
                  <c:v>4.2992287622121115</c:v>
                </c:pt>
                <c:pt idx="27" formatCode="0.0">
                  <c:v>3.8862372872656303</c:v>
                </c:pt>
                <c:pt idx="28" formatCode="0.0">
                  <c:v>3.6441965082758494</c:v>
                </c:pt>
                <c:pt idx="29" formatCode="0.0">
                  <c:v>3.5852601081792494</c:v>
                </c:pt>
                <c:pt idx="30" formatCode="0.0">
                  <c:v>3.5575193904221609</c:v>
                </c:pt>
                <c:pt idx="31" formatCode="0.0">
                  <c:v>3.5398822425010121</c:v>
                </c:pt>
                <c:pt idx="32" formatCode="0.0">
                  <c:v>3.5978014837024417</c:v>
                </c:pt>
                <c:pt idx="33" formatCode="0.0">
                  <c:v>3.5602730431387681</c:v>
                </c:pt>
                <c:pt idx="34" formatCode="0.0">
                  <c:v>3.5251534518157617</c:v>
                </c:pt>
                <c:pt idx="35" formatCode="0.0">
                  <c:v>3.5685773400469603</c:v>
                </c:pt>
                <c:pt idx="36" formatCode="0.0">
                  <c:v>3.5886000104114797</c:v>
                </c:pt>
                <c:pt idx="37" formatCode="0.0">
                  <c:v>3.4478070895827306</c:v>
                </c:pt>
                <c:pt idx="38" formatCode="0.0">
                  <c:v>3.4110743733246731</c:v>
                </c:pt>
                <c:pt idx="39" formatCode="0.0">
                  <c:v>3.3282589488686729</c:v>
                </c:pt>
                <c:pt idx="40" formatCode="0.0">
                  <c:v>3.0567893236892298</c:v>
                </c:pt>
                <c:pt idx="41" formatCode="0.0">
                  <c:v>3.0634459218658585</c:v>
                </c:pt>
                <c:pt idx="42" formatCode="0.0">
                  <c:v>3.0330243089177995</c:v>
                </c:pt>
                <c:pt idx="43" formatCode="0.0">
                  <c:v>2.9033688428551474</c:v>
                </c:pt>
                <c:pt idx="44" formatCode="0.0">
                  <c:v>3.0636576454342324</c:v>
                </c:pt>
                <c:pt idx="45" formatCode="0.0">
                  <c:v>3.1176895705769256</c:v>
                </c:pt>
                <c:pt idx="46" formatCode="0.0">
                  <c:v>3.2348642647716201</c:v>
                </c:pt>
                <c:pt idx="47" formatCode="0.0">
                  <c:v>3.7592266440042512</c:v>
                </c:pt>
                <c:pt idx="48" formatCode="0.0">
                  <c:v>3.7667747768531266</c:v>
                </c:pt>
                <c:pt idx="49" formatCode="0.0">
                  <c:v>3.8128425778214634</c:v>
                </c:pt>
                <c:pt idx="50" formatCode="0.0">
                  <c:v>3.8781117581355287</c:v>
                </c:pt>
                <c:pt idx="51" formatCode="0.0">
                  <c:v>3.7967149292031239</c:v>
                </c:pt>
                <c:pt idx="52" formatCode="0.0">
                  <c:v>3.771874196395129</c:v>
                </c:pt>
                <c:pt idx="53" formatCode="0.0">
                  <c:v>3.5584888554863077</c:v>
                </c:pt>
                <c:pt idx="54" formatCode="0.0">
                  <c:v>3.2646639968375899</c:v>
                </c:pt>
                <c:pt idx="55" formatCode="0.0">
                  <c:v>3.2574512749041458</c:v>
                </c:pt>
                <c:pt idx="56" formatCode="0.0">
                  <c:v>3.2586075865636173</c:v>
                </c:pt>
                <c:pt idx="57" formatCode="0.0">
                  <c:v>3.3159266988261882</c:v>
                </c:pt>
                <c:pt idx="58" formatCode="0.0">
                  <c:v>3.1756961413838098</c:v>
                </c:pt>
                <c:pt idx="59" formatCode="0.0">
                  <c:v>3.0407245360496211</c:v>
                </c:pt>
                <c:pt idx="60" formatCode="0.0">
                  <c:v>3.5833735832517797</c:v>
                </c:pt>
                <c:pt idx="61" formatCode="0.0">
                  <c:v>3.5891369514217311</c:v>
                </c:pt>
                <c:pt idx="62" formatCode="0.0">
                  <c:v>3.6506558047357265</c:v>
                </c:pt>
                <c:pt idx="63" formatCode="0.0">
                  <c:v>3.6974754931015767</c:v>
                </c:pt>
                <c:pt idx="64" formatCode="0.0">
                  <c:v>3.6850474029424207</c:v>
                </c:pt>
                <c:pt idx="65" formatCode="0.0">
                  <c:v>3.8000679932486952</c:v>
                </c:pt>
                <c:pt idx="66" formatCode="0.0">
                  <c:v>3.9893865916611575</c:v>
                </c:pt>
                <c:pt idx="67" formatCode="0.0">
                  <c:v>3.4862592675366559</c:v>
                </c:pt>
                <c:pt idx="68" formatCode="0.0">
                  <c:v>3.4363747643210329</c:v>
                </c:pt>
                <c:pt idx="69" formatCode="0.0">
                  <c:v>3.4353748034511464</c:v>
                </c:pt>
                <c:pt idx="70" formatCode="0.0">
                  <c:v>3.450652130822256</c:v>
                </c:pt>
                <c:pt idx="71" formatCode="0.0">
                  <c:v>3.4535212284466099</c:v>
                </c:pt>
                <c:pt idx="72" formatCode="0.0">
                  <c:v>3.5551709400772298</c:v>
                </c:pt>
                <c:pt idx="73" formatCode="0.0">
                  <c:v>3.6062082097066575</c:v>
                </c:pt>
                <c:pt idx="74" formatCode="0.0">
                  <c:v>3.8006664907528704</c:v>
                </c:pt>
                <c:pt idx="75" formatCode="0.0">
                  <c:v>3.9569079547010184</c:v>
                </c:pt>
                <c:pt idx="76" formatCode="0.0">
                  <c:v>4.0033370900270882</c:v>
                </c:pt>
                <c:pt idx="77" formatCode="0.0">
                  <c:v>4.0773895664685371</c:v>
                </c:pt>
                <c:pt idx="78" formatCode="0.0">
                  <c:v>4.1370790772981199</c:v>
                </c:pt>
                <c:pt idx="79" formatCode="0.0">
                  <c:v>4.1985286046451966</c:v>
                </c:pt>
                <c:pt idx="80" formatCode="0.0">
                  <c:v>4.1987122419699379</c:v>
                </c:pt>
                <c:pt idx="81" formatCode="0.0">
                  <c:v>4.3123061817022803</c:v>
                </c:pt>
                <c:pt idx="82" formatCode="0.0">
                  <c:v>4.5094167475819464</c:v>
                </c:pt>
                <c:pt idx="83" formatCode="0.0">
                  <c:v>4.5940329126580446</c:v>
                </c:pt>
                <c:pt idx="84" formatCode="0.0">
                  <c:v>4.6334871582486681</c:v>
                </c:pt>
                <c:pt idx="85" formatCode="0.0">
                  <c:v>4.721689982339778</c:v>
                </c:pt>
                <c:pt idx="86" formatCode="0.0">
                  <c:v>4.854562846868995</c:v>
                </c:pt>
                <c:pt idx="87" formatCode="0.0">
                  <c:v>5.0479116151692001</c:v>
                </c:pt>
                <c:pt idx="88" formatCode="0.0">
                  <c:v>5.3144026445057193</c:v>
                </c:pt>
                <c:pt idx="89" formatCode="0.0">
                  <c:v>5.3896577323028376</c:v>
                </c:pt>
                <c:pt idx="90" formatCode="0.0">
                  <c:v>5.6028745135156584</c:v>
                </c:pt>
                <c:pt idx="91" formatCode="0.0">
                  <c:v>5.8192682809293439</c:v>
                </c:pt>
                <c:pt idx="92" formatCode="0.0">
                  <c:v>6.1948815085818936</c:v>
                </c:pt>
                <c:pt idx="93" formatCode="0.0">
                  <c:v>6.3995593391401355</c:v>
                </c:pt>
                <c:pt idx="94" formatCode="0.0">
                  <c:v>6.5371298508586833</c:v>
                </c:pt>
                <c:pt idx="95" formatCode="0.0">
                  <c:v>7.4205590201145855</c:v>
                </c:pt>
                <c:pt idx="96" formatCode="0.0">
                  <c:v>7.4922147433238875</c:v>
                </c:pt>
                <c:pt idx="97" formatCode="0.0">
                  <c:v>7.5295535551821242</c:v>
                </c:pt>
                <c:pt idx="98" formatCode="0.0">
                  <c:v>7.5424817027579349</c:v>
                </c:pt>
                <c:pt idx="99" formatCode="0.0">
                  <c:v>7.4234131075600081</c:v>
                </c:pt>
                <c:pt idx="100" formatCode="0.0">
                  <c:v>7.5423026528763755</c:v>
                </c:pt>
                <c:pt idx="101" formatCode="0.0">
                  <c:v>7.5639836667843996</c:v>
                </c:pt>
                <c:pt idx="102" formatCode="0.0">
                  <c:v>7.0846011817187513</c:v>
                </c:pt>
                <c:pt idx="103" formatCode="0.0">
                  <c:v>7.2230140784108032</c:v>
                </c:pt>
                <c:pt idx="104" formatCode="0.0">
                  <c:v>7.3782624916494228</c:v>
                </c:pt>
                <c:pt idx="105" formatCode="0.0">
                  <c:v>7.5971114203545103</c:v>
                </c:pt>
                <c:pt idx="106" formatCode="0.0">
                  <c:v>7.8800031445658174</c:v>
                </c:pt>
                <c:pt idx="107" formatCode="0.0">
                  <c:v>7.9668803979552036</c:v>
                </c:pt>
                <c:pt idx="108" formatCode="0.0">
                  <c:v>8.4687025213708846</c:v>
                </c:pt>
                <c:pt idx="109" formatCode="0.0">
                  <c:v>8.3216269504925453</c:v>
                </c:pt>
                <c:pt idx="110" formatCode="0.0">
                  <c:v>8.4390307040386983</c:v>
                </c:pt>
                <c:pt idx="111" formatCode="0.0">
                  <c:v>8.5496139415871877</c:v>
                </c:pt>
                <c:pt idx="112" formatCode="0.0">
                  <c:v>8.7452759980105679</c:v>
                </c:pt>
                <c:pt idx="113" formatCode="0.0">
                  <c:v>8.9926497238665739</c:v>
                </c:pt>
                <c:pt idx="114" formatCode="0.0">
                  <c:v>8.9976694492011617</c:v>
                </c:pt>
                <c:pt idx="115" formatCode="0.0">
                  <c:v>8.7148713831918183</c:v>
                </c:pt>
                <c:pt idx="116" formatCode="0.0">
                  <c:v>8.8564192604905703</c:v>
                </c:pt>
                <c:pt idx="117" formatCode="0.0">
                  <c:v>9.5358470435245373</c:v>
                </c:pt>
                <c:pt idx="118" formatCode="0.0">
                  <c:v>10.267460189492628</c:v>
                </c:pt>
                <c:pt idx="119" formatCode="0.0">
                  <c:v>10.837496238510241</c:v>
                </c:pt>
                <c:pt idx="120" formatCode="0.0">
                  <c:v>11.501109367571072</c:v>
                </c:pt>
                <c:pt idx="121" formatCode="0.0">
                  <c:v>12.205825169483202</c:v>
                </c:pt>
                <c:pt idx="122" formatCode="0.0">
                  <c:v>11.143844492553487</c:v>
                </c:pt>
                <c:pt idx="123" formatCode="0.0">
                  <c:v>9.8787011096367596</c:v>
                </c:pt>
                <c:pt idx="124" formatCode="0.0">
                  <c:v>10.509237980194834</c:v>
                </c:pt>
                <c:pt idx="125" formatCode="0.0">
                  <c:v>10.705480352352684</c:v>
                </c:pt>
                <c:pt idx="126" formatCode="0.0">
                  <c:v>11.282992977112029</c:v>
                </c:pt>
                <c:pt idx="127" formatCode="0.0">
                  <c:v>11.660163383799324</c:v>
                </c:pt>
                <c:pt idx="128" formatCode="0.0">
                  <c:v>12.570038867145891</c:v>
                </c:pt>
                <c:pt idx="129" formatCode="0.0">
                  <c:v>15.200702540589466</c:v>
                </c:pt>
                <c:pt idx="130" formatCode="0.0">
                  <c:v>17.090561315694142</c:v>
                </c:pt>
                <c:pt idx="131" formatCode="0.0">
                  <c:v>17.830365974990585</c:v>
                </c:pt>
                <c:pt idx="132" formatCode="0.0">
                  <c:v>18.641741250476873</c:v>
                </c:pt>
                <c:pt idx="133" formatCode="0.0">
                  <c:v>19.747453036569386</c:v>
                </c:pt>
                <c:pt idx="134" formatCode="0.0">
                  <c:v>19.841073742126305</c:v>
                </c:pt>
                <c:pt idx="135" formatCode="0.0">
                  <c:v>20.540753737688938</c:v>
                </c:pt>
                <c:pt idx="136" formatCode="0.0">
                  <c:v>21.538430865314247</c:v>
                </c:pt>
                <c:pt idx="137" formatCode="0.0">
                  <c:v>22.815236050325844</c:v>
                </c:pt>
                <c:pt idx="138" formatCode="0.0">
                  <c:v>23.013533582930702</c:v>
                </c:pt>
                <c:pt idx="139" formatCode="0.0">
                  <c:v>23.676951935287388</c:v>
                </c:pt>
                <c:pt idx="140" formatCode="0.0">
                  <c:v>23.746691794070689</c:v>
                </c:pt>
                <c:pt idx="141" formatCode="0.0">
                  <c:v>23.995615168746518</c:v>
                </c:pt>
                <c:pt idx="142" formatCode="0.0">
                  <c:v>24.589798984749418</c:v>
                </c:pt>
                <c:pt idx="143" formatCode="0.0">
                  <c:v>25.024087920944037</c:v>
                </c:pt>
                <c:pt idx="144" formatCode="0.0">
                  <c:v>24.969806321981849</c:v>
                </c:pt>
                <c:pt idx="145" formatCode="0.0">
                  <c:v>25.052877288827876</c:v>
                </c:pt>
                <c:pt idx="146" formatCode="0.0">
                  <c:v>25.401713725383352</c:v>
                </c:pt>
                <c:pt idx="147" formatCode="0.0">
                  <c:v>25.625615003384517</c:v>
                </c:pt>
                <c:pt idx="148" formatCode="0.0">
                  <c:v>26.782259146311446</c:v>
                </c:pt>
                <c:pt idx="149" formatCode="0.0">
                  <c:v>27.303435874950139</c:v>
                </c:pt>
                <c:pt idx="150" formatCode="0.0">
                  <c:v>27.990138406743831</c:v>
                </c:pt>
                <c:pt idx="151" formatCode="0.0">
                  <c:v>30.090538833123357</c:v>
                </c:pt>
                <c:pt idx="152" formatCode="0.0">
                  <c:v>30.943304174607409</c:v>
                </c:pt>
                <c:pt idx="153" formatCode="0.0">
                  <c:v>30.887449331773503</c:v>
                </c:pt>
                <c:pt idx="154" formatCode="0.0">
                  <c:v>31.529663184021331</c:v>
                </c:pt>
                <c:pt idx="155" formatCode="0.0">
                  <c:v>32.16587679932973</c:v>
                </c:pt>
                <c:pt idx="156" formatCode="0.0">
                  <c:v>32.188490880283283</c:v>
                </c:pt>
                <c:pt idx="157" formatCode="0.0">
                  <c:v>32.947459327194537</c:v>
                </c:pt>
                <c:pt idx="158" formatCode="0.0">
                  <c:v>30.857495694084509</c:v>
                </c:pt>
                <c:pt idx="159" formatCode="0.0">
                  <c:v>31.072378364651652</c:v>
                </c:pt>
                <c:pt idx="160" formatCode="0.0">
                  <c:v>31.811357967698857</c:v>
                </c:pt>
                <c:pt idx="161" formatCode="0.0">
                  <c:v>32.178883981999981</c:v>
                </c:pt>
                <c:pt idx="162" formatCode="0.0">
                  <c:v>31.038531394155861</c:v>
                </c:pt>
                <c:pt idx="163" formatCode="0.0">
                  <c:v>30.774322457302848</c:v>
                </c:pt>
                <c:pt idx="164" formatCode="0.0">
                  <c:v>29.445605598337611</c:v>
                </c:pt>
                <c:pt idx="165" formatCode="0.0">
                  <c:v>31.728075211486608</c:v>
                </c:pt>
                <c:pt idx="166" formatCode="0.0">
                  <c:v>32.180241627316647</c:v>
                </c:pt>
                <c:pt idx="167" formatCode="0.0">
                  <c:v>32.929106095832609</c:v>
                </c:pt>
                <c:pt idx="168" formatCode="0.0">
                  <c:v>33.210674337249962</c:v>
                </c:pt>
                <c:pt idx="169" formatCode="0.0">
                  <c:v>34.493404844427118</c:v>
                </c:pt>
                <c:pt idx="170" formatCode="0.0">
                  <c:v>35.148630448824044</c:v>
                </c:pt>
                <c:pt idx="171" formatCode="0.0">
                  <c:v>36.697406050801909</c:v>
                </c:pt>
                <c:pt idx="172" formatCode="0.0">
                  <c:v>36.393006167901987</c:v>
                </c:pt>
                <c:pt idx="173" formatCode="0.0">
                  <c:v>37.096034784399407</c:v>
                </c:pt>
                <c:pt idx="174" formatCode="0.0">
                  <c:v>36.774434308969738</c:v>
                </c:pt>
                <c:pt idx="175" formatCode="0.0">
                  <c:v>37.088100796489719</c:v>
                </c:pt>
                <c:pt idx="176" formatCode="0.0">
                  <c:v>36.133799236126471</c:v>
                </c:pt>
                <c:pt idx="177" formatCode="0.0">
                  <c:v>36.761907709594368</c:v>
                </c:pt>
                <c:pt idx="178" formatCode="0.0">
                  <c:v>37.065627316400217</c:v>
                </c:pt>
                <c:pt idx="179" formatCode="0.0">
                  <c:v>35.661897599866734</c:v>
                </c:pt>
                <c:pt idx="180" formatCode="0.0">
                  <c:v>35.674874128617347</c:v>
                </c:pt>
                <c:pt idx="181" formatCode="0.0">
                  <c:v>36.064521835463971</c:v>
                </c:pt>
                <c:pt idx="182" formatCode="0.0">
                  <c:v>34.938856444272638</c:v>
                </c:pt>
                <c:pt idx="183" formatCode="0.0">
                  <c:v>36.177336959099463</c:v>
                </c:pt>
                <c:pt idx="184" formatCode="0.0">
                  <c:v>36.00172987534102</c:v>
                </c:pt>
                <c:pt idx="185" formatCode="0.0">
                  <c:v>35.538321771235061</c:v>
                </c:pt>
                <c:pt idx="186" formatCode="0.0">
                  <c:v>38.744034408541651</c:v>
                </c:pt>
                <c:pt idx="187" formatCode="0.0">
                  <c:v>37.934863192896763</c:v>
                </c:pt>
                <c:pt idx="188" formatCode="0.0">
                  <c:v>37.463349518693292</c:v>
                </c:pt>
                <c:pt idx="189" formatCode="0.0">
                  <c:v>38.232571023282887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0-4FFC-93B4-62614782FEFA}"/>
            </c:ext>
          </c:extLst>
        </c:ser>
        <c:ser>
          <c:idx val="2"/>
          <c:order val="2"/>
          <c:tx>
            <c:strRef>
              <c:f>'Figure 21'!$Q$2</c:f>
              <c:strCache>
                <c:ptCount val="1"/>
                <c:pt idx="0">
                  <c:v>Tram weekly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21'!$N$3:$N$195</c:f>
              <c:numCache>
                <c:formatCode>dd\ mmm</c:formatCode>
                <c:ptCount val="193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</c:numCache>
            </c:numRef>
          </c:cat>
          <c:val>
            <c:numRef>
              <c:f>'Figure 21'!$Q$3:$Q$192</c:f>
              <c:numCache>
                <c:formatCode>General</c:formatCode>
                <c:ptCount val="190"/>
                <c:pt idx="3" formatCode="0.0">
                  <c:v>85.229264936456801</c:v>
                </c:pt>
                <c:pt idx="4" formatCode="0.0">
                  <c:v>87.614090995471912</c:v>
                </c:pt>
                <c:pt idx="5" formatCode="0.0">
                  <c:v>89.998917054486995</c:v>
                </c:pt>
                <c:pt idx="6" formatCode="0.0">
                  <c:v>92.383743113502106</c:v>
                </c:pt>
                <c:pt idx="7" formatCode="0.0">
                  <c:v>94.768569172517203</c:v>
                </c:pt>
                <c:pt idx="8" formatCode="0.0">
                  <c:v>97.153395231532286</c:v>
                </c:pt>
                <c:pt idx="9" formatCode="0.0">
                  <c:v>99.538221290547398</c:v>
                </c:pt>
                <c:pt idx="10" formatCode="0.0">
                  <c:v>101.92304734956248</c:v>
                </c:pt>
                <c:pt idx="11" formatCode="0.0">
                  <c:v>92.758579727923504</c:v>
                </c:pt>
                <c:pt idx="12" formatCode="0.0">
                  <c:v>83.594112106284513</c:v>
                </c:pt>
                <c:pt idx="13" formatCode="0.0">
                  <c:v>74.429644484645522</c:v>
                </c:pt>
                <c:pt idx="14" formatCode="0.0">
                  <c:v>65.265176863006531</c:v>
                </c:pt>
                <c:pt idx="15" formatCode="0.0">
                  <c:v>56.100709241367539</c:v>
                </c:pt>
                <c:pt idx="16" formatCode="0.0">
                  <c:v>46.936241619728548</c:v>
                </c:pt>
                <c:pt idx="17" formatCode="0.0">
                  <c:v>37.771773998089564</c:v>
                </c:pt>
                <c:pt idx="18" formatCode="0.0">
                  <c:v>33.303239838673889</c:v>
                </c:pt>
                <c:pt idx="19" formatCode="0.0">
                  <c:v>28.834705679258224</c:v>
                </c:pt>
                <c:pt idx="20" formatCode="0.0">
                  <c:v>24.366171519842556</c:v>
                </c:pt>
                <c:pt idx="21" formatCode="0.0">
                  <c:v>19.897637360426881</c:v>
                </c:pt>
                <c:pt idx="22" formatCode="0.0">
                  <c:v>15.429103201011213</c:v>
                </c:pt>
                <c:pt idx="23" formatCode="0.0">
                  <c:v>10.960569041595543</c:v>
                </c:pt>
                <c:pt idx="24" formatCode="0.0">
                  <c:v>6.4920348821798717</c:v>
                </c:pt>
                <c:pt idx="25" formatCode="0.0">
                  <c:v>6.1302938847087463</c:v>
                </c:pt>
                <c:pt idx="26" formatCode="0.0">
                  <c:v>5.7685528872376199</c:v>
                </c:pt>
                <c:pt idx="27" formatCode="0.0">
                  <c:v>5.4068118897664945</c:v>
                </c:pt>
                <c:pt idx="28" formatCode="0.0">
                  <c:v>5.0450708922953691</c:v>
                </c:pt>
                <c:pt idx="29" formatCode="0.0">
                  <c:v>4.6833298948242428</c:v>
                </c:pt>
                <c:pt idx="30" formatCode="0.0">
                  <c:v>4.3215888973531174</c:v>
                </c:pt>
                <c:pt idx="31" formatCode="0.0">
                  <c:v>3.9598478998819915</c:v>
                </c:pt>
                <c:pt idx="32" formatCode="0.0">
                  <c:v>3.8185493137221664</c:v>
                </c:pt>
                <c:pt idx="33" formatCode="0.0">
                  <c:v>3.6772507275623409</c:v>
                </c:pt>
                <c:pt idx="34" formatCode="0.0">
                  <c:v>3.5359521414025155</c:v>
                </c:pt>
                <c:pt idx="35" formatCode="0.0">
                  <c:v>3.3946535552426909</c:v>
                </c:pt>
                <c:pt idx="36" formatCode="0.0">
                  <c:v>3.2533549690828654</c:v>
                </c:pt>
                <c:pt idx="37" formatCode="0.0">
                  <c:v>3.1120563829230399</c:v>
                </c:pt>
                <c:pt idx="38" formatCode="0.0">
                  <c:v>2.9707577967632148</c:v>
                </c:pt>
                <c:pt idx="39" formatCode="0.0">
                  <c:v>2.9411554057953775</c:v>
                </c:pt>
                <c:pt idx="40" formatCode="0.0">
                  <c:v>2.9115530148275397</c:v>
                </c:pt>
                <c:pt idx="41" formatCode="0.0">
                  <c:v>2.8819506238597019</c:v>
                </c:pt>
                <c:pt idx="42" formatCode="0.0">
                  <c:v>2.8523482328918646</c:v>
                </c:pt>
                <c:pt idx="43" formatCode="0.0">
                  <c:v>2.8227458419240268</c:v>
                </c:pt>
                <c:pt idx="44" formatCode="0.0">
                  <c:v>2.793143450956189</c:v>
                </c:pt>
                <c:pt idx="45" formatCode="0.0">
                  <c:v>2.7635410599883516</c:v>
                </c:pt>
                <c:pt idx="46" formatCode="0.0">
                  <c:v>2.7763618377351689</c:v>
                </c:pt>
                <c:pt idx="47" formatCode="0.0">
                  <c:v>2.7891826154819861</c:v>
                </c:pt>
                <c:pt idx="48" formatCode="0.0">
                  <c:v>2.8020033932288033</c:v>
                </c:pt>
                <c:pt idx="49" formatCode="0.0">
                  <c:v>2.8148241709756205</c:v>
                </c:pt>
                <c:pt idx="50" formatCode="0.0">
                  <c:v>2.8276449487224378</c:v>
                </c:pt>
                <c:pt idx="51" formatCode="0.0">
                  <c:v>2.840465726469255</c:v>
                </c:pt>
                <c:pt idx="52" formatCode="0.0">
                  <c:v>2.8532865042160722</c:v>
                </c:pt>
                <c:pt idx="53" formatCode="0.0">
                  <c:v>2.8553577247751205</c:v>
                </c:pt>
                <c:pt idx="54" formatCode="0.0">
                  <c:v>2.8574289453341688</c:v>
                </c:pt>
                <c:pt idx="55" formatCode="0.0">
                  <c:v>2.8595001658932171</c:v>
                </c:pt>
                <c:pt idx="56" formatCode="0.0">
                  <c:v>2.8615713864522654</c:v>
                </c:pt>
                <c:pt idx="57" formatCode="0.0">
                  <c:v>2.8636426070113141</c:v>
                </c:pt>
                <c:pt idx="58" formatCode="0.0">
                  <c:v>2.8657138275703624</c:v>
                </c:pt>
                <c:pt idx="59" formatCode="0.0">
                  <c:v>2.8677850481294107</c:v>
                </c:pt>
                <c:pt idx="60" formatCode="0.0">
                  <c:v>2.8795458158058209</c:v>
                </c:pt>
                <c:pt idx="61" formatCode="0.0">
                  <c:v>2.8913065834822316</c:v>
                </c:pt>
                <c:pt idx="62" formatCode="0.0">
                  <c:v>2.9030673511586418</c:v>
                </c:pt>
                <c:pt idx="63" formatCode="0.0">
                  <c:v>2.914828118835052</c:v>
                </c:pt>
                <c:pt idx="64" formatCode="0.0">
                  <c:v>2.9265888865114622</c:v>
                </c:pt>
                <c:pt idx="65" formatCode="0.0">
                  <c:v>2.9383496541878729</c:v>
                </c:pt>
                <c:pt idx="66" formatCode="0.0">
                  <c:v>2.9501104218642831</c:v>
                </c:pt>
                <c:pt idx="67" formatCode="0.0">
                  <c:v>2.9645499187298747</c:v>
                </c:pt>
                <c:pt idx="68" formatCode="0.0">
                  <c:v>2.9789894155954668</c:v>
                </c:pt>
                <c:pt idx="69" formatCode="0.0">
                  <c:v>2.9934289124610585</c:v>
                </c:pt>
                <c:pt idx="70" formatCode="0.0">
                  <c:v>3.0078684093266501</c:v>
                </c:pt>
                <c:pt idx="71" formatCode="0.0">
                  <c:v>3.0223079061922422</c:v>
                </c:pt>
                <c:pt idx="72" formatCode="0.0">
                  <c:v>3.0367474030578343</c:v>
                </c:pt>
                <c:pt idx="73" formatCode="0.0">
                  <c:v>3.051186899923426</c:v>
                </c:pt>
                <c:pt idx="74" formatCode="0.0">
                  <c:v>3.0471886217850628</c:v>
                </c:pt>
                <c:pt idx="75" formatCode="0.0">
                  <c:v>3.0431903436466992</c:v>
                </c:pt>
                <c:pt idx="76" formatCode="0.0">
                  <c:v>3.0391920655083355</c:v>
                </c:pt>
                <c:pt idx="77" formatCode="0.0">
                  <c:v>3.0351937873699724</c:v>
                </c:pt>
                <c:pt idx="78" formatCode="0.0">
                  <c:v>3.0311955092316092</c:v>
                </c:pt>
                <c:pt idx="79" formatCode="0.0">
                  <c:v>3.0271972310932456</c:v>
                </c:pt>
                <c:pt idx="80" formatCode="0.0">
                  <c:v>3.0231989529548824</c:v>
                </c:pt>
                <c:pt idx="81" formatCode="0.0">
                  <c:v>3.1206623266529387</c:v>
                </c:pt>
                <c:pt idx="82" formatCode="0.0">
                  <c:v>3.2181257003509947</c:v>
                </c:pt>
                <c:pt idx="83" formatCode="0.0">
                  <c:v>3.315589074049051</c:v>
                </c:pt>
                <c:pt idx="84" formatCode="0.0">
                  <c:v>3.4130524477471074</c:v>
                </c:pt>
                <c:pt idx="85" formatCode="0.0">
                  <c:v>3.5105158214451637</c:v>
                </c:pt>
                <c:pt idx="86" formatCode="0.0">
                  <c:v>3.6079791951432196</c:v>
                </c:pt>
                <c:pt idx="87" formatCode="0.0">
                  <c:v>3.705442568841276</c:v>
                </c:pt>
                <c:pt idx="88" formatCode="0.0">
                  <c:v>3.7867427554198647</c:v>
                </c:pt>
                <c:pt idx="89" formatCode="0.0">
                  <c:v>3.8680429419984543</c:v>
                </c:pt>
                <c:pt idx="90" formatCode="0.0">
                  <c:v>3.9493431285770431</c:v>
                </c:pt>
                <c:pt idx="91" formatCode="0.0">
                  <c:v>4.0306433151556318</c:v>
                </c:pt>
                <c:pt idx="92" formatCode="0.0">
                  <c:v>4.1119435017342214</c:v>
                </c:pt>
                <c:pt idx="93" formatCode="0.0">
                  <c:v>4.1932436883128092</c:v>
                </c:pt>
                <c:pt idx="94" formatCode="0.0">
                  <c:v>4.2745438748913989</c:v>
                </c:pt>
                <c:pt idx="95" formatCode="0.0">
                  <c:v>4.3801657174993647</c:v>
                </c:pt>
                <c:pt idx="96" formatCode="0.0">
                  <c:v>4.4857875601073305</c:v>
                </c:pt>
                <c:pt idx="97" formatCode="0.0">
                  <c:v>4.5914094027152963</c:v>
                </c:pt>
                <c:pt idx="98" formatCode="0.0">
                  <c:v>4.6970312453232612</c:v>
                </c:pt>
                <c:pt idx="99" formatCode="0.0">
                  <c:v>4.802653087931227</c:v>
                </c:pt>
                <c:pt idx="100" formatCode="0.0">
                  <c:v>4.9082749305391928</c:v>
                </c:pt>
                <c:pt idx="101" formatCode="0.0">
                  <c:v>5.0138967731471586</c:v>
                </c:pt>
                <c:pt idx="102" formatCode="0.0">
                  <c:v>5.0640879097003353</c:v>
                </c:pt>
                <c:pt idx="103" formatCode="0.0">
                  <c:v>5.1142790462535119</c:v>
                </c:pt>
                <c:pt idx="104" formatCode="0.0">
                  <c:v>5.1644701828066886</c:v>
                </c:pt>
                <c:pt idx="105" formatCode="0.0">
                  <c:v>5.2146613193598652</c:v>
                </c:pt>
                <c:pt idx="106" formatCode="0.0">
                  <c:v>5.2648524559130419</c:v>
                </c:pt>
                <c:pt idx="107" formatCode="0.0">
                  <c:v>5.3150435924662185</c:v>
                </c:pt>
                <c:pt idx="108" formatCode="0.0">
                  <c:v>5.3652347290193951</c:v>
                </c:pt>
                <c:pt idx="109" formatCode="0.0">
                  <c:v>5.5474940025418773</c:v>
                </c:pt>
                <c:pt idx="110" formatCode="0.0">
                  <c:v>5.7297532760643604</c:v>
                </c:pt>
                <c:pt idx="111" formatCode="0.0">
                  <c:v>5.9120125495868425</c:v>
                </c:pt>
                <c:pt idx="112" formatCode="0.0">
                  <c:v>6.0942718231093256</c:v>
                </c:pt>
                <c:pt idx="113" formatCode="0.0">
                  <c:v>6.2765310966318077</c:v>
                </c:pt>
                <c:pt idx="114" formatCode="0.0">
                  <c:v>6.4587903701542908</c:v>
                </c:pt>
                <c:pt idx="115" formatCode="0.0">
                  <c:v>6.641049643676773</c:v>
                </c:pt>
                <c:pt idx="116" formatCode="0.0">
                  <c:v>6.9625110976197782</c:v>
                </c:pt>
                <c:pt idx="117" formatCode="0.0">
                  <c:v>7.2839725515627816</c:v>
                </c:pt>
                <c:pt idx="118" formatCode="0.0">
                  <c:v>7.6054340055057859</c:v>
                </c:pt>
                <c:pt idx="119" formatCode="0.0">
                  <c:v>7.9268954594487901</c:v>
                </c:pt>
                <c:pt idx="120" formatCode="0.0">
                  <c:v>8.2483569133917953</c:v>
                </c:pt>
                <c:pt idx="121" formatCode="0.0">
                  <c:v>8.5698183673347987</c:v>
                </c:pt>
                <c:pt idx="122" formatCode="0.0">
                  <c:v>8.8912798212778039</c:v>
                </c:pt>
                <c:pt idx="123" formatCode="0.0">
                  <c:v>9.2200100681677686</c:v>
                </c:pt>
                <c:pt idx="124" formatCode="0.0">
                  <c:v>9.5487403150577332</c:v>
                </c:pt>
                <c:pt idx="125" formatCode="0.0">
                  <c:v>9.8774705619476979</c:v>
                </c:pt>
                <c:pt idx="126" formatCode="0.0">
                  <c:v>10.206200808837663</c:v>
                </c:pt>
                <c:pt idx="127" formatCode="0.0">
                  <c:v>10.534931055727627</c:v>
                </c:pt>
                <c:pt idx="128" formatCode="0.0">
                  <c:v>10.863661302617592</c:v>
                </c:pt>
                <c:pt idx="129" formatCode="0.0">
                  <c:v>11.192391549507557</c:v>
                </c:pt>
                <c:pt idx="130" formatCode="0.0">
                  <c:v>11.45635754615293</c:v>
                </c:pt>
                <c:pt idx="131" formatCode="0.0">
                  <c:v>11.720323542798301</c:v>
                </c:pt>
                <c:pt idx="132" formatCode="0.0">
                  <c:v>11.984289539443672</c:v>
                </c:pt>
                <c:pt idx="133" formatCode="0.0">
                  <c:v>12.248255536089045</c:v>
                </c:pt>
                <c:pt idx="134" formatCode="0.0">
                  <c:v>12.512221532734419</c:v>
                </c:pt>
                <c:pt idx="135" formatCode="0.0">
                  <c:v>12.776187529379788</c:v>
                </c:pt>
                <c:pt idx="136" formatCode="0.0">
                  <c:v>13.040153526025161</c:v>
                </c:pt>
                <c:pt idx="137" formatCode="0.0">
                  <c:v>13.247926283045302</c:v>
                </c:pt>
                <c:pt idx="138" formatCode="0.0">
                  <c:v>13.455699040065443</c:v>
                </c:pt>
                <c:pt idx="139" formatCode="0.0">
                  <c:v>13.663471797085585</c:v>
                </c:pt>
                <c:pt idx="140" formatCode="0.0">
                  <c:v>13.871244554105724</c:v>
                </c:pt>
                <c:pt idx="141" formatCode="0.0">
                  <c:v>14.079017311125863</c:v>
                </c:pt>
                <c:pt idx="142" formatCode="0.0">
                  <c:v>14.286790068146006</c:v>
                </c:pt>
                <c:pt idx="143" formatCode="0.0">
                  <c:v>14.494562825166145</c:v>
                </c:pt>
                <c:pt idx="144" formatCode="0.0">
                  <c:v>14.257790229396965</c:v>
                </c:pt>
                <c:pt idx="145" formatCode="0.0">
                  <c:v>14.021017633627782</c:v>
                </c:pt>
                <c:pt idx="146" formatCode="0.0">
                  <c:v>13.784245037858602</c:v>
                </c:pt>
                <c:pt idx="147" formatCode="0.0">
                  <c:v>13.547472442089422</c:v>
                </c:pt>
                <c:pt idx="148" formatCode="0.0">
                  <c:v>13.310699846320238</c:v>
                </c:pt>
                <c:pt idx="149" formatCode="0.0">
                  <c:v>13.073927250551058</c:v>
                </c:pt>
                <c:pt idx="150" formatCode="0.0">
                  <c:v>12.837154654781877</c:v>
                </c:pt>
                <c:pt idx="151" formatCode="0.0">
                  <c:v>13.475746056687367</c:v>
                </c:pt>
                <c:pt idx="152" formatCode="0.0">
                  <c:v>14.114337458592859</c:v>
                </c:pt>
                <c:pt idx="153" formatCode="0.0">
                  <c:v>14.752928860498351</c:v>
                </c:pt>
                <c:pt idx="154" formatCode="0.0">
                  <c:v>15.391520262403843</c:v>
                </c:pt>
                <c:pt idx="155" formatCode="0.0">
                  <c:v>16.030111664309334</c:v>
                </c:pt>
                <c:pt idx="156" formatCode="0.0">
                  <c:v>16.668703066214825</c:v>
                </c:pt>
                <c:pt idx="157" formatCode="0.0">
                  <c:v>17.307294468120318</c:v>
                </c:pt>
                <c:pt idx="158" formatCode="0.0">
                  <c:v>17.416188127760904</c:v>
                </c:pt>
                <c:pt idx="159" formatCode="0.0">
                  <c:v>17.525081787401493</c:v>
                </c:pt>
                <c:pt idx="160" formatCode="0.0">
                  <c:v>17.633975447042079</c:v>
                </c:pt>
                <c:pt idx="161" formatCode="0.0">
                  <c:v>17.742869106682665</c:v>
                </c:pt>
                <c:pt idx="162" formatCode="0.0">
                  <c:v>17.851762766323251</c:v>
                </c:pt>
                <c:pt idx="163" formatCode="0.0">
                  <c:v>17.96065642596384</c:v>
                </c:pt>
                <c:pt idx="164" formatCode="0.0">
                  <c:v>18.069550085604426</c:v>
                </c:pt>
                <c:pt idx="165" formatCode="0.0">
                  <c:v>18.012157065125788</c:v>
                </c:pt>
                <c:pt idx="166" formatCode="0.0">
                  <c:v>17.954764044647145</c:v>
                </c:pt>
                <c:pt idx="167" formatCode="0.0">
                  <c:v>17.897371024168507</c:v>
                </c:pt>
                <c:pt idx="168" formatCode="0.0">
                  <c:v>17.839978003689865</c:v>
                </c:pt>
                <c:pt idx="169" formatCode="0.0">
                  <c:v>17.782584983211226</c:v>
                </c:pt>
                <c:pt idx="170" formatCode="0.0">
                  <c:v>17.725191962732588</c:v>
                </c:pt>
                <c:pt idx="171" formatCode="0.0">
                  <c:v>17.667798942253945</c:v>
                </c:pt>
                <c:pt idx="172" formatCode="0.0">
                  <c:v>18.972004295560112</c:v>
                </c:pt>
                <c:pt idx="173" formatCode="0.0">
                  <c:v>20.276209648866278</c:v>
                </c:pt>
                <c:pt idx="174" formatCode="0.0">
                  <c:v>21.580415002172444</c:v>
                </c:pt>
                <c:pt idx="175" formatCode="0.0">
                  <c:v>22.88462035547861</c:v>
                </c:pt>
                <c:pt idx="176" formatCode="0.0">
                  <c:v>24.188825708784776</c:v>
                </c:pt>
                <c:pt idx="177" formatCode="0.0">
                  <c:v>25.493031062090946</c:v>
                </c:pt>
                <c:pt idx="178" formatCode="0.0">
                  <c:v>26.797236415397112</c:v>
                </c:pt>
                <c:pt idx="179" formatCode="0.0">
                  <c:v>26.71896987832481</c:v>
                </c:pt>
                <c:pt idx="180" formatCode="0.0">
                  <c:v>26.640703341252504</c:v>
                </c:pt>
                <c:pt idx="181" formatCode="0.0">
                  <c:v>26.562436804180201</c:v>
                </c:pt>
                <c:pt idx="182" formatCode="0.0">
                  <c:v>26.484170267107899</c:v>
                </c:pt>
                <c:pt idx="183" formatCode="0.0">
                  <c:v>26.40590373003559</c:v>
                </c:pt>
                <c:pt idx="184" formatCode="0.0">
                  <c:v>26.327637192963287</c:v>
                </c:pt>
                <c:pt idx="185" formatCode="0.0">
                  <c:v>26.249370655890985</c:v>
                </c:pt>
                <c:pt idx="186" formatCode="0.0">
                  <c:v>26.333659659526855</c:v>
                </c:pt>
                <c:pt idx="187" formatCode="0.0">
                  <c:v>26.417948663162726</c:v>
                </c:pt>
                <c:pt idx="188" formatCode="0.0">
                  <c:v>26.502237666798596</c:v>
                </c:pt>
                <c:pt idx="189" formatCode="0.0">
                  <c:v>26.586526670434466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64B0-4FFC-93B4-62614782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'Figure 21'!$R$1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21'!$N$3:$N$195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21'!$R$2:$R$191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F-64B0-4FFC-93B4-62614782FEF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4B0-4FFC-93B4-62614782FEF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4B0-4FFC-93B4-62614782FEF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64B0-4FFC-93B4-62614782FEF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21'!$N$3:$N$195</c15:sqref>
                        </c15:formulaRef>
                      </c:ext>
                    </c:extLst>
                    <c:numCache>
                      <c:formatCode>dd\ mmm</c:formatCode>
                      <c:ptCount val="193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21'!$V$2:$V$191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4B0-4FFC-93B4-62614782FEFA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21'!$AF$1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507"/>
                        <a:gd name="adj2" fmla="val 10012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64B0-4FFC-93B4-62614782FEF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21'!$AG$9:$AG$10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21'!$AH$9:$AH$10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4B0-4FFC-93B4-62614782FEFA}"/>
            </c:ext>
          </c:extLst>
        </c:ser>
        <c:ser>
          <c:idx val="9"/>
          <c:order val="9"/>
          <c:tx>
            <c:strRef>
              <c:f>'Figure 21'!$AF$2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B0-4FFC-93B4-62614782FEF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21'!$AG$12:$AG$13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21'!$AH$12:$AH$13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4B0-4FFC-93B4-62614782FEFA}"/>
            </c:ext>
          </c:extLst>
        </c:ser>
        <c:ser>
          <c:idx val="10"/>
          <c:order val="10"/>
          <c:tx>
            <c:strRef>
              <c:f>'Figure 21'!$AF$3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7178857173403082E-2"/>
                  <c:y val="3.1683254358305886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885072989957394E-2"/>
                      <c:h val="3.84479792374946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4B0-4FFC-93B4-62614782FEF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21'!$AG$15:$AG$16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21'!$AH$15:$AH$16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4B0-4FFC-93B4-62614782FEFA}"/>
            </c:ext>
          </c:extLst>
        </c:ser>
        <c:ser>
          <c:idx val="11"/>
          <c:order val="11"/>
          <c:tx>
            <c:strRef>
              <c:f>'Figure 21'!$AF$4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6539037476070534E-2"/>
                  <c:y val="3.1683254358305886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B0-4FFC-93B4-62614782FEF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21'!$AG$18:$AG$19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21'!$AH$18:$AH$19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4B0-4FFC-93B4-62614782FEFA}"/>
            </c:ext>
          </c:extLst>
        </c:ser>
        <c:ser>
          <c:idx val="12"/>
          <c:order val="12"/>
          <c:tx>
            <c:strRef>
              <c:f>'Figure 21'!$AF$5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0076711908608614E-2"/>
                  <c:y val="3.1683254358305886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B0-4FFC-93B4-62614782FEF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21'!$AG$21:$AG$22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21'!$AH$21:$AH$22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4B0-4FFC-93B4-62614782FEFA}"/>
            </c:ext>
          </c:extLst>
        </c:ser>
        <c:ser>
          <c:idx val="13"/>
          <c:order val="13"/>
          <c:tx>
            <c:strRef>
              <c:f>'Figure 21'!$AF$6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B0-4FFC-93B4-62614782FEF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21'!$AG$24:$AG$25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21'!$AH$24:$AH$25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4B0-4FFC-93B4-62614782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21'!$AF$7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64B0-4FFC-93B4-62614782FEFA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21'!$AG$27:$AG$28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21'!$AH$27:$AH$28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64B0-4FFC-93B4-62614782FEFA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80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4747248665269308"/>
          <c:w val="0.93799351551644283"/>
          <c:h val="0.69923801290003385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22'!$O$2</c:f>
              <c:strCache>
                <c:ptCount val="1"/>
                <c:pt idx="0">
                  <c:v>Daily car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22'!$N$3:$N$192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22'!$O$3:$O$192</c:f>
              <c:numCache>
                <c:formatCode>0.0</c:formatCode>
                <c:ptCount val="190"/>
                <c:pt idx="0">
                  <c:v>94.479452467814397</c:v>
                </c:pt>
                <c:pt idx="1">
                  <c:v>97.941686269654568</c:v>
                </c:pt>
                <c:pt idx="2">
                  <c:v>97.157884090219483</c:v>
                </c:pt>
                <c:pt idx="3">
                  <c:v>100.35838552540014</c:v>
                </c:pt>
                <c:pt idx="4">
                  <c:v>99.634015710545114</c:v>
                </c:pt>
                <c:pt idx="5">
                  <c:v>97.268175630465379</c:v>
                </c:pt>
                <c:pt idx="6">
                  <c:v>96.545560899519046</c:v>
                </c:pt>
                <c:pt idx="7">
                  <c:v>102.11834082386282</c:v>
                </c:pt>
                <c:pt idx="8">
                  <c:v>100.04271678769757</c:v>
                </c:pt>
                <c:pt idx="9">
                  <c:v>102.17277212133935</c:v>
                </c:pt>
                <c:pt idx="10">
                  <c:v>99.156330879634297</c:v>
                </c:pt>
                <c:pt idx="11">
                  <c:v>99.177267069431366</c:v>
                </c:pt>
                <c:pt idx="12">
                  <c:v>97.282872392042691</c:v>
                </c:pt>
                <c:pt idx="13">
                  <c:v>108.55440957476146</c:v>
                </c:pt>
                <c:pt idx="14">
                  <c:v>95.548071208218943</c:v>
                </c:pt>
                <c:pt idx="15">
                  <c:v>94.979596528536121</c:v>
                </c:pt>
                <c:pt idx="16">
                  <c:v>86.674422469669267</c:v>
                </c:pt>
                <c:pt idx="17">
                  <c:v>82.993219244430094</c:v>
                </c:pt>
                <c:pt idx="18">
                  <c:v>81.553228621291453</c:v>
                </c:pt>
                <c:pt idx="19">
                  <c:v>71.396588008776249</c:v>
                </c:pt>
                <c:pt idx="20">
                  <c:v>70.566671758057126</c:v>
                </c:pt>
                <c:pt idx="21">
                  <c:v>51.777662606892974</c:v>
                </c:pt>
                <c:pt idx="22">
                  <c:v>59.794968054001373</c:v>
                </c:pt>
                <c:pt idx="23">
                  <c:v>62.60939453473835</c:v>
                </c:pt>
                <c:pt idx="24">
                  <c:v>36.043894203714125</c:v>
                </c:pt>
                <c:pt idx="25">
                  <c:v>26.184062850729518</c:v>
                </c:pt>
                <c:pt idx="26">
                  <c:v>21.008970976253298</c:v>
                </c:pt>
                <c:pt idx="27">
                  <c:v>16.331415048674231</c:v>
                </c:pt>
                <c:pt idx="28">
                  <c:v>12.062355599563308</c:v>
                </c:pt>
                <c:pt idx="29">
                  <c:v>19.240710036086998</c:v>
                </c:pt>
                <c:pt idx="30">
                  <c:v>24.308569618248061</c:v>
                </c:pt>
                <c:pt idx="31">
                  <c:v>23.65016606041436</c:v>
                </c:pt>
                <c:pt idx="32">
                  <c:v>20.784650312863391</c:v>
                </c:pt>
                <c:pt idx="33">
                  <c:v>16.277463302312196</c:v>
                </c:pt>
                <c:pt idx="34">
                  <c:v>13.766050301455564</c:v>
                </c:pt>
                <c:pt idx="35">
                  <c:v>10.28089366830444</c:v>
                </c:pt>
                <c:pt idx="36">
                  <c:v>18.191804160688665</c:v>
                </c:pt>
                <c:pt idx="37">
                  <c:v>20.225186499902936</c:v>
                </c:pt>
                <c:pt idx="38">
                  <c:v>20.557435583149033</c:v>
                </c:pt>
                <c:pt idx="39">
                  <c:v>21.866065804138199</c:v>
                </c:pt>
                <c:pt idx="40">
                  <c:v>12.021937576298672</c:v>
                </c:pt>
                <c:pt idx="41">
                  <c:v>10.916524701873936</c:v>
                </c:pt>
                <c:pt idx="42">
                  <c:v>7.1332048470348468</c:v>
                </c:pt>
                <c:pt idx="43">
                  <c:v>12.912994350282485</c:v>
                </c:pt>
                <c:pt idx="44">
                  <c:v>22.15302735178733</c:v>
                </c:pt>
                <c:pt idx="45">
                  <c:v>19.223135097108113</c:v>
                </c:pt>
                <c:pt idx="46">
                  <c:v>15.97572781965286</c:v>
                </c:pt>
                <c:pt idx="47">
                  <c:v>14.859232797482351</c:v>
                </c:pt>
                <c:pt idx="48">
                  <c:v>13.786701208981002</c:v>
                </c:pt>
                <c:pt idx="49">
                  <c:v>12.568691929112136</c:v>
                </c:pt>
                <c:pt idx="50">
                  <c:v>16.291201878721797</c:v>
                </c:pt>
                <c:pt idx="51">
                  <c:v>21.381727725011306</c:v>
                </c:pt>
                <c:pt idx="52">
                  <c:v>25.092553416543261</c:v>
                </c:pt>
                <c:pt idx="53">
                  <c:v>25.037969722208612</c:v>
                </c:pt>
                <c:pt idx="54">
                  <c:v>21.483927357482763</c:v>
                </c:pt>
                <c:pt idx="55">
                  <c:v>18.031677610144854</c:v>
                </c:pt>
                <c:pt idx="56">
                  <c:v>14.530338192551202</c:v>
                </c:pt>
                <c:pt idx="57">
                  <c:v>25.645180795743137</c:v>
                </c:pt>
                <c:pt idx="58">
                  <c:v>29.214532284533981</c:v>
                </c:pt>
                <c:pt idx="59">
                  <c:v>27.93474915358572</c:v>
                </c:pt>
                <c:pt idx="60">
                  <c:v>25.994507436713164</c:v>
                </c:pt>
                <c:pt idx="61">
                  <c:v>19.616691842900302</c:v>
                </c:pt>
                <c:pt idx="62">
                  <c:v>17.598369729294557</c:v>
                </c:pt>
                <c:pt idx="63">
                  <c:v>17.349430648923036</c:v>
                </c:pt>
                <c:pt idx="64">
                  <c:v>22.570817987541492</c:v>
                </c:pt>
                <c:pt idx="65">
                  <c:v>25.690577573970959</c:v>
                </c:pt>
                <c:pt idx="66">
                  <c:v>30.410813841218427</c:v>
                </c:pt>
                <c:pt idx="67">
                  <c:v>31.846779132565</c:v>
                </c:pt>
                <c:pt idx="68">
                  <c:v>18.012655848631038</c:v>
                </c:pt>
                <c:pt idx="69">
                  <c:v>18.62844325300216</c:v>
                </c:pt>
                <c:pt idx="70">
                  <c:v>17.248606795877102</c:v>
                </c:pt>
                <c:pt idx="71">
                  <c:v>27.257941550190598</c:v>
                </c:pt>
                <c:pt idx="72">
                  <c:v>30.03095044923225</c:v>
                </c:pt>
                <c:pt idx="73">
                  <c:v>30.958159118154441</c:v>
                </c:pt>
                <c:pt idx="74">
                  <c:v>28.719578925426024</c:v>
                </c:pt>
                <c:pt idx="75">
                  <c:v>24.541557513693736</c:v>
                </c:pt>
                <c:pt idx="76">
                  <c:v>22.010403120936282</c:v>
                </c:pt>
                <c:pt idx="77">
                  <c:v>17.553441943685847</c:v>
                </c:pt>
                <c:pt idx="78">
                  <c:v>29.654141235875187</c:v>
                </c:pt>
                <c:pt idx="79">
                  <c:v>34.598566743592855</c:v>
                </c:pt>
                <c:pt idx="80">
                  <c:v>33.127725499196693</c:v>
                </c:pt>
                <c:pt idx="81">
                  <c:v>31.128698404967736</c:v>
                </c:pt>
                <c:pt idx="82">
                  <c:v>23.120560459030251</c:v>
                </c:pt>
                <c:pt idx="83">
                  <c:v>17.511951000896325</c:v>
                </c:pt>
                <c:pt idx="84">
                  <c:v>18.161505116861061</c:v>
                </c:pt>
                <c:pt idx="85">
                  <c:v>22.25253312548714</c:v>
                </c:pt>
                <c:pt idx="86">
                  <c:v>32.23160434258142</c:v>
                </c:pt>
                <c:pt idx="87">
                  <c:v>33.158378165595067</c:v>
                </c:pt>
                <c:pt idx="88">
                  <c:v>33.055206580226134</c:v>
                </c:pt>
                <c:pt idx="89">
                  <c:v>29.701853344077357</c:v>
                </c:pt>
                <c:pt idx="90">
                  <c:v>28.421288926982573</c:v>
                </c:pt>
                <c:pt idx="91">
                  <c:v>26.721763085399449</c:v>
                </c:pt>
                <c:pt idx="92">
                  <c:v>40.481575400360953</c:v>
                </c:pt>
                <c:pt idx="93">
                  <c:v>44.471567267683774</c:v>
                </c:pt>
                <c:pt idx="94">
                  <c:v>43.568157149286527</c:v>
                </c:pt>
                <c:pt idx="95">
                  <c:v>41.915723481132304</c:v>
                </c:pt>
                <c:pt idx="96">
                  <c:v>36.64931098559417</c:v>
                </c:pt>
                <c:pt idx="97">
                  <c:v>35.487621723753691</c:v>
                </c:pt>
                <c:pt idx="98">
                  <c:v>29.537863092469664</c:v>
                </c:pt>
                <c:pt idx="99">
                  <c:v>40.190843035980038</c:v>
                </c:pt>
                <c:pt idx="100">
                  <c:v>46.131867533810443</c:v>
                </c:pt>
                <c:pt idx="101">
                  <c:v>43.691438839686818</c:v>
                </c:pt>
                <c:pt idx="102">
                  <c:v>45.412721209318178</c:v>
                </c:pt>
                <c:pt idx="103">
                  <c:v>36.726892423094952</c:v>
                </c:pt>
                <c:pt idx="104">
                  <c:v>34.11012579913384</c:v>
                </c:pt>
                <c:pt idx="105">
                  <c:v>32.199382255831289</c:v>
                </c:pt>
                <c:pt idx="106">
                  <c:v>43.579166757126423</c:v>
                </c:pt>
                <c:pt idx="107">
                  <c:v>48.207819469955389</c:v>
                </c:pt>
                <c:pt idx="108">
                  <c:v>45.366432598160422</c:v>
                </c:pt>
                <c:pt idx="109">
                  <c:v>46.164117504248601</c:v>
                </c:pt>
                <c:pt idx="110">
                  <c:v>40.195854116139664</c:v>
                </c:pt>
                <c:pt idx="111">
                  <c:v>40.907088094468762</c:v>
                </c:pt>
                <c:pt idx="112">
                  <c:v>32.949180078184497</c:v>
                </c:pt>
                <c:pt idx="113">
                  <c:v>44.641391761037255</c:v>
                </c:pt>
                <c:pt idx="114">
                  <c:v>51.692699373838849</c:v>
                </c:pt>
                <c:pt idx="115">
                  <c:v>50.800615606273944</c:v>
                </c:pt>
                <c:pt idx="116">
                  <c:v>50.424626132518284</c:v>
                </c:pt>
                <c:pt idx="117">
                  <c:v>42.29632485222308</c:v>
                </c:pt>
                <c:pt idx="118">
                  <c:v>42.528047271130276</c:v>
                </c:pt>
                <c:pt idx="119">
                  <c:v>35.865290522700839</c:v>
                </c:pt>
                <c:pt idx="120">
                  <c:v>44.206783678537164</c:v>
                </c:pt>
                <c:pt idx="121">
                  <c:v>55.809211180742068</c:v>
                </c:pt>
                <c:pt idx="122">
                  <c:v>54.209580256509909</c:v>
                </c:pt>
                <c:pt idx="123">
                  <c:v>52.291549234704938</c:v>
                </c:pt>
                <c:pt idx="124">
                  <c:v>46.289851906181241</c:v>
                </c:pt>
                <c:pt idx="125">
                  <c:v>51.905534157713362</c:v>
                </c:pt>
                <c:pt idx="126">
                  <c:v>46.617585511547389</c:v>
                </c:pt>
                <c:pt idx="127">
                  <c:v>55.229886118237694</c:v>
                </c:pt>
                <c:pt idx="128">
                  <c:v>62.109365425623174</c:v>
                </c:pt>
                <c:pt idx="129">
                  <c:v>63.497018919299563</c:v>
                </c:pt>
                <c:pt idx="130">
                  <c:v>62.93431424067262</c:v>
                </c:pt>
                <c:pt idx="131">
                  <c:v>61.232522483352021</c:v>
                </c:pt>
                <c:pt idx="132">
                  <c:v>63.609198019238434</c:v>
                </c:pt>
                <c:pt idx="133">
                  <c:v>61.436340817180309</c:v>
                </c:pt>
                <c:pt idx="134">
                  <c:v>59.751387035606434</c:v>
                </c:pt>
                <c:pt idx="135">
                  <c:v>68.250333905743176</c:v>
                </c:pt>
                <c:pt idx="136">
                  <c:v>72.305898810911629</c:v>
                </c:pt>
                <c:pt idx="137">
                  <c:v>72.238378218906732</c:v>
                </c:pt>
                <c:pt idx="138">
                  <c:v>72.360575788562883</c:v>
                </c:pt>
                <c:pt idx="139">
                  <c:v>75.03264869998813</c:v>
                </c:pt>
                <c:pt idx="140">
                  <c:v>72.75</c:v>
                </c:pt>
                <c:pt idx="141">
                  <c:v>73.934117388839098</c:v>
                </c:pt>
                <c:pt idx="142">
                  <c:v>74.237609033741293</c:v>
                </c:pt>
                <c:pt idx="143">
                  <c:v>72.92879583452337</c:v>
                </c:pt>
                <c:pt idx="144">
                  <c:v>71.598808341608745</c:v>
                </c:pt>
                <c:pt idx="145">
                  <c:v>76.376623768046059</c:v>
                </c:pt>
                <c:pt idx="146">
                  <c:v>77.09990995791911</c:v>
                </c:pt>
                <c:pt idx="147">
                  <c:v>74.451108493091994</c:v>
                </c:pt>
                <c:pt idx="148">
                  <c:v>75.654318320912992</c:v>
                </c:pt>
                <c:pt idx="149">
                  <c:v>78.323396896190786</c:v>
                </c:pt>
                <c:pt idx="150">
                  <c:v>82.433771850783927</c:v>
                </c:pt>
                <c:pt idx="151">
                  <c:v>83.148851148851151</c:v>
                </c:pt>
                <c:pt idx="152">
                  <c:v>83.065391807926645</c:v>
                </c:pt>
                <c:pt idx="153">
                  <c:v>88.01013941698352</c:v>
                </c:pt>
                <c:pt idx="154">
                  <c:v>84.063214356426727</c:v>
                </c:pt>
                <c:pt idx="155">
                  <c:v>82.472482456452823</c:v>
                </c:pt>
                <c:pt idx="156">
                  <c:v>79.722209856207982</c:v>
                </c:pt>
                <c:pt idx="157">
                  <c:v>81.326834787528014</c:v>
                </c:pt>
                <c:pt idx="158">
                  <c:v>79.288875265809693</c:v>
                </c:pt>
                <c:pt idx="159">
                  <c:v>86.914393080637893</c:v>
                </c:pt>
                <c:pt idx="160">
                  <c:v>94.055711048913764</c:v>
                </c:pt>
                <c:pt idx="161">
                  <c:v>88.906969433606392</c:v>
                </c:pt>
                <c:pt idx="162">
                  <c:v>84.366537629718479</c:v>
                </c:pt>
                <c:pt idx="163">
                  <c:v>79.30989126622238</c:v>
                </c:pt>
                <c:pt idx="164">
                  <c:v>81.044171458442236</c:v>
                </c:pt>
                <c:pt idx="165">
                  <c:v>79.698600645855763</c:v>
                </c:pt>
                <c:pt idx="166">
                  <c:v>86.622915379864111</c:v>
                </c:pt>
                <c:pt idx="167">
                  <c:v>91.994543365881682</c:v>
                </c:pt>
                <c:pt idx="168">
                  <c:v>84.968087186872182</c:v>
                </c:pt>
                <c:pt idx="169">
                  <c:v>87.533141428679642</c:v>
                </c:pt>
                <c:pt idx="170">
                  <c:v>80.828262646444458</c:v>
                </c:pt>
                <c:pt idx="171">
                  <c:v>85.210575726480798</c:v>
                </c:pt>
                <c:pt idx="172">
                  <c:v>82.966989208776326</c:v>
                </c:pt>
                <c:pt idx="173">
                  <c:v>82.079477895489703</c:v>
                </c:pt>
                <c:pt idx="174">
                  <c:v>88.536917318815924</c:v>
                </c:pt>
                <c:pt idx="175">
                  <c:v>90.321146794088236</c:v>
                </c:pt>
                <c:pt idx="176">
                  <c:v>81.393817635439703</c:v>
                </c:pt>
                <c:pt idx="177">
                  <c:v>73.748005718666477</c:v>
                </c:pt>
                <c:pt idx="178">
                  <c:v>94.299216228676812</c:v>
                </c:pt>
                <c:pt idx="179">
                  <c:v>97.533999328408328</c:v>
                </c:pt>
                <c:pt idx="180">
                  <c:v>108.39925938394209</c:v>
                </c:pt>
                <c:pt idx="181">
                  <c:v>111.5459643989271</c:v>
                </c:pt>
                <c:pt idx="182">
                  <c:v>97.692826535470559</c:v>
                </c:pt>
                <c:pt idx="183">
                  <c:v>117.95288207526742</c:v>
                </c:pt>
                <c:pt idx="184">
                  <c:v>113.71820750908357</c:v>
                </c:pt>
                <c:pt idx="185">
                  <c:v>96.6893173198483</c:v>
                </c:pt>
                <c:pt idx="186">
                  <c:v>93.020813888370355</c:v>
                </c:pt>
                <c:pt idx="187">
                  <c:v>95.711284357474</c:v>
                </c:pt>
                <c:pt idx="188">
                  <c:v>101.83472521839424</c:v>
                </c:pt>
                <c:pt idx="189">
                  <c:v>93.23017019910084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A-45CB-B429-DB131134DC57}"/>
            </c:ext>
          </c:extLst>
        </c:ser>
        <c:ser>
          <c:idx val="1"/>
          <c:order val="1"/>
          <c:tx>
            <c:strRef>
              <c:f>'Figure 22'!$P$2</c:f>
              <c:strCache>
                <c:ptCount val="1"/>
                <c:pt idx="0">
                  <c:v>Daily HGV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22'!$N$3:$N$192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22'!$P$3:$P$192</c:f>
              <c:numCache>
                <c:formatCode>0.0</c:formatCode>
                <c:ptCount val="190"/>
                <c:pt idx="0">
                  <c:v>109.82357658380113</c:v>
                </c:pt>
                <c:pt idx="1">
                  <c:v>97.501726916877729</c:v>
                </c:pt>
                <c:pt idx="2">
                  <c:v>93.403314328342304</c:v>
                </c:pt>
                <c:pt idx="3">
                  <c:v>102.38197424892704</c:v>
                </c:pt>
                <c:pt idx="4">
                  <c:v>102.79049952071573</c:v>
                </c:pt>
                <c:pt idx="5">
                  <c:v>103.26605715600023</c:v>
                </c:pt>
                <c:pt idx="6">
                  <c:v>111.10444897469721</c:v>
                </c:pt>
                <c:pt idx="7">
                  <c:v>111.16030733168381</c:v>
                </c:pt>
                <c:pt idx="8">
                  <c:v>97.307714107578079</c:v>
                </c:pt>
                <c:pt idx="9">
                  <c:v>96.06866302052309</c:v>
                </c:pt>
                <c:pt idx="10">
                  <c:v>105.09754215805137</c:v>
                </c:pt>
                <c:pt idx="11">
                  <c:v>103.6711034778875</c:v>
                </c:pt>
                <c:pt idx="12">
                  <c:v>112.62787924433566</c:v>
                </c:pt>
                <c:pt idx="13">
                  <c:v>103.16639741518578</c:v>
                </c:pt>
                <c:pt idx="14">
                  <c:v>97.179141380085412</c:v>
                </c:pt>
                <c:pt idx="15">
                  <c:v>97.59405322589798</c:v>
                </c:pt>
                <c:pt idx="16">
                  <c:v>93.676679467620602</c:v>
                </c:pt>
                <c:pt idx="17">
                  <c:v>102.50682950345492</c:v>
                </c:pt>
                <c:pt idx="18">
                  <c:v>106.22429698788486</c:v>
                </c:pt>
                <c:pt idx="19">
                  <c:v>106.87046761690422</c:v>
                </c:pt>
                <c:pt idx="20">
                  <c:v>87.92551061273528</c:v>
                </c:pt>
                <c:pt idx="21">
                  <c:v>77.854634457805687</c:v>
                </c:pt>
                <c:pt idx="22">
                  <c:v>89.291931046100288</c:v>
                </c:pt>
                <c:pt idx="23">
                  <c:v>88.088460696299535</c:v>
                </c:pt>
                <c:pt idx="24">
                  <c:v>80.342157977369936</c:v>
                </c:pt>
                <c:pt idx="25">
                  <c:v>71.781376518218622</c:v>
                </c:pt>
                <c:pt idx="26">
                  <c:v>67.054825050144856</c:v>
                </c:pt>
                <c:pt idx="27">
                  <c:v>62.171181782489199</c:v>
                </c:pt>
                <c:pt idx="28">
                  <c:v>56.626780626780629</c:v>
                </c:pt>
                <c:pt idx="29">
                  <c:v>61.599321842328344</c:v>
                </c:pt>
                <c:pt idx="30">
                  <c:v>65.178873716284841</c:v>
                </c:pt>
                <c:pt idx="31">
                  <c:v>69.334989274020543</c:v>
                </c:pt>
                <c:pt idx="32">
                  <c:v>64.568801521876978</c:v>
                </c:pt>
                <c:pt idx="33">
                  <c:v>61.507847533632287</c:v>
                </c:pt>
                <c:pt idx="34">
                  <c:v>59.312122113192586</c:v>
                </c:pt>
                <c:pt idx="35">
                  <c:v>52.546148949713562</c:v>
                </c:pt>
                <c:pt idx="36">
                  <c:v>57.465140006801953</c:v>
                </c:pt>
                <c:pt idx="37">
                  <c:v>62.16338538130799</c:v>
                </c:pt>
                <c:pt idx="38">
                  <c:v>65.638667713356512</c:v>
                </c:pt>
                <c:pt idx="39">
                  <c:v>61.792550977944238</c:v>
                </c:pt>
                <c:pt idx="40">
                  <c:v>46.651994497936727</c:v>
                </c:pt>
                <c:pt idx="41">
                  <c:v>46.446558477895913</c:v>
                </c:pt>
                <c:pt idx="42">
                  <c:v>44.545454545454547</c:v>
                </c:pt>
                <c:pt idx="43">
                  <c:v>38.172320762298376</c:v>
                </c:pt>
                <c:pt idx="44">
                  <c:v>58.475503062117234</c:v>
                </c:pt>
                <c:pt idx="45">
                  <c:v>65.536692811862039</c:v>
                </c:pt>
                <c:pt idx="46">
                  <c:v>64.910072885533012</c:v>
                </c:pt>
                <c:pt idx="47">
                  <c:v>80.828530259365991</c:v>
                </c:pt>
                <c:pt idx="48">
                  <c:v>74.07537865445579</c:v>
                </c:pt>
                <c:pt idx="49">
                  <c:v>70.244407086512354</c:v>
                </c:pt>
                <c:pt idx="50">
                  <c:v>98.225907105286623</c:v>
                </c:pt>
                <c:pt idx="51">
                  <c:v>67.560504488126355</c:v>
                </c:pt>
                <c:pt idx="52">
                  <c:v>69.622124863088715</c:v>
                </c:pt>
                <c:pt idx="53">
                  <c:v>65.760585467851541</c:v>
                </c:pt>
                <c:pt idx="54">
                  <c:v>61.762152777777779</c:v>
                </c:pt>
                <c:pt idx="55">
                  <c:v>62.405651248306562</c:v>
                </c:pt>
                <c:pt idx="56">
                  <c:v>56.829541976945833</c:v>
                </c:pt>
                <c:pt idx="57">
                  <c:v>61.595996260243083</c:v>
                </c:pt>
                <c:pt idx="58">
                  <c:v>65.530490147648067</c:v>
                </c:pt>
                <c:pt idx="59">
                  <c:v>70.388190267905955</c:v>
                </c:pt>
                <c:pt idx="60">
                  <c:v>70.144135455178699</c:v>
                </c:pt>
                <c:pt idx="61">
                  <c:v>62.687683676195562</c:v>
                </c:pt>
                <c:pt idx="62">
                  <c:v>61.310305988361179</c:v>
                </c:pt>
                <c:pt idx="63">
                  <c:v>64.281518035483487</c:v>
                </c:pt>
                <c:pt idx="64">
                  <c:v>91.489721681752812</c:v>
                </c:pt>
                <c:pt idx="65">
                  <c:v>68.669577874818046</c:v>
                </c:pt>
                <c:pt idx="66">
                  <c:v>71.403715552562161</c:v>
                </c:pt>
                <c:pt idx="67">
                  <c:v>66.654581239964784</c:v>
                </c:pt>
                <c:pt idx="68">
                  <c:v>46.10735277808584</c:v>
                </c:pt>
                <c:pt idx="69">
                  <c:v>58.668668668668666</c:v>
                </c:pt>
                <c:pt idx="70">
                  <c:v>61.241193535018652</c:v>
                </c:pt>
                <c:pt idx="71">
                  <c:v>61.742175530750714</c:v>
                </c:pt>
                <c:pt idx="72">
                  <c:v>70.829091731704565</c:v>
                </c:pt>
                <c:pt idx="73">
                  <c:v>75.818397693221016</c:v>
                </c:pt>
                <c:pt idx="74">
                  <c:v>69.430667493283735</c:v>
                </c:pt>
                <c:pt idx="75">
                  <c:v>67.790808596599518</c:v>
                </c:pt>
                <c:pt idx="76">
                  <c:v>66.827538658524574</c:v>
                </c:pt>
                <c:pt idx="77">
                  <c:v>60.569760418763842</c:v>
                </c:pt>
                <c:pt idx="78">
                  <c:v>65.473626070146366</c:v>
                </c:pt>
                <c:pt idx="79">
                  <c:v>74.617719489147248</c:v>
                </c:pt>
                <c:pt idx="80">
                  <c:v>77.586305278174038</c:v>
                </c:pt>
                <c:pt idx="81">
                  <c:v>75.707432760200504</c:v>
                </c:pt>
                <c:pt idx="82">
                  <c:v>68.525463340398929</c:v>
                </c:pt>
                <c:pt idx="83">
                  <c:v>68.092875198951404</c:v>
                </c:pt>
                <c:pt idx="84">
                  <c:v>63.19538670284939</c:v>
                </c:pt>
                <c:pt idx="85">
                  <c:v>66.445826937060673</c:v>
                </c:pt>
                <c:pt idx="86">
                  <c:v>75.15355197589524</c:v>
                </c:pt>
                <c:pt idx="87">
                  <c:v>80.197306434628388</c:v>
                </c:pt>
                <c:pt idx="88">
                  <c:v>76.187039232871058</c:v>
                </c:pt>
                <c:pt idx="89">
                  <c:v>73.828254847645425</c:v>
                </c:pt>
                <c:pt idx="90">
                  <c:v>71.410736579275905</c:v>
                </c:pt>
                <c:pt idx="91">
                  <c:v>67.062852538275578</c:v>
                </c:pt>
                <c:pt idx="92">
                  <c:v>71.680972020956418</c:v>
                </c:pt>
                <c:pt idx="93">
                  <c:v>79.823959762231368</c:v>
                </c:pt>
                <c:pt idx="94">
                  <c:v>85.226752175904721</c:v>
                </c:pt>
                <c:pt idx="95">
                  <c:v>80.410684121621628</c:v>
                </c:pt>
                <c:pt idx="96">
                  <c:v>78.892241133944324</c:v>
                </c:pt>
                <c:pt idx="97">
                  <c:v>80.467462932454694</c:v>
                </c:pt>
                <c:pt idx="98">
                  <c:v>69.48474237118559</c:v>
                </c:pt>
                <c:pt idx="99">
                  <c:v>75.962556416114111</c:v>
                </c:pt>
                <c:pt idx="100">
                  <c:v>83.768968899659569</c:v>
                </c:pt>
                <c:pt idx="101">
                  <c:v>88.43691575548128</c:v>
                </c:pt>
                <c:pt idx="102">
                  <c:v>84.185149469623909</c:v>
                </c:pt>
                <c:pt idx="103">
                  <c:v>80.886977729285675</c:v>
                </c:pt>
                <c:pt idx="104">
                  <c:v>78.442211055276388</c:v>
                </c:pt>
                <c:pt idx="105">
                  <c:v>72.632283991962495</c:v>
                </c:pt>
                <c:pt idx="106">
                  <c:v>81.801379990142934</c:v>
                </c:pt>
                <c:pt idx="107">
                  <c:v>84.37217160441682</c:v>
                </c:pt>
                <c:pt idx="108">
                  <c:v>86.027463261864611</c:v>
                </c:pt>
                <c:pt idx="109">
                  <c:v>85.20575763005435</c:v>
                </c:pt>
                <c:pt idx="110">
                  <c:v>83.2926515930113</c:v>
                </c:pt>
                <c:pt idx="111">
                  <c:v>82.882149399552205</c:v>
                </c:pt>
                <c:pt idx="112">
                  <c:v>71.441369699382832</c:v>
                </c:pt>
                <c:pt idx="113">
                  <c:v>78.770244304144938</c:v>
                </c:pt>
                <c:pt idx="114">
                  <c:v>86.95407156945619</c:v>
                </c:pt>
                <c:pt idx="115">
                  <c:v>93.356229942007772</c:v>
                </c:pt>
                <c:pt idx="116">
                  <c:v>87.713165978180271</c:v>
                </c:pt>
                <c:pt idx="117">
                  <c:v>85.203362103006711</c:v>
                </c:pt>
                <c:pt idx="118">
                  <c:v>82.728791900127788</c:v>
                </c:pt>
                <c:pt idx="119">
                  <c:v>73.768510123904505</c:v>
                </c:pt>
                <c:pt idx="120">
                  <c:v>81.070618813250007</c:v>
                </c:pt>
                <c:pt idx="121">
                  <c:v>89.061525375673384</c:v>
                </c:pt>
                <c:pt idx="122">
                  <c:v>94.311730650328812</c:v>
                </c:pt>
                <c:pt idx="123">
                  <c:v>90.45627778954055</c:v>
                </c:pt>
                <c:pt idx="124">
                  <c:v>89.003397508493777</c:v>
                </c:pt>
                <c:pt idx="125">
                  <c:v>89.021915584415581</c:v>
                </c:pt>
                <c:pt idx="126">
                  <c:v>78.419574809466511</c:v>
                </c:pt>
                <c:pt idx="127">
                  <c:v>85.120374498439588</c:v>
                </c:pt>
                <c:pt idx="128">
                  <c:v>93.175487465181064</c:v>
                </c:pt>
                <c:pt idx="129">
                  <c:v>98.346407810824545</c:v>
                </c:pt>
                <c:pt idx="130">
                  <c:v>92.352597781669587</c:v>
                </c:pt>
                <c:pt idx="131">
                  <c:v>93.968575772934614</c:v>
                </c:pt>
                <c:pt idx="132">
                  <c:v>71.244702558468063</c:v>
                </c:pt>
                <c:pt idx="133">
                  <c:v>65.444649003441924</c:v>
                </c:pt>
                <c:pt idx="134">
                  <c:v>87.09026727181039</c:v>
                </c:pt>
                <c:pt idx="135">
                  <c:v>95.274687464158731</c:v>
                </c:pt>
                <c:pt idx="136">
                  <c:v>103.99034038638455</c:v>
                </c:pt>
                <c:pt idx="137">
                  <c:v>96.427995050836515</c:v>
                </c:pt>
                <c:pt idx="138">
                  <c:v>94.728699936973584</c:v>
                </c:pt>
                <c:pt idx="139">
                  <c:v>91.24494900904368</c:v>
                </c:pt>
                <c:pt idx="140">
                  <c:v>85.540472599296123</c:v>
                </c:pt>
                <c:pt idx="141">
                  <c:v>90.738209159261785</c:v>
                </c:pt>
                <c:pt idx="142">
                  <c:v>96.337081256520221</c:v>
                </c:pt>
                <c:pt idx="143">
                  <c:v>103.84302798095902</c:v>
                </c:pt>
                <c:pt idx="144">
                  <c:v>97.486409386942242</c:v>
                </c:pt>
                <c:pt idx="145">
                  <c:v>95.99403977305289</c:v>
                </c:pt>
                <c:pt idx="146">
                  <c:v>96.218109054527261</c:v>
                </c:pt>
                <c:pt idx="147">
                  <c:v>87.641519415934823</c:v>
                </c:pt>
                <c:pt idx="148">
                  <c:v>88.514407315810658</c:v>
                </c:pt>
                <c:pt idx="149">
                  <c:v>100.34593820827865</c:v>
                </c:pt>
                <c:pt idx="150">
                  <c:v>106.71509567682494</c:v>
                </c:pt>
                <c:pt idx="151">
                  <c:v>99.577739281074059</c:v>
                </c:pt>
                <c:pt idx="152">
                  <c:v>98.111354972854343</c:v>
                </c:pt>
                <c:pt idx="153">
                  <c:v>98.10440651052005</c:v>
                </c:pt>
                <c:pt idx="154">
                  <c:v>88.105500821018069</c:v>
                </c:pt>
                <c:pt idx="155">
                  <c:v>90.233908144101079</c:v>
                </c:pt>
                <c:pt idx="156">
                  <c:v>97.776604481989907</c:v>
                </c:pt>
                <c:pt idx="157">
                  <c:v>105.27540278020125</c:v>
                </c:pt>
                <c:pt idx="158">
                  <c:v>100.35352985967585</c:v>
                </c:pt>
                <c:pt idx="159">
                  <c:v>100.11530035743111</c:v>
                </c:pt>
                <c:pt idx="160">
                  <c:v>98.333835190203757</c:v>
                </c:pt>
                <c:pt idx="161">
                  <c:v>96.058534501174961</c:v>
                </c:pt>
                <c:pt idx="162">
                  <c:v>93.712143063167005</c:v>
                </c:pt>
                <c:pt idx="163">
                  <c:v>99.79309529439584</c:v>
                </c:pt>
                <c:pt idx="164">
                  <c:v>105.86358891079921</c:v>
                </c:pt>
                <c:pt idx="165">
                  <c:v>101.58094322491054</c:v>
                </c:pt>
                <c:pt idx="166">
                  <c:v>103.03047828350009</c:v>
                </c:pt>
                <c:pt idx="167">
                  <c:v>107.05245968565013</c:v>
                </c:pt>
                <c:pt idx="168">
                  <c:v>95.700488108837888</c:v>
                </c:pt>
                <c:pt idx="169">
                  <c:v>93.432599218705775</c:v>
                </c:pt>
                <c:pt idx="170">
                  <c:v>91.835673426937078</c:v>
                </c:pt>
                <c:pt idx="171">
                  <c:v>107.4756725815684</c:v>
                </c:pt>
                <c:pt idx="172">
                  <c:v>102.08041392691602</c:v>
                </c:pt>
                <c:pt idx="173">
                  <c:v>98.655973451327441</c:v>
                </c:pt>
                <c:pt idx="174">
                  <c:v>98.992150402170751</c:v>
                </c:pt>
                <c:pt idx="175">
                  <c:v>106.85822395648574</c:v>
                </c:pt>
                <c:pt idx="176">
                  <c:v>130.3250773993808</c:v>
                </c:pt>
                <c:pt idx="177">
                  <c:v>100.38605452277721</c:v>
                </c:pt>
                <c:pt idx="178">
                  <c:v>103.53047506072417</c:v>
                </c:pt>
                <c:pt idx="179">
                  <c:v>101.71061634822885</c:v>
                </c:pt>
                <c:pt idx="180">
                  <c:v>105.24992859183091</c:v>
                </c:pt>
                <c:pt idx="181">
                  <c:v>109.05022376926902</c:v>
                </c:pt>
                <c:pt idx="182">
                  <c:v>93.927914276436837</c:v>
                </c:pt>
                <c:pt idx="183">
                  <c:v>68.601956017864211</c:v>
                </c:pt>
                <c:pt idx="184">
                  <c:v>98.847885841277261</c:v>
                </c:pt>
                <c:pt idx="185">
                  <c:v>110.40399403190635</c:v>
                </c:pt>
                <c:pt idx="186">
                  <c:v>105.71213425129088</c:v>
                </c:pt>
                <c:pt idx="187">
                  <c:v>104.50988120038286</c:v>
                </c:pt>
                <c:pt idx="188">
                  <c:v>108.90969495620658</c:v>
                </c:pt>
                <c:pt idx="189">
                  <c:v>99.327660468536607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D2BA-45CB-B429-DB131134DC57}"/>
            </c:ext>
          </c:extLst>
        </c:ser>
        <c:ser>
          <c:idx val="2"/>
          <c:order val="2"/>
          <c:tx>
            <c:strRef>
              <c:f>'Figure 22'!$Q$2</c:f>
              <c:strCache>
                <c:ptCount val="1"/>
                <c:pt idx="0">
                  <c:v>Weekly car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22'!$N$3:$N$192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  <c:extLst xmlns:c15="http://schemas.microsoft.com/office/drawing/2012/chart"/>
            </c:numRef>
          </c:cat>
          <c:val>
            <c:numRef>
              <c:f>'Figure 22'!$Q$3:$Q$192</c:f>
              <c:numCache>
                <c:formatCode>General</c:formatCode>
                <c:ptCount val="190"/>
                <c:pt idx="3" formatCode="0.0">
                  <c:v>97.626451513374022</c:v>
                </c:pt>
                <c:pt idx="4" formatCode="0.0">
                  <c:v>98.717721278523783</c:v>
                </c:pt>
                <c:pt idx="5" formatCode="0.0">
                  <c:v>99.017868495387091</c:v>
                </c:pt>
                <c:pt idx="6" formatCode="0.0">
                  <c:v>99.734281071261336</c:v>
                </c:pt>
                <c:pt idx="7" formatCode="0.0">
                  <c:v>99.562558979009083</c:v>
                </c:pt>
                <c:pt idx="8" formatCode="0.0">
                  <c:v>99.49730917313569</c:v>
                </c:pt>
                <c:pt idx="9" formatCode="0.0">
                  <c:v>99.499408710503886</c:v>
                </c:pt>
                <c:pt idx="10" formatCode="0.0">
                  <c:v>101.2149585212528</c:v>
                </c:pt>
                <c:pt idx="11" formatCode="0.0">
                  <c:v>100.27634857616081</c:v>
                </c:pt>
                <c:pt idx="12" formatCode="0.0">
                  <c:v>99.553045681994902</c:v>
                </c:pt>
                <c:pt idx="13" formatCode="0.0">
                  <c:v>97.338995731756313</c:v>
                </c:pt>
                <c:pt idx="14" formatCode="0.0">
                  <c:v>95.02997978386999</c:v>
                </c:pt>
                <c:pt idx="15" formatCode="0.0">
                  <c:v>92.512260005564286</c:v>
                </c:pt>
                <c:pt idx="16" formatCode="0.0">
                  <c:v>88.814219379383374</c:v>
                </c:pt>
                <c:pt idx="17" formatCode="0.0">
                  <c:v>83.387399691282766</c:v>
                </c:pt>
                <c:pt idx="18" formatCode="0.0">
                  <c:v>77.134484176807604</c:v>
                </c:pt>
                <c:pt idx="19" formatCode="0.0">
                  <c:v>72.108108680445511</c:v>
                </c:pt>
                <c:pt idx="20" formatCode="0.0">
                  <c:v>68.670247546883942</c:v>
                </c:pt>
                <c:pt idx="21" formatCode="0.0">
                  <c:v>61.963201112495938</c:v>
                </c:pt>
                <c:pt idx="22" formatCode="0.0">
                  <c:v>54.053320288129953</c:v>
                </c:pt>
                <c:pt idx="23" formatCode="0.0">
                  <c:v>46.855089283483821</c:v>
                </c:pt>
                <c:pt idx="24" formatCode="0.0">
                  <c:v>39.107195467857693</c:v>
                </c:pt>
                <c:pt idx="25" formatCode="0.0">
                  <c:v>33.433580181096318</c:v>
                </c:pt>
                <c:pt idx="26" formatCode="0.0">
                  <c:v>27.640114749965687</c:v>
                </c:pt>
                <c:pt idx="27" formatCode="0.0">
                  <c:v>22.168568333324224</c:v>
                </c:pt>
                <c:pt idx="28" formatCode="0.0">
                  <c:v>20.398035741424252</c:v>
                </c:pt>
                <c:pt idx="29" formatCode="0.0">
                  <c:v>19.62669109315766</c:v>
                </c:pt>
                <c:pt idx="30" formatCode="0.0">
                  <c:v>18.950761425451791</c:v>
                </c:pt>
                <c:pt idx="31" formatCode="0.0">
                  <c:v>18.584280747277699</c:v>
                </c:pt>
                <c:pt idx="32" formatCode="0.0">
                  <c:v>18.329786185669288</c:v>
                </c:pt>
                <c:pt idx="33" formatCode="0.0">
                  <c:v>18.179942489183812</c:v>
                </c:pt>
                <c:pt idx="34" formatCode="0.0">
                  <c:v>17.596602043705936</c:v>
                </c:pt>
                <c:pt idx="35" formatCode="0.0">
                  <c:v>17.154783404096602</c:v>
                </c:pt>
                <c:pt idx="36" formatCode="0.0">
                  <c:v>17.309271331421577</c:v>
                </c:pt>
                <c:pt idx="37" formatCode="0.0">
                  <c:v>16.701339084848215</c:v>
                </c:pt>
                <c:pt idx="38" formatCode="0.0">
                  <c:v>16.294263999193696</c:v>
                </c:pt>
                <c:pt idx="39" formatCode="0.0">
                  <c:v>15.844594167583756</c:v>
                </c:pt>
                <c:pt idx="40" formatCode="0.0">
                  <c:v>15.090478480382872</c:v>
                </c:pt>
                <c:pt idx="41" formatCode="0.0">
                  <c:v>15.365884316366358</c:v>
                </c:pt>
                <c:pt idx="42" formatCode="0.0">
                  <c:v>15.175269961217655</c:v>
                </c:pt>
                <c:pt idx="43" formatCode="0.0">
                  <c:v>14.333793106291179</c:v>
                </c:pt>
                <c:pt idx="44" formatCode="0.0">
                  <c:v>14.739120995031701</c:v>
                </c:pt>
                <c:pt idx="45" formatCode="0.0">
                  <c:v>15.149146210332713</c:v>
                </c:pt>
                <c:pt idx="46" formatCode="0.0">
                  <c:v>15.925644364915183</c:v>
                </c:pt>
                <c:pt idx="47" formatCode="0.0">
                  <c:v>16.40824544040651</c:v>
                </c:pt>
                <c:pt idx="48" formatCode="0.0">
                  <c:v>16.298059779438507</c:v>
                </c:pt>
                <c:pt idx="49" formatCode="0.0">
                  <c:v>17.136548110786386</c:v>
                </c:pt>
                <c:pt idx="50" formatCode="0.0">
                  <c:v>18.431154096865779</c:v>
                </c:pt>
                <c:pt idx="51" formatCode="0.0">
                  <c:v>19.377539034008695</c:v>
                </c:pt>
                <c:pt idx="52" formatCode="0.0">
                  <c:v>19.983964234174966</c:v>
                </c:pt>
                <c:pt idx="53" formatCode="0.0">
                  <c:v>20.264199414666258</c:v>
                </c:pt>
                <c:pt idx="54" formatCode="0.0">
                  <c:v>21.600482117097876</c:v>
                </c:pt>
                <c:pt idx="55" formatCode="0.0">
                  <c:v>22.719454197029687</c:v>
                </c:pt>
                <c:pt idx="56" formatCode="0.0">
                  <c:v>23.125482159464326</c:v>
                </c:pt>
                <c:pt idx="57" formatCode="0.0">
                  <c:v>23.262130404393549</c:v>
                </c:pt>
                <c:pt idx="58" formatCode="0.0">
                  <c:v>22.995382473738907</c:v>
                </c:pt>
                <c:pt idx="59" formatCode="0.0">
                  <c:v>22.93348134790315</c:v>
                </c:pt>
                <c:pt idx="60" formatCode="0.0">
                  <c:v>23.336208841670555</c:v>
                </c:pt>
                <c:pt idx="61" formatCode="0.0">
                  <c:v>22.89701415478461</c:v>
                </c:pt>
                <c:pt idx="62" formatCode="0.0">
                  <c:v>22.393592053275604</c:v>
                </c:pt>
                <c:pt idx="63" formatCode="0.0">
                  <c:v>22.747315580080276</c:v>
                </c:pt>
                <c:pt idx="64" formatCode="0.0">
                  <c:v>23.583354393773394</c:v>
                </c:pt>
                <c:pt idx="65" formatCode="0.0">
                  <c:v>23.354206394592069</c:v>
                </c:pt>
                <c:pt idx="66" formatCode="0.0">
                  <c:v>23.501359755121733</c:v>
                </c:pt>
                <c:pt idx="67" formatCode="0.0">
                  <c:v>23.486956347543742</c:v>
                </c:pt>
                <c:pt idx="68" formatCode="0.0">
                  <c:v>24.156545427922186</c:v>
                </c:pt>
                <c:pt idx="69" formatCode="0.0">
                  <c:v>24.776598695816656</c:v>
                </c:pt>
                <c:pt idx="70" formatCode="0.0">
                  <c:v>24.854790878236084</c:v>
                </c:pt>
                <c:pt idx="71" formatCode="0.0">
                  <c:v>24.408047991501945</c:v>
                </c:pt>
                <c:pt idx="72" formatCode="0.0">
                  <c:v>25.340748229368046</c:v>
                </c:pt>
                <c:pt idx="73" formatCode="0.0">
                  <c:v>25.823885353358634</c:v>
                </c:pt>
                <c:pt idx="74" formatCode="0.0">
                  <c:v>25.867433231617021</c:v>
                </c:pt>
                <c:pt idx="75" formatCode="0.0">
                  <c:v>26.209747472429108</c:v>
                </c:pt>
                <c:pt idx="76" formatCode="0.0">
                  <c:v>26.862264085909196</c:v>
                </c:pt>
                <c:pt idx="77" formatCode="0.0">
                  <c:v>27.172202140343806</c:v>
                </c:pt>
                <c:pt idx="78" formatCode="0.0">
                  <c:v>27.516362065992617</c:v>
                </c:pt>
                <c:pt idx="79" formatCode="0.0">
                  <c:v>27.313362486754979</c:v>
                </c:pt>
                <c:pt idx="80" formatCode="0.0">
                  <c:v>26.670726469606414</c:v>
                </c:pt>
                <c:pt idx="81" formatCode="0.0">
                  <c:v>26.757592637202873</c:v>
                </c:pt>
                <c:pt idx="82" formatCode="0.0">
                  <c:v>25.700220050004582</c:v>
                </c:pt>
                <c:pt idx="83" formatCode="0.0">
                  <c:v>25.362082564145801</c:v>
                </c:pt>
                <c:pt idx="84" formatCode="0.0">
                  <c:v>25.366461516488432</c:v>
                </c:pt>
                <c:pt idx="85" formatCode="0.0">
                  <c:v>25.641676970096771</c:v>
                </c:pt>
                <c:pt idx="86" formatCode="0.0">
                  <c:v>26.581861667960645</c:v>
                </c:pt>
                <c:pt idx="87" formatCode="0.0">
                  <c:v>28.140338514544396</c:v>
                </c:pt>
                <c:pt idx="88" formatCode="0.0">
                  <c:v>29.36323251004988</c:v>
                </c:pt>
                <c:pt idx="89" formatCode="0.0">
                  <c:v>31.967381406460426</c:v>
                </c:pt>
                <c:pt idx="90" formatCode="0.0">
                  <c:v>33.715947538617904</c:v>
                </c:pt>
                <c:pt idx="91" formatCode="0.0">
                  <c:v>35.203058822002397</c:v>
                </c:pt>
                <c:pt idx="92" formatCode="0.0">
                  <c:v>36.468846950703274</c:v>
                </c:pt>
                <c:pt idx="93" formatCode="0.0">
                  <c:v>37.461340899491397</c:v>
                </c:pt>
                <c:pt idx="94" formatCode="0.0">
                  <c:v>38.470817013315845</c:v>
                </c:pt>
                <c:pt idx="95" formatCode="0.0">
                  <c:v>38.873117014325871</c:v>
                </c:pt>
                <c:pt idx="96" formatCode="0.0">
                  <c:v>38.831583819414313</c:v>
                </c:pt>
                <c:pt idx="97" formatCode="0.0">
                  <c:v>39.068769571718121</c:v>
                </c:pt>
                <c:pt idx="98" formatCode="0.0">
                  <c:v>39.086381241775307</c:v>
                </c:pt>
                <c:pt idx="99" formatCode="0.0">
                  <c:v>39.585952345801857</c:v>
                </c:pt>
                <c:pt idx="100" formatCode="0.0">
                  <c:v>39.59703540830197</c:v>
                </c:pt>
                <c:pt idx="101" formatCode="0.0">
                  <c:v>39.40025027621342</c:v>
                </c:pt>
                <c:pt idx="102" formatCode="0.0">
                  <c:v>39.7804672995508</c:v>
                </c:pt>
                <c:pt idx="103" formatCode="0.0">
                  <c:v>40.264513545428848</c:v>
                </c:pt>
                <c:pt idx="104" formatCode="0.0">
                  <c:v>40.561078107735277</c:v>
                </c:pt>
                <c:pt idx="105" formatCode="0.0">
                  <c:v>40.800362930374355</c:v>
                </c:pt>
                <c:pt idx="106" formatCode="0.0">
                  <c:v>40.907705258221554</c:v>
                </c:pt>
                <c:pt idx="107" formatCode="0.0">
                  <c:v>41.403271214370804</c:v>
                </c:pt>
                <c:pt idx="108" formatCode="0.0">
                  <c:v>42.374265827990079</c:v>
                </c:pt>
                <c:pt idx="109" formatCode="0.0">
                  <c:v>42.481379802611961</c:v>
                </c:pt>
                <c:pt idx="110" formatCode="0.0">
                  <c:v>42.633126231742082</c:v>
                </c:pt>
                <c:pt idx="111" formatCode="0.0">
                  <c:v>43.130966218011153</c:v>
                </c:pt>
                <c:pt idx="112" formatCode="0.0">
                  <c:v>43.907278076313084</c:v>
                </c:pt>
                <c:pt idx="113" formatCode="0.0">
                  <c:v>44.515922166065899</c:v>
                </c:pt>
                <c:pt idx="114" formatCode="0.0">
                  <c:v>44.815989414077812</c:v>
                </c:pt>
                <c:pt idx="115" formatCode="0.0">
                  <c:v>45.047555010743736</c:v>
                </c:pt>
                <c:pt idx="116" formatCode="0.0">
                  <c:v>45.464142217103223</c:v>
                </c:pt>
                <c:pt idx="117" formatCode="0.0">
                  <c:v>45.402055348174635</c:v>
                </c:pt>
                <c:pt idx="118" formatCode="0.0">
                  <c:v>45.990128463446517</c:v>
                </c:pt>
                <c:pt idx="119" formatCode="0.0">
                  <c:v>46.477123413480228</c:v>
                </c:pt>
                <c:pt idx="120" formatCode="0.0">
                  <c:v>46.743826713792608</c:v>
                </c:pt>
                <c:pt idx="121" formatCode="0.0">
                  <c:v>47.314330578643769</c:v>
                </c:pt>
                <c:pt idx="122" formatCode="0.0">
                  <c:v>48.653971562441363</c:v>
                </c:pt>
                <c:pt idx="123" formatCode="0.0">
                  <c:v>50.190013703705162</c:v>
                </c:pt>
                <c:pt idx="124" formatCode="0.0">
                  <c:v>51.764742623662364</c:v>
                </c:pt>
                <c:pt idx="125" formatCode="0.0">
                  <c:v>52.664764658645389</c:v>
                </c:pt>
                <c:pt idx="126" formatCode="0.0">
                  <c:v>53.991541610472481</c:v>
                </c:pt>
                <c:pt idx="127" formatCode="0.0">
                  <c:v>55.511936611325005</c:v>
                </c:pt>
                <c:pt idx="128" formatCode="0.0">
                  <c:v>57.646603836635109</c:v>
                </c:pt>
                <c:pt idx="129" formatCode="0.0">
                  <c:v>59.318555816852985</c:v>
                </c:pt>
                <c:pt idx="130" formatCode="0.0">
                  <c:v>61.435520860514821</c:v>
                </c:pt>
                <c:pt idx="131" formatCode="0.0">
                  <c:v>62.081449562996092</c:v>
                </c:pt>
                <c:pt idx="132" formatCode="0.0">
                  <c:v>62.958730774441797</c:v>
                </c:pt>
                <c:pt idx="133" formatCode="0.0">
                  <c:v>64.217142187529234</c:v>
                </c:pt>
                <c:pt idx="134" formatCode="0.0">
                  <c:v>65.546294184419821</c:v>
                </c:pt>
                <c:pt idx="135" formatCode="0.0">
                  <c:v>67.136016085164229</c:v>
                </c:pt>
                <c:pt idx="136" formatCode="0.0">
                  <c:v>68.767937610985612</c:v>
                </c:pt>
                <c:pt idx="137" formatCode="0.0">
                  <c:v>70.384174637102703</c:v>
                </c:pt>
                <c:pt idx="138" formatCode="0.0">
                  <c:v>72.410278973278807</c:v>
                </c:pt>
                <c:pt idx="139" formatCode="0.0">
                  <c:v>73.265603991564248</c:v>
                </c:pt>
                <c:pt idx="140" formatCode="0.0">
                  <c:v>73.354589280651652</c:v>
                </c:pt>
                <c:pt idx="141" formatCode="0.0">
                  <c:v>73.263222155323362</c:v>
                </c:pt>
                <c:pt idx="142" formatCode="0.0">
                  <c:v>73.836943295249526</c:v>
                </c:pt>
                <c:pt idx="143" formatCode="0.0">
                  <c:v>74.132266332096805</c:v>
                </c:pt>
                <c:pt idx="144" formatCode="0.0">
                  <c:v>74.375281831109959</c:v>
                </c:pt>
                <c:pt idx="145" formatCode="0.0">
                  <c:v>74.621024821406223</c:v>
                </c:pt>
                <c:pt idx="146" formatCode="0.0">
                  <c:v>75.204708801756155</c:v>
                </c:pt>
                <c:pt idx="147" formatCode="0.0">
                  <c:v>76.5625625183648</c:v>
                </c:pt>
                <c:pt idx="148" formatCode="0.0">
                  <c:v>78.212568633685137</c:v>
                </c:pt>
                <c:pt idx="149" formatCode="0.0">
                  <c:v>79.168106925096637</c:v>
                </c:pt>
                <c:pt idx="150" formatCode="0.0">
                  <c:v>80.726711133534423</c:v>
                </c:pt>
                <c:pt idx="151" formatCode="0.0">
                  <c:v>82.099869114010815</c:v>
                </c:pt>
                <c:pt idx="152" formatCode="0.0">
                  <c:v>83.073892561945073</c:v>
                </c:pt>
                <c:pt idx="153" formatCode="0.0">
                  <c:v>83.273722984804678</c:v>
                </c:pt>
                <c:pt idx="154" formatCode="0.0">
                  <c:v>83.115589118625266</c:v>
                </c:pt>
                <c:pt idx="155" formatCode="0.0">
                  <c:v>82.56416399247648</c:v>
                </c:pt>
                <c:pt idx="156" formatCode="0.0">
                  <c:v>83.114021317149522</c:v>
                </c:pt>
                <c:pt idx="157" formatCode="0.0">
                  <c:v>83.977674407425269</c:v>
                </c:pt>
                <c:pt idx="158" formatCode="0.0">
                  <c:v>84.669639418450942</c:v>
                </c:pt>
                <c:pt idx="159" formatCode="0.0">
                  <c:v>84.940218728917444</c:v>
                </c:pt>
                <c:pt idx="160" formatCode="0.0">
                  <c:v>84.881316073205227</c:v>
                </c:pt>
                <c:pt idx="161" formatCode="0.0">
                  <c:v>84.840935597621538</c:v>
                </c:pt>
                <c:pt idx="162" formatCode="0.0">
                  <c:v>84.899467794770999</c:v>
                </c:pt>
                <c:pt idx="163" formatCode="0.0">
                  <c:v>84.857828123231883</c:v>
                </c:pt>
                <c:pt idx="164" formatCode="0.0">
                  <c:v>84.563375597084445</c:v>
                </c:pt>
                <c:pt idx="165" formatCode="0.0">
                  <c:v>84.000678133265254</c:v>
                </c:pt>
                <c:pt idx="166" formatCode="0.0">
                  <c:v>84.453050104545426</c:v>
                </c:pt>
                <c:pt idx="167" formatCode="0.0">
                  <c:v>84.669960301720025</c:v>
                </c:pt>
                <c:pt idx="168" formatCode="0.0">
                  <c:v>85.265160911439807</c:v>
                </c:pt>
                <c:pt idx="169" formatCode="0.0">
                  <c:v>85.732073563285596</c:v>
                </c:pt>
                <c:pt idx="170" formatCode="0.0">
                  <c:v>85.083011065517823</c:v>
                </c:pt>
                <c:pt idx="171" formatCode="0.0">
                  <c:v>84.589064487365576</c:v>
                </c:pt>
                <c:pt idx="172" formatCode="0.0">
                  <c:v>85.353787288396433</c:v>
                </c:pt>
                <c:pt idx="173" formatCode="0.0">
                  <c:v>84.476741032219294</c:v>
                </c:pt>
                <c:pt idx="174" formatCode="0.0">
                  <c:v>83.465275756822436</c:v>
                </c:pt>
                <c:pt idx="175" formatCode="0.0">
                  <c:v>84.763652971421877</c:v>
                </c:pt>
                <c:pt idx="176" formatCode="0.0">
                  <c:v>86.844654417083589</c:v>
                </c:pt>
                <c:pt idx="177" formatCode="0.0">
                  <c:v>90.604623201148229</c:v>
                </c:pt>
                <c:pt idx="178" formatCode="0.0">
                  <c:v>93.891629926878394</c:v>
                </c:pt>
                <c:pt idx="179" formatCode="0.0">
                  <c:v>94.944727032790155</c:v>
                </c:pt>
                <c:pt idx="180" formatCode="0.0">
                  <c:v>100.16745052419412</c:v>
                </c:pt>
                <c:pt idx="181" formatCode="0.0">
                  <c:v>105.87747935139654</c:v>
                </c:pt>
                <c:pt idx="182" formatCode="0.0">
                  <c:v>106.21892236442105</c:v>
                </c:pt>
                <c:pt idx="183" formatCode="0.0">
                  <c:v>105.57418158727276</c:v>
                </c:pt>
                <c:pt idx="184" formatCode="0.0">
                  <c:v>103.76161372634876</c:v>
                </c:pt>
                <c:pt idx="185" formatCode="0.0">
                  <c:v>102.37429384341551</c:v>
                </c:pt>
                <c:pt idx="186" formatCode="0.0">
                  <c:v>101.73677150964839</c:v>
                </c:pt>
                <c:pt idx="187" formatCode="0.0">
                  <c:v>98.601585999836402</c:v>
                </c:pt>
                <c:pt idx="188" formatCode="0.0">
                  <c:v>95.509112157019345</c:v>
                </c:pt>
                <c:pt idx="189" formatCode="0.0">
                  <c:v>94.928915478404164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D2BA-45CB-B429-DB131134DC57}"/>
            </c:ext>
          </c:extLst>
        </c:ser>
        <c:ser>
          <c:idx val="3"/>
          <c:order val="3"/>
          <c:tx>
            <c:strRef>
              <c:f>'Figure 22'!$R$2</c:f>
              <c:strCache>
                <c:ptCount val="1"/>
                <c:pt idx="0">
                  <c:v>Weekly HGV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22'!$N$3:$N$192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  <c:extLst xmlns:c15="http://schemas.microsoft.com/office/drawing/2012/chart"/>
            </c:numRef>
          </c:cat>
          <c:val>
            <c:numRef>
              <c:f>'Figure 22'!$R$3:$R$192</c:f>
              <c:numCache>
                <c:formatCode>General</c:formatCode>
                <c:ptCount val="190"/>
                <c:pt idx="3" formatCode="0.0">
                  <c:v>102.89594253276591</c:v>
                </c:pt>
                <c:pt idx="4" formatCode="0.0">
                  <c:v>103.08690406817773</c:v>
                </c:pt>
                <c:pt idx="5" formatCode="0.0">
                  <c:v>103.05918795256351</c:v>
                </c:pt>
                <c:pt idx="6" formatCode="0.0">
                  <c:v>103.43995205144644</c:v>
                </c:pt>
                <c:pt idx="7" formatCode="0.0">
                  <c:v>103.8278903241785</c:v>
                </c:pt>
                <c:pt idx="8" formatCode="0.0">
                  <c:v>103.95369088948875</c:v>
                </c:pt>
                <c:pt idx="9" formatCode="0.0">
                  <c:v>105.29109404496525</c:v>
                </c:pt>
                <c:pt idx="10" formatCode="0.0">
                  <c:v>104.15708667932076</c:v>
                </c:pt>
                <c:pt idx="11" formatCode="0.0">
                  <c:v>102.15977725766383</c:v>
                </c:pt>
                <c:pt idx="12" formatCode="0.0">
                  <c:v>102.20068284599525</c:v>
                </c:pt>
                <c:pt idx="13" formatCode="0.0">
                  <c:v>101.85897090986633</c:v>
                </c:pt>
                <c:pt idx="14" formatCode="0.0">
                  <c:v>101.48886910206683</c:v>
                </c:pt>
                <c:pt idx="15" formatCode="0.0">
                  <c:v>101.85361103206644</c:v>
                </c:pt>
                <c:pt idx="16" formatCode="0.0">
                  <c:v>101.03112365671912</c:v>
                </c:pt>
                <c:pt idx="17" formatCode="0.0">
                  <c:v>98.8538541135119</c:v>
                </c:pt>
                <c:pt idx="18" formatCode="0.0">
                  <c:v>96.093210267471932</c:v>
                </c:pt>
                <c:pt idx="19" formatCode="0.0">
                  <c:v>94.907192813215119</c:v>
                </c:pt>
                <c:pt idx="20" formatCode="0.0">
                  <c:v>94.108875845883546</c:v>
                </c:pt>
                <c:pt idx="21" formatCode="0.0">
                  <c:v>90.942494199299972</c:v>
                </c:pt>
                <c:pt idx="22" formatCode="0.0">
                  <c:v>86.022076989347653</c:v>
                </c:pt>
                <c:pt idx="23" formatCode="0.0">
                  <c:v>80.334128051239176</c:v>
                </c:pt>
                <c:pt idx="24" formatCode="0.0">
                  <c:v>76.654938218346871</c:v>
                </c:pt>
                <c:pt idx="25" formatCode="0.0">
                  <c:v>73.622387671057581</c:v>
                </c:pt>
                <c:pt idx="26" formatCode="0.0">
                  <c:v>69.666300641947302</c:v>
                </c:pt>
                <c:pt idx="27" formatCode="0.0">
                  <c:v>66.393502501945207</c:v>
                </c:pt>
                <c:pt idx="28" formatCode="0.0">
                  <c:v>64.821049830038149</c:v>
                </c:pt>
                <c:pt idx="29" formatCode="0.0">
                  <c:v>63.790681973417918</c:v>
                </c:pt>
                <c:pt idx="30" formatCode="0.0">
                  <c:v>62.998256613916119</c:v>
                </c:pt>
                <c:pt idx="31" formatCode="0.0">
                  <c:v>62.589819518302313</c:v>
                </c:pt>
                <c:pt idx="32" formatCode="0.0">
                  <c:v>62.006872135864164</c:v>
                </c:pt>
                <c:pt idx="33" formatCode="0.0">
                  <c:v>61.416274730788963</c:v>
                </c:pt>
                <c:pt idx="34" formatCode="0.0">
                  <c:v>60.985490682935122</c:v>
                </c:pt>
                <c:pt idx="35" formatCode="0.0">
                  <c:v>60.457444745697408</c:v>
                </c:pt>
                <c:pt idx="36" formatCode="0.0">
                  <c:v>60.060837525135597</c:v>
                </c:pt>
                <c:pt idx="37" formatCode="0.0">
                  <c:v>57.938572805750518</c:v>
                </c:pt>
                <c:pt idx="38" formatCode="0.0">
                  <c:v>56.100635143565263</c:v>
                </c:pt>
                <c:pt idx="39" formatCode="0.0">
                  <c:v>54.9576788000997</c:v>
                </c:pt>
                <c:pt idx="40" formatCode="0.0">
                  <c:v>52.201561765170617</c:v>
                </c:pt>
                <c:pt idx="41" formatCode="0.0">
                  <c:v>51.674721433857655</c:v>
                </c:pt>
                <c:pt idx="42" formatCode="0.0">
                  <c:v>51.660153590787004</c:v>
                </c:pt>
                <c:pt idx="43" formatCode="0.0">
                  <c:v>52.105513863299684</c:v>
                </c:pt>
                <c:pt idx="44" formatCode="0.0">
                  <c:v>56.98787611493244</c:v>
                </c:pt>
                <c:pt idx="45" formatCode="0.0">
                  <c:v>60.93485042586957</c:v>
                </c:pt>
                <c:pt idx="46" formatCode="0.0">
                  <c:v>64.606129360306397</c:v>
                </c:pt>
                <c:pt idx="47" formatCode="0.0">
                  <c:v>73.18521312359043</c:v>
                </c:pt>
                <c:pt idx="48" formatCode="0.0">
                  <c:v>74.48307047016317</c:v>
                </c:pt>
                <c:pt idx="49" formatCode="0.0">
                  <c:v>75.066703620338416</c:v>
                </c:pt>
                <c:pt idx="50" formatCode="0.0">
                  <c:v>75.188205417812483</c:v>
                </c:pt>
                <c:pt idx="51" formatCode="0.0">
                  <c:v>72.464437206157029</c:v>
                </c:pt>
                <c:pt idx="52" formatCode="0.0">
                  <c:v>70.797333290992853</c:v>
                </c:pt>
                <c:pt idx="53" formatCode="0.0">
                  <c:v>68.880923989626211</c:v>
                </c:pt>
                <c:pt idx="54" formatCode="0.0">
                  <c:v>63.648079583191411</c:v>
                </c:pt>
                <c:pt idx="55" formatCode="0.0">
                  <c:v>63.358077534551661</c:v>
                </c:pt>
                <c:pt idx="56" formatCode="0.0">
                  <c:v>63.467515449525543</c:v>
                </c:pt>
                <c:pt idx="57" formatCode="0.0">
                  <c:v>64.093736876286556</c:v>
                </c:pt>
                <c:pt idx="58" formatCode="0.0">
                  <c:v>64.225955576060542</c:v>
                </c:pt>
                <c:pt idx="59" formatCode="0.0">
                  <c:v>64.069477681782615</c:v>
                </c:pt>
                <c:pt idx="60" formatCode="0.0">
                  <c:v>65.134045690145143</c:v>
                </c:pt>
                <c:pt idx="61" formatCode="0.0">
                  <c:v>69.404577893217962</c:v>
                </c:pt>
                <c:pt idx="62" formatCode="0.0">
                  <c:v>69.853018997099397</c:v>
                </c:pt>
                <c:pt idx="63" formatCode="0.0">
                  <c:v>69.998094037764574</c:v>
                </c:pt>
                <c:pt idx="64" formatCode="0.0">
                  <c:v>69.499586292734008</c:v>
                </c:pt>
                <c:pt idx="65" formatCode="0.0">
                  <c:v>67.130967593004044</c:v>
                </c:pt>
                <c:pt idx="66" formatCode="0.0">
                  <c:v>66.75359083304798</c:v>
                </c:pt>
                <c:pt idx="67" formatCode="0.0">
                  <c:v>66.319258761552987</c:v>
                </c:pt>
                <c:pt idx="68" formatCode="0.0">
                  <c:v>62.069609311409849</c:v>
                </c:pt>
                <c:pt idx="69" formatCode="0.0">
                  <c:v>62.378111290965066</c:v>
                </c:pt>
                <c:pt idx="70" formatCode="0.0">
                  <c:v>63.00878016820203</c:v>
                </c:pt>
                <c:pt idx="71" formatCode="0.0">
                  <c:v>63.405363918676173</c:v>
                </c:pt>
                <c:pt idx="72" formatCode="0.0">
                  <c:v>66.503000464178129</c:v>
                </c:pt>
                <c:pt idx="73" formatCode="0.0">
                  <c:v>67.668553319871833</c:v>
                </c:pt>
                <c:pt idx="74" formatCode="0.0">
                  <c:v>67.572634303263996</c:v>
                </c:pt>
                <c:pt idx="75" formatCode="0.0">
                  <c:v>68.105698666034797</c:v>
                </c:pt>
                <c:pt idx="76" formatCode="0.0">
                  <c:v>68.646931202812326</c:v>
                </c:pt>
                <c:pt idx="77" formatCode="0.0">
                  <c:v>68.899489429234194</c:v>
                </c:pt>
                <c:pt idx="78" formatCode="0.0">
                  <c:v>69.796170181650879</c:v>
                </c:pt>
                <c:pt idx="79" formatCode="0.0">
                  <c:v>69.901120859336501</c:v>
                </c:pt>
                <c:pt idx="80" formatCode="0.0">
                  <c:v>70.081883222254618</c:v>
                </c:pt>
                <c:pt idx="81" formatCode="0.0">
                  <c:v>70.456972691409689</c:v>
                </c:pt>
                <c:pt idx="82" formatCode="0.0">
                  <c:v>70.595858529540322</c:v>
                </c:pt>
                <c:pt idx="83" formatCode="0.0">
                  <c:v>70.67240602764717</c:v>
                </c:pt>
                <c:pt idx="84" formatCode="0.0">
                  <c:v>71.045406192854927</c:v>
                </c:pt>
                <c:pt idx="85" formatCode="0.0">
                  <c:v>71.113921403236432</c:v>
                </c:pt>
                <c:pt idx="86" formatCode="0.0">
                  <c:v>71.871463047128799</c:v>
                </c:pt>
                <c:pt idx="87" formatCode="0.0">
                  <c:v>72.34544324431802</c:v>
                </c:pt>
                <c:pt idx="88" formatCode="0.0">
                  <c:v>72.897938363664622</c:v>
                </c:pt>
                <c:pt idx="89" formatCode="0.0">
                  <c:v>73.645816232792569</c:v>
                </c:pt>
                <c:pt idx="90" formatCode="0.0">
                  <c:v>74.313017345126312</c:v>
                </c:pt>
                <c:pt idx="91" formatCode="0.0">
                  <c:v>75.031509593880074</c:v>
                </c:pt>
                <c:pt idx="92" formatCode="0.0">
                  <c:v>75.634887435130153</c:v>
                </c:pt>
                <c:pt idx="93" formatCode="0.0">
                  <c:v>76.358314047458563</c:v>
                </c:pt>
                <c:pt idx="94" formatCode="0.0">
                  <c:v>77.652132097912684</c:v>
                </c:pt>
                <c:pt idx="95" formatCode="0.0">
                  <c:v>77.998116359756963</c:v>
                </c:pt>
                <c:pt idx="96" formatCode="0.0">
                  <c:v>78.609771273350916</c:v>
                </c:pt>
                <c:pt idx="97" formatCode="0.0">
                  <c:v>79.173344007269222</c:v>
                </c:pt>
                <c:pt idx="98" formatCode="0.0">
                  <c:v>79.631938804351606</c:v>
                </c:pt>
                <c:pt idx="99" formatCode="0.0">
                  <c:v>80.171148139780499</c:v>
                </c:pt>
                <c:pt idx="100" formatCode="0.0">
                  <c:v>80.456110510543553</c:v>
                </c:pt>
                <c:pt idx="101" formatCode="0.0">
                  <c:v>80.166788813803791</c:v>
                </c:pt>
                <c:pt idx="102" formatCode="0.0">
                  <c:v>80.616437616771918</c:v>
                </c:pt>
                <c:pt idx="103" formatCode="0.0">
                  <c:v>81.450555270204603</c:v>
                </c:pt>
                <c:pt idx="104" formatCode="0.0">
                  <c:v>81.536727085169929</c:v>
                </c:pt>
                <c:pt idx="105" formatCode="0.0">
                  <c:v>81.192519586081829</c:v>
                </c:pt>
                <c:pt idx="106" formatCode="0.0">
                  <c:v>81.338320751857623</c:v>
                </c:pt>
                <c:pt idx="107" formatCode="0.0">
                  <c:v>81.681988446675547</c:v>
                </c:pt>
                <c:pt idx="108" formatCode="0.0">
                  <c:v>82.316265353000659</c:v>
                </c:pt>
                <c:pt idx="109" formatCode="0.0">
                  <c:v>82.146134739774993</c:v>
                </c:pt>
                <c:pt idx="110" formatCode="0.0">
                  <c:v>81.71311535606101</c:v>
                </c:pt>
                <c:pt idx="111" formatCode="0.0">
                  <c:v>82.0819582082095</c:v>
                </c:pt>
                <c:pt idx="112" formatCode="0.0">
                  <c:v>83.128924876801378</c:v>
                </c:pt>
                <c:pt idx="113" formatCode="0.0">
                  <c:v>83.487126069390783</c:v>
                </c:pt>
                <c:pt idx="114" formatCode="0.0">
                  <c:v>83.760084713675838</c:v>
                </c:pt>
                <c:pt idx="115" formatCode="0.0">
                  <c:v>83.73817649947236</c:v>
                </c:pt>
                <c:pt idx="116" formatCode="0.0">
                  <c:v>84.07062513154689</c:v>
                </c:pt>
                <c:pt idx="117" formatCode="0.0">
                  <c:v>84.399250061419025</c:v>
                </c:pt>
                <c:pt idx="118" formatCode="0.0">
                  <c:v>84.70031489087863</c:v>
                </c:pt>
                <c:pt idx="119" formatCode="0.0">
                  <c:v>84.83681499206736</c:v>
                </c:pt>
                <c:pt idx="120" formatCode="0.0">
                  <c:v>85.228688107975955</c:v>
                </c:pt>
                <c:pt idx="121" formatCode="0.0">
                  <c:v>85.771550308759842</c:v>
                </c:pt>
                <c:pt idx="122" formatCode="0.0">
                  <c:v>86.670567977943819</c:v>
                </c:pt>
                <c:pt idx="123" formatCode="0.0">
                  <c:v>87.335005790166946</c:v>
                </c:pt>
                <c:pt idx="124" formatCode="0.0">
                  <c:v>87.913542316622596</c:v>
                </c:pt>
                <c:pt idx="125" formatCode="0.0">
                  <c:v>88.501251186552267</c:v>
                </c:pt>
                <c:pt idx="126" formatCode="0.0">
                  <c:v>89.077633638051651</c:v>
                </c:pt>
                <c:pt idx="127" formatCode="0.0">
                  <c:v>89.348536494070089</c:v>
                </c:pt>
                <c:pt idx="128" formatCode="0.0">
                  <c:v>90.05784767470449</c:v>
                </c:pt>
                <c:pt idx="129" formatCode="0.0">
                  <c:v>87.518245813854847</c:v>
                </c:pt>
                <c:pt idx="130" formatCode="0.0">
                  <c:v>85.664684984422777</c:v>
                </c:pt>
                <c:pt idx="131" formatCode="0.0">
                  <c:v>85.946098237761461</c:v>
                </c:pt>
                <c:pt idx="132" formatCode="0.0">
                  <c:v>86.245983951901138</c:v>
                </c:pt>
                <c:pt idx="133" formatCode="0.0">
                  <c:v>87.052260034123961</c:v>
                </c:pt>
                <c:pt idx="134" formatCode="0.0">
                  <c:v>87.634459644004977</c:v>
                </c:pt>
                <c:pt idx="135" formatCode="0.0">
                  <c:v>87.743048810296258</c:v>
                </c:pt>
                <c:pt idx="136" formatCode="0.0">
                  <c:v>90.600226874664187</c:v>
                </c:pt>
                <c:pt idx="137" formatCode="0.0">
                  <c:v>93.471058816929073</c:v>
                </c:pt>
                <c:pt idx="138" formatCode="0.0">
                  <c:v>93.992193372279289</c:v>
                </c:pt>
                <c:pt idx="139" formatCode="0.0">
                  <c:v>94.143963914045216</c:v>
                </c:pt>
                <c:pt idx="140" formatCode="0.0">
                  <c:v>94.12291928469871</c:v>
                </c:pt>
                <c:pt idx="141" formatCode="0.0">
                  <c:v>94.274121332713804</c:v>
                </c:pt>
                <c:pt idx="142" formatCode="0.0">
                  <c:v>94.454884166439427</c:v>
                </c:pt>
                <c:pt idx="143" formatCode="0.0">
                  <c:v>95.165335601508517</c:v>
                </c:pt>
                <c:pt idx="144" formatCode="0.0">
                  <c:v>95.465485146742608</c:v>
                </c:pt>
                <c:pt idx="145" formatCode="0.0">
                  <c:v>95.147799169106733</c:v>
                </c:pt>
                <c:pt idx="146" formatCode="0.0">
                  <c:v>95.720493019357946</c:v>
                </c:pt>
                <c:pt idx="147" formatCode="0.0">
                  <c:v>96.130788404481649</c:v>
                </c:pt>
                <c:pt idx="148" formatCode="0.0">
                  <c:v>96.429549817929043</c:v>
                </c:pt>
                <c:pt idx="149" formatCode="0.0">
                  <c:v>96.732023417900677</c:v>
                </c:pt>
                <c:pt idx="150" formatCode="0.0">
                  <c:v>97.001494483042507</c:v>
                </c:pt>
                <c:pt idx="151" formatCode="0.0">
                  <c:v>97.067777540911521</c:v>
                </c:pt>
                <c:pt idx="152" formatCode="0.0">
                  <c:v>97.313420516381598</c:v>
                </c:pt>
                <c:pt idx="153" formatCode="0.0">
                  <c:v>96.946372841197487</c:v>
                </c:pt>
                <c:pt idx="154" formatCode="0.0">
                  <c:v>96.740702427394112</c:v>
                </c:pt>
                <c:pt idx="155" formatCode="0.0">
                  <c:v>96.851529652908653</c:v>
                </c:pt>
                <c:pt idx="156" formatCode="0.0">
                  <c:v>97.13780756499105</c:v>
                </c:pt>
                <c:pt idx="157" formatCode="0.0">
                  <c:v>97.170583090660145</c:v>
                </c:pt>
                <c:pt idx="158" formatCode="0.0">
                  <c:v>98.306730759253995</c:v>
                </c:pt>
                <c:pt idx="159" formatCode="0.0">
                  <c:v>98.80362146197767</c:v>
                </c:pt>
                <c:pt idx="160" formatCode="0.0">
                  <c:v>99.091691578035679</c:v>
                </c:pt>
                <c:pt idx="161" formatCode="0.0">
                  <c:v>99.175718168121094</c:v>
                </c:pt>
                <c:pt idx="162" formatCode="0.0">
                  <c:v>99.351062934583197</c:v>
                </c:pt>
                <c:pt idx="163" formatCode="0.0">
                  <c:v>99.767516924021635</c:v>
                </c:pt>
                <c:pt idx="164" formatCode="0.0">
                  <c:v>101.0130347090854</c:v>
                </c:pt>
                <c:pt idx="165" formatCode="0.0">
                  <c:v>100.96188522446582</c:v>
                </c:pt>
                <c:pt idx="166" formatCode="0.0">
                  <c:v>100.92195038954277</c:v>
                </c:pt>
                <c:pt idx="167" formatCode="0.0">
                  <c:v>99.785175837048683</c:v>
                </c:pt>
                <c:pt idx="168" formatCode="0.0">
                  <c:v>100.01547350430143</c:v>
                </c:pt>
                <c:pt idx="169" formatCode="0.0">
                  <c:v>100.08682646173077</c:v>
                </c:pt>
                <c:pt idx="170" formatCode="0.0">
                  <c:v>99.46189719999181</c:v>
                </c:pt>
                <c:pt idx="171" formatCode="0.0">
                  <c:v>98.310424445209051</c:v>
                </c:pt>
                <c:pt idx="172" formatCode="0.0">
                  <c:v>99.904386709158743</c:v>
                </c:pt>
                <c:pt idx="173" formatCode="0.0">
                  <c:v>105.17474073496946</c:v>
                </c:pt>
                <c:pt idx="174" formatCode="0.0">
                  <c:v>106.39622374866092</c:v>
                </c:pt>
                <c:pt idx="175" formatCode="0.0">
                  <c:v>105.83262410282602</c:v>
                </c:pt>
                <c:pt idx="176" formatCode="0.0">
                  <c:v>105.77979587729929</c:v>
                </c:pt>
                <c:pt idx="177" formatCode="0.0">
                  <c:v>106.72178946879978</c:v>
                </c:pt>
                <c:pt idx="178" formatCode="0.0">
                  <c:v>108.15865709267096</c:v>
                </c:pt>
                <c:pt idx="179" formatCode="0.0">
                  <c:v>106.31146999552111</c:v>
                </c:pt>
                <c:pt idx="180" formatCode="0.0">
                  <c:v>97.493881226733038</c:v>
                </c:pt>
                <c:pt idx="181" formatCode="0.0">
                  <c:v>97.274142843661593</c:v>
                </c:pt>
                <c:pt idx="182" formatCode="0.0">
                  <c:v>98.256074125259047</c:v>
                </c:pt>
                <c:pt idx="183" formatCode="0.0">
                  <c:v>98.827719539982226</c:v>
                </c:pt>
                <c:pt idx="184" formatCode="0.0">
                  <c:v>98.721998484061061</c:v>
                </c:pt>
                <c:pt idx="185" formatCode="0.0">
                  <c:v>98.701922939337848</c:v>
                </c:pt>
                <c:pt idx="186" formatCode="0.0">
                  <c:v>99.473315252494942</c:v>
                </c:pt>
                <c:pt idx="187" formatCode="0.0">
                  <c:v>103.44361073326634</c:v>
                </c:pt>
                <c:pt idx="188" formatCode="0.0">
                  <c:v>103.91276281973489</c:v>
                </c:pt>
                <c:pt idx="189" formatCode="0.0">
                  <c:v>103.89795017133568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D2BA-45CB-B429-DB131134D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'Figure 22'!$S$1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22'!$N$3:$N$192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22'!$S$2:$S$191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D2BA-45CB-B429-DB131134DC5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22'!$T$1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22'!$N$3:$N$192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22'!$T$2:$T$191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D2BA-45CB-B429-DB131134DC5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22'!$U$1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22'!$N$3:$N$192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22'!$U$2:$U$191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D2BA-45CB-B429-DB131134DC5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22'!$V$1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22'!$N$3:$N$192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22'!$V$2:$V$191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D2BA-45CB-B429-DB131134DC57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22'!$AF$1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571"/>
                        <a:gd name="adj2" fmla="val 11176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2BA-45CB-B429-DB131134DC5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22'!$AG$9:$AG$10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22'!$AH$9:$AH$10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BA-45CB-B429-DB131134DC57}"/>
            </c:ext>
          </c:extLst>
        </c:ser>
        <c:ser>
          <c:idx val="9"/>
          <c:order val="9"/>
          <c:tx>
            <c:strRef>
              <c:f>'Figure 22'!$AF$2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A-45CB-B429-DB131134DC5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22'!$AG$12:$AG$13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22'!$AH$12:$AH$13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BA-45CB-B429-DB131134DC57}"/>
            </c:ext>
          </c:extLst>
        </c:ser>
        <c:ser>
          <c:idx val="10"/>
          <c:order val="10"/>
          <c:tx>
            <c:strRef>
              <c:f>'Figure 22'!$AF$3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A-45CB-B429-DB131134DC5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22'!$AG$15:$AG$16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22'!$AH$15:$AH$16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BA-45CB-B429-DB131134DC57}"/>
            </c:ext>
          </c:extLst>
        </c:ser>
        <c:ser>
          <c:idx val="11"/>
          <c:order val="11"/>
          <c:tx>
            <c:strRef>
              <c:f>'Figure 22'!$AF$4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BA-45CB-B429-DB131134DC5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22'!$AG$18:$AG$19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22'!$AH$18:$AH$19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2BA-45CB-B429-DB131134DC57}"/>
            </c:ext>
          </c:extLst>
        </c:ser>
        <c:ser>
          <c:idx val="12"/>
          <c:order val="12"/>
          <c:tx>
            <c:strRef>
              <c:f>'Figure 22'!$AF$5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BA-45CB-B429-DB131134DC5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22'!$AG$21:$AG$22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22'!$AH$21:$AH$22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2BA-45CB-B429-DB131134DC57}"/>
            </c:ext>
          </c:extLst>
        </c:ser>
        <c:ser>
          <c:idx val="13"/>
          <c:order val="13"/>
          <c:tx>
            <c:strRef>
              <c:f>'Figure 22'!$AF$6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BA-45CB-B429-DB131134DC5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22'!$AG$24:$AG$25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22'!$AH$24:$AH$25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2BA-45CB-B429-DB131134D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22'!$AF$7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D2BA-45CB-B429-DB131134DC57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22'!$AG$27:$AG$28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22'!$AH$27:$AH$28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D2BA-45CB-B429-DB131134DC57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80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4747248665269308"/>
          <c:w val="0.93799351551644283"/>
          <c:h val="0.69923801290003385"/>
        </c:manualLayout>
      </c:layout>
      <c:lineChart>
        <c:grouping val="standard"/>
        <c:varyColors val="0"/>
        <c:ser>
          <c:idx val="0"/>
          <c:order val="0"/>
          <c:tx>
            <c:strRef>
              <c:f>'Figure 23'!$O$2</c:f>
              <c:strCache>
                <c:ptCount val="1"/>
                <c:pt idx="0">
                  <c:v>Highlands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23'!$N$3:$N$192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23'!$O$3:$O$192</c:f>
              <c:numCache>
                <c:formatCode>0.0</c:formatCode>
                <c:ptCount val="190"/>
                <c:pt idx="0">
                  <c:v>101.814180929095</c:v>
                </c:pt>
                <c:pt idx="1">
                  <c:v>100.51344743276283</c:v>
                </c:pt>
                <c:pt idx="2">
                  <c:v>101.12224938875306</c:v>
                </c:pt>
                <c:pt idx="3">
                  <c:v>100.89486552567237</c:v>
                </c:pt>
                <c:pt idx="4">
                  <c:v>100.34963325183374</c:v>
                </c:pt>
                <c:pt idx="5">
                  <c:v>99.936430317848405</c:v>
                </c:pt>
                <c:pt idx="6">
                  <c:v>101</c:v>
                </c:pt>
                <c:pt idx="7">
                  <c:v>103.31784841075795</c:v>
                </c:pt>
                <c:pt idx="8">
                  <c:v>100.22738386308069</c:v>
                </c:pt>
                <c:pt idx="9">
                  <c:v>99.804400977995115</c:v>
                </c:pt>
                <c:pt idx="10">
                  <c:v>98.772616136919311</c:v>
                </c:pt>
                <c:pt idx="11">
                  <c:v>99.227383863080689</c:v>
                </c:pt>
                <c:pt idx="12">
                  <c:v>97.804400977995115</c:v>
                </c:pt>
                <c:pt idx="13">
                  <c:v>99.814180929095357</c:v>
                </c:pt>
                <c:pt idx="14">
                  <c:v>97.904645476772615</c:v>
                </c:pt>
                <c:pt idx="15">
                  <c:v>96.195599022004885</c:v>
                </c:pt>
                <c:pt idx="16">
                  <c:v>92.03178484107579</c:v>
                </c:pt>
                <c:pt idx="17">
                  <c:v>85.227383863080689</c:v>
                </c:pt>
                <c:pt idx="18">
                  <c:v>81.454767726161364</c:v>
                </c:pt>
                <c:pt idx="19">
                  <c:v>80.486552567237169</c:v>
                </c:pt>
                <c:pt idx="20">
                  <c:v>79.413202933985332</c:v>
                </c:pt>
                <c:pt idx="21">
                  <c:v>74.25916870415648</c:v>
                </c:pt>
                <c:pt idx="22">
                  <c:v>61.745721271393641</c:v>
                </c:pt>
                <c:pt idx="23">
                  <c:v>44.322738386308068</c:v>
                </c:pt>
                <c:pt idx="24">
                  <c:v>36.713936430317858</c:v>
                </c:pt>
                <c:pt idx="25">
                  <c:v>34.528117359413201</c:v>
                </c:pt>
                <c:pt idx="26">
                  <c:v>33.618581907090473</c:v>
                </c:pt>
                <c:pt idx="27">
                  <c:v>43.122249388753055</c:v>
                </c:pt>
                <c:pt idx="28">
                  <c:v>46.96821515892421</c:v>
                </c:pt>
                <c:pt idx="29">
                  <c:v>32.391198044009784</c:v>
                </c:pt>
                <c:pt idx="30">
                  <c:v>31.650366748166249</c:v>
                </c:pt>
                <c:pt idx="31">
                  <c:v>31.618581907090459</c:v>
                </c:pt>
                <c:pt idx="32">
                  <c:v>31.422982885085574</c:v>
                </c:pt>
                <c:pt idx="33">
                  <c:v>32.845965770171148</c:v>
                </c:pt>
                <c:pt idx="34">
                  <c:v>43.132029339853304</c:v>
                </c:pt>
                <c:pt idx="35">
                  <c:v>46.577017114914426</c:v>
                </c:pt>
                <c:pt idx="36">
                  <c:v>32.618581907090459</c:v>
                </c:pt>
                <c:pt idx="37">
                  <c:v>32.618581907090459</c:v>
                </c:pt>
                <c:pt idx="38">
                  <c:v>31.618581907090459</c:v>
                </c:pt>
                <c:pt idx="39">
                  <c:v>31.845965770171148</c:v>
                </c:pt>
                <c:pt idx="40">
                  <c:v>28.041564792176047</c:v>
                </c:pt>
                <c:pt idx="41">
                  <c:v>44.904645476772615</c:v>
                </c:pt>
                <c:pt idx="42">
                  <c:v>46.586797066014668</c:v>
                </c:pt>
                <c:pt idx="43">
                  <c:v>27.608801955990231</c:v>
                </c:pt>
                <c:pt idx="44">
                  <c:v>33.650366748166263</c:v>
                </c:pt>
                <c:pt idx="45">
                  <c:v>33.682151589242054</c:v>
                </c:pt>
                <c:pt idx="46">
                  <c:v>34.454767726161379</c:v>
                </c:pt>
                <c:pt idx="47">
                  <c:v>34.877750611246952</c:v>
                </c:pt>
                <c:pt idx="48">
                  <c:v>47.454767726161379</c:v>
                </c:pt>
                <c:pt idx="49">
                  <c:v>50.804400977995108</c:v>
                </c:pt>
                <c:pt idx="50">
                  <c:v>36.755501222493891</c:v>
                </c:pt>
                <c:pt idx="51">
                  <c:v>36.300733496332519</c:v>
                </c:pt>
                <c:pt idx="52">
                  <c:v>36.364303178484114</c:v>
                </c:pt>
                <c:pt idx="53">
                  <c:v>36.178484107579465</c:v>
                </c:pt>
                <c:pt idx="54">
                  <c:v>37.332518337408317</c:v>
                </c:pt>
                <c:pt idx="55">
                  <c:v>48.772616136919318</c:v>
                </c:pt>
                <c:pt idx="56">
                  <c:v>52.486552567237169</c:v>
                </c:pt>
                <c:pt idx="57">
                  <c:v>37.98288508557458</c:v>
                </c:pt>
                <c:pt idx="58">
                  <c:v>37.98288508557458</c:v>
                </c:pt>
                <c:pt idx="59">
                  <c:v>37.787286063569681</c:v>
                </c:pt>
                <c:pt idx="60">
                  <c:v>37.755501222493891</c:v>
                </c:pt>
                <c:pt idx="61">
                  <c:v>38.755501222493891</c:v>
                </c:pt>
                <c:pt idx="62">
                  <c:v>50.205378973105141</c:v>
                </c:pt>
                <c:pt idx="63">
                  <c:v>53.650366748166263</c:v>
                </c:pt>
                <c:pt idx="64">
                  <c:v>38.745721271393649</c:v>
                </c:pt>
                <c:pt idx="65">
                  <c:v>39.559902200488999</c:v>
                </c:pt>
                <c:pt idx="66">
                  <c:v>39.364303178484114</c:v>
                </c:pt>
                <c:pt idx="67">
                  <c:v>38.982885085574573</c:v>
                </c:pt>
                <c:pt idx="68">
                  <c:v>33.009779951100242</c:v>
                </c:pt>
                <c:pt idx="69">
                  <c:v>48.391198044009784</c:v>
                </c:pt>
                <c:pt idx="70">
                  <c:v>53.000000000000007</c:v>
                </c:pt>
                <c:pt idx="71">
                  <c:v>39.755501222493891</c:v>
                </c:pt>
                <c:pt idx="72">
                  <c:v>39.437652811735944</c:v>
                </c:pt>
                <c:pt idx="73">
                  <c:v>40.405867970660154</c:v>
                </c:pt>
                <c:pt idx="74">
                  <c:v>40.437652811735944</c:v>
                </c:pt>
                <c:pt idx="75">
                  <c:v>41.591687041564796</c:v>
                </c:pt>
                <c:pt idx="76">
                  <c:v>53.349633251833751</c:v>
                </c:pt>
                <c:pt idx="77">
                  <c:v>55.889975550122251</c:v>
                </c:pt>
                <c:pt idx="78">
                  <c:v>42.210268948655262</c:v>
                </c:pt>
                <c:pt idx="79">
                  <c:v>41.819070904645478</c:v>
                </c:pt>
                <c:pt idx="80">
                  <c:v>42.396088019559905</c:v>
                </c:pt>
                <c:pt idx="81">
                  <c:v>42.01466992665037</c:v>
                </c:pt>
                <c:pt idx="82">
                  <c:v>43.200488997555013</c:v>
                </c:pt>
                <c:pt idx="83">
                  <c:v>51.518337408312959</c:v>
                </c:pt>
                <c:pt idx="84">
                  <c:v>58.899755501222494</c:v>
                </c:pt>
                <c:pt idx="85">
                  <c:v>38.804400977995115</c:v>
                </c:pt>
                <c:pt idx="86">
                  <c:v>45.210268948655255</c:v>
                </c:pt>
                <c:pt idx="87">
                  <c:v>45.437652811735944</c:v>
                </c:pt>
                <c:pt idx="88">
                  <c:v>45.056234718826403</c:v>
                </c:pt>
                <c:pt idx="89">
                  <c:v>47.210268948655262</c:v>
                </c:pt>
                <c:pt idx="90">
                  <c:v>65.618581907090459</c:v>
                </c:pt>
                <c:pt idx="91">
                  <c:v>72.591687041564796</c:v>
                </c:pt>
                <c:pt idx="92">
                  <c:v>47.951100244498775</c:v>
                </c:pt>
                <c:pt idx="93">
                  <c:v>46.633251833740836</c:v>
                </c:pt>
                <c:pt idx="94">
                  <c:v>47.210268948655262</c:v>
                </c:pt>
                <c:pt idx="95">
                  <c:v>47.242053789731052</c:v>
                </c:pt>
                <c:pt idx="96">
                  <c:v>47.982885085574573</c:v>
                </c:pt>
                <c:pt idx="97">
                  <c:v>63.178484107579465</c:v>
                </c:pt>
                <c:pt idx="98">
                  <c:v>68.105134474327627</c:v>
                </c:pt>
                <c:pt idx="99">
                  <c:v>50.559902200489006</c:v>
                </c:pt>
                <c:pt idx="100">
                  <c:v>49.046454767726168</c:v>
                </c:pt>
                <c:pt idx="101">
                  <c:v>47.623471882640587</c:v>
                </c:pt>
                <c:pt idx="102">
                  <c:v>49.437652811735944</c:v>
                </c:pt>
                <c:pt idx="103">
                  <c:v>50.665036674816633</c:v>
                </c:pt>
                <c:pt idx="104">
                  <c:v>69.427872860635688</c:v>
                </c:pt>
                <c:pt idx="105">
                  <c:v>75.459657701711492</c:v>
                </c:pt>
                <c:pt idx="106">
                  <c:v>51.210268948655255</c:v>
                </c:pt>
                <c:pt idx="107">
                  <c:v>50.860635696821518</c:v>
                </c:pt>
                <c:pt idx="108">
                  <c:v>50.665036674816633</c:v>
                </c:pt>
                <c:pt idx="109">
                  <c:v>51.633251833740829</c:v>
                </c:pt>
                <c:pt idx="110">
                  <c:v>52.469437652811735</c:v>
                </c:pt>
                <c:pt idx="111">
                  <c:v>75.168704156479222</c:v>
                </c:pt>
                <c:pt idx="112">
                  <c:v>75.508557457212717</c:v>
                </c:pt>
                <c:pt idx="113">
                  <c:v>50.242053789731052</c:v>
                </c:pt>
                <c:pt idx="114">
                  <c:v>50.665036674816633</c:v>
                </c:pt>
                <c:pt idx="115">
                  <c:v>52.046454767726161</c:v>
                </c:pt>
                <c:pt idx="116">
                  <c:v>53.046454767726161</c:v>
                </c:pt>
                <c:pt idx="117">
                  <c:v>53.242053789731052</c:v>
                </c:pt>
                <c:pt idx="118">
                  <c:v>71.004889975550128</c:v>
                </c:pt>
                <c:pt idx="119">
                  <c:v>72.58190709046454</c:v>
                </c:pt>
                <c:pt idx="120">
                  <c:v>54.004889975550121</c:v>
                </c:pt>
                <c:pt idx="121">
                  <c:v>53.787286063569688</c:v>
                </c:pt>
                <c:pt idx="122">
                  <c:v>54.623471882640587</c:v>
                </c:pt>
                <c:pt idx="123">
                  <c:v>54.591687041564796</c:v>
                </c:pt>
                <c:pt idx="124">
                  <c:v>53.168704156479222</c:v>
                </c:pt>
                <c:pt idx="125">
                  <c:v>73.518337408312959</c:v>
                </c:pt>
                <c:pt idx="126">
                  <c:v>76.281173594132028</c:v>
                </c:pt>
                <c:pt idx="127">
                  <c:v>53.723716381418093</c:v>
                </c:pt>
                <c:pt idx="128">
                  <c:v>52.755501222493891</c:v>
                </c:pt>
                <c:pt idx="129">
                  <c:v>54.559902200488999</c:v>
                </c:pt>
                <c:pt idx="130">
                  <c:v>54.787286063569681</c:v>
                </c:pt>
                <c:pt idx="131">
                  <c:v>56.364303178484107</c:v>
                </c:pt>
                <c:pt idx="132">
                  <c:v>78.083129584352079</c:v>
                </c:pt>
                <c:pt idx="133">
                  <c:v>83.268948655256722</c:v>
                </c:pt>
                <c:pt idx="134">
                  <c:v>54.682151589242054</c:v>
                </c:pt>
                <c:pt idx="135">
                  <c:v>54.982885085574573</c:v>
                </c:pt>
                <c:pt idx="136">
                  <c:v>56.559902200488992</c:v>
                </c:pt>
                <c:pt idx="137">
                  <c:v>56.755501222493891</c:v>
                </c:pt>
                <c:pt idx="138">
                  <c:v>57.909535452322743</c:v>
                </c:pt>
                <c:pt idx="139">
                  <c:v>84.660146699266505</c:v>
                </c:pt>
                <c:pt idx="140">
                  <c:v>85.845965770171148</c:v>
                </c:pt>
                <c:pt idx="141">
                  <c:v>55.650366748166256</c:v>
                </c:pt>
                <c:pt idx="142">
                  <c:v>56.268948655256722</c:v>
                </c:pt>
                <c:pt idx="143">
                  <c:v>57.29095354523227</c:v>
                </c:pt>
                <c:pt idx="144">
                  <c:v>58.073349633251837</c:v>
                </c:pt>
                <c:pt idx="145">
                  <c:v>59.682151589242054</c:v>
                </c:pt>
                <c:pt idx="146">
                  <c:v>85.750611246943762</c:v>
                </c:pt>
                <c:pt idx="147">
                  <c:v>88.03178484107579</c:v>
                </c:pt>
                <c:pt idx="148">
                  <c:v>54.454767726161371</c:v>
                </c:pt>
                <c:pt idx="149">
                  <c:v>57.332518337408317</c:v>
                </c:pt>
                <c:pt idx="150">
                  <c:v>57.486552567237162</c:v>
                </c:pt>
                <c:pt idx="151">
                  <c:v>57.105134474327627</c:v>
                </c:pt>
                <c:pt idx="152">
                  <c:v>58.268948655256722</c:v>
                </c:pt>
                <c:pt idx="153">
                  <c:v>88.74083129584352</c:v>
                </c:pt>
                <c:pt idx="154">
                  <c:v>92.422982885085574</c:v>
                </c:pt>
                <c:pt idx="155">
                  <c:v>56.146699266503667</c:v>
                </c:pt>
                <c:pt idx="156">
                  <c:v>56.290953545232277</c:v>
                </c:pt>
                <c:pt idx="157">
                  <c:v>59.332518337408317</c:v>
                </c:pt>
                <c:pt idx="158">
                  <c:v>58.723716381418093</c:v>
                </c:pt>
                <c:pt idx="159">
                  <c:v>60.332518337408317</c:v>
                </c:pt>
                <c:pt idx="160">
                  <c:v>89.845965770171148</c:v>
                </c:pt>
                <c:pt idx="161">
                  <c:v>92.608801955990216</c:v>
                </c:pt>
                <c:pt idx="162">
                  <c:v>61.650366748166256</c:v>
                </c:pt>
                <c:pt idx="163">
                  <c:v>60.877750611246945</c:v>
                </c:pt>
                <c:pt idx="164">
                  <c:v>63.836185819070906</c:v>
                </c:pt>
                <c:pt idx="165">
                  <c:v>63.650366748166263</c:v>
                </c:pt>
                <c:pt idx="166">
                  <c:v>66.454767726161364</c:v>
                </c:pt>
                <c:pt idx="167">
                  <c:v>92.74083129584352</c:v>
                </c:pt>
                <c:pt idx="168">
                  <c:v>94.699266503667488</c:v>
                </c:pt>
                <c:pt idx="169">
                  <c:v>63.877750611246945</c:v>
                </c:pt>
                <c:pt idx="170">
                  <c:v>68.03178484107579</c:v>
                </c:pt>
                <c:pt idx="171">
                  <c:v>67.454767726161379</c:v>
                </c:pt>
                <c:pt idx="172">
                  <c:v>67.227383863080689</c:v>
                </c:pt>
                <c:pt idx="173">
                  <c:v>69.25916870415648</c:v>
                </c:pt>
                <c:pt idx="174">
                  <c:v>93.70904645476773</c:v>
                </c:pt>
                <c:pt idx="175">
                  <c:v>94.090464547677257</c:v>
                </c:pt>
                <c:pt idx="176">
                  <c:v>70.009779951100256</c:v>
                </c:pt>
                <c:pt idx="177">
                  <c:v>67.650366748166249</c:v>
                </c:pt>
                <c:pt idx="178">
                  <c:v>71.29095354523227</c:v>
                </c:pt>
                <c:pt idx="179">
                  <c:v>69.909535452322743</c:v>
                </c:pt>
                <c:pt idx="180">
                  <c:v>71.772616136919311</c:v>
                </c:pt>
                <c:pt idx="181">
                  <c:v>92.618581907090459</c:v>
                </c:pt>
                <c:pt idx="182">
                  <c:v>94.545232273838636</c:v>
                </c:pt>
                <c:pt idx="183">
                  <c:v>68.254278728606351</c:v>
                </c:pt>
                <c:pt idx="184">
                  <c:v>69.877750611246938</c:v>
                </c:pt>
                <c:pt idx="185">
                  <c:v>69.608801955990231</c:v>
                </c:pt>
                <c:pt idx="186">
                  <c:v>70.454767726161379</c:v>
                </c:pt>
                <c:pt idx="187">
                  <c:v>72.227383863080689</c:v>
                </c:pt>
                <c:pt idx="188">
                  <c:v>91.300733496332526</c:v>
                </c:pt>
                <c:pt idx="189">
                  <c:v>93.699266503667488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C-4C9C-BB3D-F88B8F1A2F5B}"/>
            </c:ext>
          </c:extLst>
        </c:ser>
        <c:ser>
          <c:idx val="1"/>
          <c:order val="1"/>
          <c:tx>
            <c:strRef>
              <c:f>'Figure 23'!$P$2</c:f>
              <c:strCache>
                <c:ptCount val="1"/>
                <c:pt idx="0">
                  <c:v>North-East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23'!$N$3:$N$192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23'!$P$3:$P$192</c:f>
              <c:numCache>
                <c:formatCode>0.0</c:formatCode>
                <c:ptCount val="190"/>
                <c:pt idx="0">
                  <c:v>100.44261065266316</c:v>
                </c:pt>
                <c:pt idx="1">
                  <c:v>101.48087021755438</c:v>
                </c:pt>
                <c:pt idx="2">
                  <c:v>101.51912978244562</c:v>
                </c:pt>
                <c:pt idx="3">
                  <c:v>101.51912978244562</c:v>
                </c:pt>
                <c:pt idx="4">
                  <c:v>102.51912978244562</c:v>
                </c:pt>
                <c:pt idx="5">
                  <c:v>101.51912978244562</c:v>
                </c:pt>
                <c:pt idx="6">
                  <c:v>101</c:v>
                </c:pt>
                <c:pt idx="7">
                  <c:v>100.51912978244562</c:v>
                </c:pt>
                <c:pt idx="8">
                  <c:v>101.03825956489122</c:v>
                </c:pt>
                <c:pt idx="9">
                  <c:v>101.51912978244562</c:v>
                </c:pt>
                <c:pt idx="10">
                  <c:v>101.03825956489122</c:v>
                </c:pt>
                <c:pt idx="11">
                  <c:v>100.51912978244562</c:v>
                </c:pt>
                <c:pt idx="12">
                  <c:v>98.519129782445617</c:v>
                </c:pt>
                <c:pt idx="13">
                  <c:v>97.480870217554383</c:v>
                </c:pt>
                <c:pt idx="14">
                  <c:v>95.480870217554383</c:v>
                </c:pt>
                <c:pt idx="15">
                  <c:v>93.07651912978244</c:v>
                </c:pt>
                <c:pt idx="16">
                  <c:v>86.595648912228057</c:v>
                </c:pt>
                <c:pt idx="17">
                  <c:v>79.114778694673674</c:v>
                </c:pt>
                <c:pt idx="18">
                  <c:v>74.114778694673674</c:v>
                </c:pt>
                <c:pt idx="19">
                  <c:v>72.114778694673674</c:v>
                </c:pt>
                <c:pt idx="20">
                  <c:v>76.07651912978244</c:v>
                </c:pt>
                <c:pt idx="21">
                  <c:v>71.114778694673674</c:v>
                </c:pt>
                <c:pt idx="22">
                  <c:v>55.11477869467366</c:v>
                </c:pt>
                <c:pt idx="23">
                  <c:v>41.07651912978244</c:v>
                </c:pt>
                <c:pt idx="24">
                  <c:v>34.557389347336823</c:v>
                </c:pt>
                <c:pt idx="25">
                  <c:v>32.557389347336823</c:v>
                </c:pt>
                <c:pt idx="26">
                  <c:v>32.038259564891206</c:v>
                </c:pt>
                <c:pt idx="27">
                  <c:v>42.59564891222805</c:v>
                </c:pt>
                <c:pt idx="28">
                  <c:v>45.11477869467366</c:v>
                </c:pt>
                <c:pt idx="29">
                  <c:v>31.557389347336823</c:v>
                </c:pt>
                <c:pt idx="30">
                  <c:v>30.038259564891206</c:v>
                </c:pt>
                <c:pt idx="31">
                  <c:v>31.038259564891206</c:v>
                </c:pt>
                <c:pt idx="32">
                  <c:v>30.557389347336823</c:v>
                </c:pt>
                <c:pt idx="33">
                  <c:v>31.557389347336823</c:v>
                </c:pt>
                <c:pt idx="34">
                  <c:v>43.11477869467366</c:v>
                </c:pt>
                <c:pt idx="35">
                  <c:v>46.11477869467366</c:v>
                </c:pt>
                <c:pt idx="36">
                  <c:v>30.557389347336823</c:v>
                </c:pt>
                <c:pt idx="37">
                  <c:v>30.038259564891206</c:v>
                </c:pt>
                <c:pt idx="38">
                  <c:v>30.038259564891206</c:v>
                </c:pt>
                <c:pt idx="39">
                  <c:v>29.557389347336823</c:v>
                </c:pt>
                <c:pt idx="40">
                  <c:v>28.557389347336823</c:v>
                </c:pt>
                <c:pt idx="41">
                  <c:v>43.15303825956488</c:v>
                </c:pt>
                <c:pt idx="42">
                  <c:v>45.11477869467366</c:v>
                </c:pt>
                <c:pt idx="43">
                  <c:v>26.595648912228057</c:v>
                </c:pt>
                <c:pt idx="44">
                  <c:v>30.038259564891206</c:v>
                </c:pt>
                <c:pt idx="45">
                  <c:v>30.557389347336823</c:v>
                </c:pt>
                <c:pt idx="46">
                  <c:v>30.038259564891206</c:v>
                </c:pt>
                <c:pt idx="47">
                  <c:v>30.557389347336823</c:v>
                </c:pt>
                <c:pt idx="48">
                  <c:v>45.633908477119277</c:v>
                </c:pt>
                <c:pt idx="49">
                  <c:v>49.633908477119277</c:v>
                </c:pt>
                <c:pt idx="50">
                  <c:v>32.07651912978244</c:v>
                </c:pt>
                <c:pt idx="51">
                  <c:v>32.557389347336823</c:v>
                </c:pt>
                <c:pt idx="52">
                  <c:v>32.557389347336823</c:v>
                </c:pt>
                <c:pt idx="53">
                  <c:v>32.557389347336823</c:v>
                </c:pt>
                <c:pt idx="54">
                  <c:v>33.03825956489122</c:v>
                </c:pt>
                <c:pt idx="55">
                  <c:v>46.59564891222805</c:v>
                </c:pt>
                <c:pt idx="56">
                  <c:v>49.672168042010497</c:v>
                </c:pt>
                <c:pt idx="57">
                  <c:v>33.595648912228057</c:v>
                </c:pt>
                <c:pt idx="58">
                  <c:v>33.07651912978244</c:v>
                </c:pt>
                <c:pt idx="59">
                  <c:v>34.07651912978244</c:v>
                </c:pt>
                <c:pt idx="60">
                  <c:v>33.07651912978244</c:v>
                </c:pt>
                <c:pt idx="61">
                  <c:v>34.07651912978244</c:v>
                </c:pt>
                <c:pt idx="62">
                  <c:v>48.15303825956488</c:v>
                </c:pt>
                <c:pt idx="63">
                  <c:v>52.633908477119277</c:v>
                </c:pt>
                <c:pt idx="64">
                  <c:v>35.07651912978244</c:v>
                </c:pt>
                <c:pt idx="65">
                  <c:v>35.07651912978244</c:v>
                </c:pt>
                <c:pt idx="66">
                  <c:v>35.07651912978244</c:v>
                </c:pt>
                <c:pt idx="67">
                  <c:v>34.07651912978244</c:v>
                </c:pt>
                <c:pt idx="68">
                  <c:v>28.595648912228057</c:v>
                </c:pt>
                <c:pt idx="69">
                  <c:v>48.15303825956488</c:v>
                </c:pt>
                <c:pt idx="70">
                  <c:v>53.59564891222805</c:v>
                </c:pt>
                <c:pt idx="71">
                  <c:v>35.595648912228057</c:v>
                </c:pt>
                <c:pt idx="72">
                  <c:v>35.595648912228057</c:v>
                </c:pt>
                <c:pt idx="73">
                  <c:v>36.07651912978244</c:v>
                </c:pt>
                <c:pt idx="74">
                  <c:v>35.595648912228057</c:v>
                </c:pt>
                <c:pt idx="75">
                  <c:v>36.59564891222805</c:v>
                </c:pt>
                <c:pt idx="76">
                  <c:v>52.153038259564887</c:v>
                </c:pt>
                <c:pt idx="77">
                  <c:v>56.633908477119277</c:v>
                </c:pt>
                <c:pt idx="78">
                  <c:v>37.11477869467366</c:v>
                </c:pt>
                <c:pt idx="79">
                  <c:v>37.07651912978244</c:v>
                </c:pt>
                <c:pt idx="80">
                  <c:v>37.07651912978244</c:v>
                </c:pt>
                <c:pt idx="81">
                  <c:v>37.07651912978244</c:v>
                </c:pt>
                <c:pt idx="82">
                  <c:v>37.07651912978244</c:v>
                </c:pt>
                <c:pt idx="83">
                  <c:v>54.11477869467366</c:v>
                </c:pt>
                <c:pt idx="84">
                  <c:v>60.15303825956488</c:v>
                </c:pt>
                <c:pt idx="85">
                  <c:v>36.07651912978244</c:v>
                </c:pt>
                <c:pt idx="86">
                  <c:v>39.07651912978244</c:v>
                </c:pt>
                <c:pt idx="87">
                  <c:v>39.07651912978244</c:v>
                </c:pt>
                <c:pt idx="88">
                  <c:v>39.07651912978244</c:v>
                </c:pt>
                <c:pt idx="89">
                  <c:v>40.59564891222805</c:v>
                </c:pt>
                <c:pt idx="90">
                  <c:v>63.633908477119277</c:v>
                </c:pt>
                <c:pt idx="91">
                  <c:v>72.748687171792938</c:v>
                </c:pt>
                <c:pt idx="92">
                  <c:v>41.59564891222805</c:v>
                </c:pt>
                <c:pt idx="93">
                  <c:v>41.07651912978244</c:v>
                </c:pt>
                <c:pt idx="94">
                  <c:v>41.07651912978244</c:v>
                </c:pt>
                <c:pt idx="95">
                  <c:v>41.07651912978244</c:v>
                </c:pt>
                <c:pt idx="96">
                  <c:v>41.07651912978244</c:v>
                </c:pt>
                <c:pt idx="97">
                  <c:v>65.710427606901717</c:v>
                </c:pt>
                <c:pt idx="98">
                  <c:v>68.15303825956488</c:v>
                </c:pt>
                <c:pt idx="99">
                  <c:v>43.59564891222805</c:v>
                </c:pt>
                <c:pt idx="100">
                  <c:v>42.59564891222805</c:v>
                </c:pt>
                <c:pt idx="101">
                  <c:v>42.59564891222805</c:v>
                </c:pt>
                <c:pt idx="102">
                  <c:v>43.59564891222805</c:v>
                </c:pt>
                <c:pt idx="103">
                  <c:v>44.11477869467366</c:v>
                </c:pt>
                <c:pt idx="104">
                  <c:v>65.710427606901717</c:v>
                </c:pt>
                <c:pt idx="105">
                  <c:v>74.748687171792938</c:v>
                </c:pt>
                <c:pt idx="106">
                  <c:v>44.11477869467366</c:v>
                </c:pt>
                <c:pt idx="107">
                  <c:v>44.59564891222805</c:v>
                </c:pt>
                <c:pt idx="108">
                  <c:v>44.59564891222805</c:v>
                </c:pt>
                <c:pt idx="109">
                  <c:v>43.59564891222805</c:v>
                </c:pt>
                <c:pt idx="110">
                  <c:v>44.07651912978244</c:v>
                </c:pt>
                <c:pt idx="111">
                  <c:v>74.710427606901732</c:v>
                </c:pt>
                <c:pt idx="112">
                  <c:v>79.748687171792938</c:v>
                </c:pt>
                <c:pt idx="113">
                  <c:v>43.59564891222805</c:v>
                </c:pt>
                <c:pt idx="114">
                  <c:v>43.59564891222805</c:v>
                </c:pt>
                <c:pt idx="115">
                  <c:v>46.07651912978244</c:v>
                </c:pt>
                <c:pt idx="116">
                  <c:v>46.07651912978244</c:v>
                </c:pt>
                <c:pt idx="117">
                  <c:v>46.59564891222805</c:v>
                </c:pt>
                <c:pt idx="118">
                  <c:v>72.191297824456115</c:v>
                </c:pt>
                <c:pt idx="119">
                  <c:v>79.306076519129789</c:v>
                </c:pt>
                <c:pt idx="120">
                  <c:v>46.633908477119277</c:v>
                </c:pt>
                <c:pt idx="121">
                  <c:v>46.11477869467366</c:v>
                </c:pt>
                <c:pt idx="122">
                  <c:v>47.595648912228057</c:v>
                </c:pt>
                <c:pt idx="123">
                  <c:v>47.11477869467366</c:v>
                </c:pt>
                <c:pt idx="124">
                  <c:v>47.11477869467366</c:v>
                </c:pt>
                <c:pt idx="125">
                  <c:v>75.710427606901732</c:v>
                </c:pt>
                <c:pt idx="126">
                  <c:v>80.229557389347335</c:v>
                </c:pt>
                <c:pt idx="127">
                  <c:v>46.11477869467366</c:v>
                </c:pt>
                <c:pt idx="128">
                  <c:v>44.59564891222805</c:v>
                </c:pt>
                <c:pt idx="129">
                  <c:v>47.07651912978244</c:v>
                </c:pt>
                <c:pt idx="130">
                  <c:v>46.59564891222805</c:v>
                </c:pt>
                <c:pt idx="131">
                  <c:v>46.59564891222805</c:v>
                </c:pt>
                <c:pt idx="132">
                  <c:v>80.191297824456115</c:v>
                </c:pt>
                <c:pt idx="133">
                  <c:v>87.748687171792952</c:v>
                </c:pt>
                <c:pt idx="134">
                  <c:v>43.11477869467366</c:v>
                </c:pt>
                <c:pt idx="135">
                  <c:v>46.07651912978244</c:v>
                </c:pt>
                <c:pt idx="136">
                  <c:v>48.07651912978244</c:v>
                </c:pt>
                <c:pt idx="137">
                  <c:v>48.07651912978244</c:v>
                </c:pt>
                <c:pt idx="138">
                  <c:v>48.59564891222805</c:v>
                </c:pt>
                <c:pt idx="139">
                  <c:v>83.672168042010497</c:v>
                </c:pt>
                <c:pt idx="140">
                  <c:v>88.748687171792952</c:v>
                </c:pt>
                <c:pt idx="141">
                  <c:v>46.59564891222805</c:v>
                </c:pt>
                <c:pt idx="142">
                  <c:v>47.07651912978244</c:v>
                </c:pt>
                <c:pt idx="143">
                  <c:v>48.59564891222805</c:v>
                </c:pt>
                <c:pt idx="144">
                  <c:v>49.07651912978244</c:v>
                </c:pt>
                <c:pt idx="145">
                  <c:v>50.595648912228057</c:v>
                </c:pt>
                <c:pt idx="146">
                  <c:v>80.191297824456115</c:v>
                </c:pt>
                <c:pt idx="147">
                  <c:v>91.229557389347335</c:v>
                </c:pt>
                <c:pt idx="148">
                  <c:v>45.59564891222805</c:v>
                </c:pt>
                <c:pt idx="149">
                  <c:v>48.07651912978244</c:v>
                </c:pt>
                <c:pt idx="150">
                  <c:v>48.55738934733683</c:v>
                </c:pt>
                <c:pt idx="151">
                  <c:v>48.07651912978244</c:v>
                </c:pt>
                <c:pt idx="152">
                  <c:v>50.07651912978244</c:v>
                </c:pt>
                <c:pt idx="153">
                  <c:v>81.748687171792938</c:v>
                </c:pt>
                <c:pt idx="154">
                  <c:v>85.748687171792952</c:v>
                </c:pt>
                <c:pt idx="155">
                  <c:v>48.07651912978244</c:v>
                </c:pt>
                <c:pt idx="156">
                  <c:v>46.07651912978244</c:v>
                </c:pt>
                <c:pt idx="157">
                  <c:v>48.55738934733683</c:v>
                </c:pt>
                <c:pt idx="158">
                  <c:v>47.595648912228057</c:v>
                </c:pt>
                <c:pt idx="159">
                  <c:v>47.633908477119277</c:v>
                </c:pt>
                <c:pt idx="160">
                  <c:v>82.344336084020995</c:v>
                </c:pt>
                <c:pt idx="161">
                  <c:v>86.344336084021009</c:v>
                </c:pt>
                <c:pt idx="162">
                  <c:v>49.153038259564887</c:v>
                </c:pt>
                <c:pt idx="163">
                  <c:v>48.15303825956488</c:v>
                </c:pt>
                <c:pt idx="164">
                  <c:v>49.633908477119277</c:v>
                </c:pt>
                <c:pt idx="165">
                  <c:v>50.15303825956488</c:v>
                </c:pt>
                <c:pt idx="166">
                  <c:v>51.672168042010497</c:v>
                </c:pt>
                <c:pt idx="167">
                  <c:v>82.825206301575392</c:v>
                </c:pt>
                <c:pt idx="168">
                  <c:v>85.825206301575392</c:v>
                </c:pt>
                <c:pt idx="169">
                  <c:v>51.153038259564887</c:v>
                </c:pt>
                <c:pt idx="170">
                  <c:v>54.191297824456107</c:v>
                </c:pt>
                <c:pt idx="171">
                  <c:v>54.153038259564887</c:v>
                </c:pt>
                <c:pt idx="172">
                  <c:v>53.672168042010497</c:v>
                </c:pt>
                <c:pt idx="173">
                  <c:v>54.672168042010497</c:v>
                </c:pt>
                <c:pt idx="174">
                  <c:v>82.863465866466612</c:v>
                </c:pt>
                <c:pt idx="175">
                  <c:v>87.344336084021009</c:v>
                </c:pt>
                <c:pt idx="176">
                  <c:v>56.710427606901717</c:v>
                </c:pt>
                <c:pt idx="177">
                  <c:v>54.191297824456107</c:v>
                </c:pt>
                <c:pt idx="178">
                  <c:v>58.672168042010497</c:v>
                </c:pt>
                <c:pt idx="179">
                  <c:v>57.153038259564887</c:v>
                </c:pt>
                <c:pt idx="180">
                  <c:v>58.672168042010497</c:v>
                </c:pt>
                <c:pt idx="181">
                  <c:v>85.267816954238555</c:v>
                </c:pt>
                <c:pt idx="182">
                  <c:v>89.306076519129789</c:v>
                </c:pt>
                <c:pt idx="183">
                  <c:v>56.672168042010497</c:v>
                </c:pt>
                <c:pt idx="184">
                  <c:v>57.672168042010497</c:v>
                </c:pt>
                <c:pt idx="185">
                  <c:v>58.153038259564887</c:v>
                </c:pt>
                <c:pt idx="186">
                  <c:v>59.191297824456107</c:v>
                </c:pt>
                <c:pt idx="187">
                  <c:v>60.191297824456115</c:v>
                </c:pt>
                <c:pt idx="188">
                  <c:v>86.786946736684172</c:v>
                </c:pt>
                <c:pt idx="189">
                  <c:v>90.748687171792952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7DC-4C9C-BB3D-F88B8F1A2F5B}"/>
            </c:ext>
          </c:extLst>
        </c:ser>
        <c:ser>
          <c:idx val="2"/>
          <c:order val="2"/>
          <c:tx>
            <c:strRef>
              <c:f>'Figure 23'!$Q$2</c:f>
              <c:strCache>
                <c:ptCount val="1"/>
                <c:pt idx="0">
                  <c:v>Tayside and Central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23'!$N$3:$N$192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23'!$Q$3:$Q$192</c:f>
              <c:numCache>
                <c:formatCode>0.0</c:formatCode>
                <c:ptCount val="190"/>
                <c:pt idx="0">
                  <c:v>100.84453441295547</c:v>
                </c:pt>
                <c:pt idx="1">
                  <c:v>99.163157894736841</c:v>
                </c:pt>
                <c:pt idx="2">
                  <c:v>99.899595141700402</c:v>
                </c:pt>
                <c:pt idx="3">
                  <c:v>99.518218623481786</c:v>
                </c:pt>
                <c:pt idx="4">
                  <c:v>99.84574898785425</c:v>
                </c:pt>
                <c:pt idx="5">
                  <c:v>100.20445344129554</c:v>
                </c:pt>
                <c:pt idx="6">
                  <c:v>100.31497975708503</c:v>
                </c:pt>
                <c:pt idx="7">
                  <c:v>100.2255060728745</c:v>
                </c:pt>
                <c:pt idx="8">
                  <c:v>99.075303643724695</c:v>
                </c:pt>
                <c:pt idx="9">
                  <c:v>99.479757085020239</c:v>
                </c:pt>
                <c:pt idx="10">
                  <c:v>98.518218623481786</c:v>
                </c:pt>
                <c:pt idx="11">
                  <c:v>97.572064777327938</c:v>
                </c:pt>
                <c:pt idx="12">
                  <c:v>97.296761133603241</c:v>
                </c:pt>
                <c:pt idx="13">
                  <c:v>97.579352226720644</c:v>
                </c:pt>
                <c:pt idx="14">
                  <c:v>96.724696356275302</c:v>
                </c:pt>
                <c:pt idx="15">
                  <c:v>89.69554655870445</c:v>
                </c:pt>
                <c:pt idx="16">
                  <c:v>85.055060728744934</c:v>
                </c:pt>
                <c:pt idx="17">
                  <c:v>78.246153846153845</c:v>
                </c:pt>
                <c:pt idx="18">
                  <c:v>74.807692307692307</c:v>
                </c:pt>
                <c:pt idx="19">
                  <c:v>73.71983805668016</c:v>
                </c:pt>
                <c:pt idx="20">
                  <c:v>74.6502024291498</c:v>
                </c:pt>
                <c:pt idx="21">
                  <c:v>72.181781376518217</c:v>
                </c:pt>
                <c:pt idx="22">
                  <c:v>55.00647773279352</c:v>
                </c:pt>
                <c:pt idx="23">
                  <c:v>38.787854251012135</c:v>
                </c:pt>
                <c:pt idx="24">
                  <c:v>32.192307692307679</c:v>
                </c:pt>
                <c:pt idx="25">
                  <c:v>30.970850202429148</c:v>
                </c:pt>
                <c:pt idx="26">
                  <c:v>30.917004048582982</c:v>
                </c:pt>
                <c:pt idx="27">
                  <c:v>40.702834008097156</c:v>
                </c:pt>
                <c:pt idx="28">
                  <c:v>45.323076923076911</c:v>
                </c:pt>
                <c:pt idx="29">
                  <c:v>29.478542510121443</c:v>
                </c:pt>
                <c:pt idx="30">
                  <c:v>29.51700404858299</c:v>
                </c:pt>
                <c:pt idx="31">
                  <c:v>29.375303643724692</c:v>
                </c:pt>
                <c:pt idx="32">
                  <c:v>29.246153846153831</c:v>
                </c:pt>
                <c:pt idx="33">
                  <c:v>30.375303643724692</c:v>
                </c:pt>
                <c:pt idx="34">
                  <c:v>40.874898785425088</c:v>
                </c:pt>
                <c:pt idx="35">
                  <c:v>46.65060728744939</c:v>
                </c:pt>
                <c:pt idx="36">
                  <c:v>28.153846153846146</c:v>
                </c:pt>
                <c:pt idx="37">
                  <c:v>28.970850202429133</c:v>
                </c:pt>
                <c:pt idx="38">
                  <c:v>29.050607287449381</c:v>
                </c:pt>
                <c:pt idx="39">
                  <c:v>29.375303643724692</c:v>
                </c:pt>
                <c:pt idx="40">
                  <c:v>26.955465587044529</c:v>
                </c:pt>
                <c:pt idx="41">
                  <c:v>41.275303643724691</c:v>
                </c:pt>
                <c:pt idx="42">
                  <c:v>45.122672064777319</c:v>
                </c:pt>
                <c:pt idx="43">
                  <c:v>24.535627530364366</c:v>
                </c:pt>
                <c:pt idx="44">
                  <c:v>30.734008097165983</c:v>
                </c:pt>
                <c:pt idx="45">
                  <c:v>30.409311740890672</c:v>
                </c:pt>
                <c:pt idx="46">
                  <c:v>30.592307692307685</c:v>
                </c:pt>
                <c:pt idx="47">
                  <c:v>31.046153846153828</c:v>
                </c:pt>
                <c:pt idx="48">
                  <c:v>44.507287449392706</c:v>
                </c:pt>
                <c:pt idx="49">
                  <c:v>49.291093117408899</c:v>
                </c:pt>
                <c:pt idx="50">
                  <c:v>32.551012145748984</c:v>
                </c:pt>
                <c:pt idx="51">
                  <c:v>32.264777327935207</c:v>
                </c:pt>
                <c:pt idx="52">
                  <c:v>32.955465587044529</c:v>
                </c:pt>
                <c:pt idx="53">
                  <c:v>32.734008097165983</c:v>
                </c:pt>
                <c:pt idx="54">
                  <c:v>32.996761133603229</c:v>
                </c:pt>
                <c:pt idx="55">
                  <c:v>46.828340080971657</c:v>
                </c:pt>
                <c:pt idx="56">
                  <c:v>51.246153846153838</c:v>
                </c:pt>
                <c:pt idx="57">
                  <c:v>33.68461538461537</c:v>
                </c:pt>
                <c:pt idx="58">
                  <c:v>33.359919028340073</c:v>
                </c:pt>
                <c:pt idx="59">
                  <c:v>33.359919028340073</c:v>
                </c:pt>
                <c:pt idx="60">
                  <c:v>33.359919028340073</c:v>
                </c:pt>
                <c:pt idx="61">
                  <c:v>34.138461538461527</c:v>
                </c:pt>
                <c:pt idx="62">
                  <c:v>47.759514170040475</c:v>
                </c:pt>
                <c:pt idx="63">
                  <c:v>51.623076923076916</c:v>
                </c:pt>
                <c:pt idx="64">
                  <c:v>34.043319838056675</c:v>
                </c:pt>
                <c:pt idx="65">
                  <c:v>35.138461538461527</c:v>
                </c:pt>
                <c:pt idx="66">
                  <c:v>35.138461538461527</c:v>
                </c:pt>
                <c:pt idx="67">
                  <c:v>34.917004048582996</c:v>
                </c:pt>
                <c:pt idx="68">
                  <c:v>30.336842105263145</c:v>
                </c:pt>
                <c:pt idx="69">
                  <c:v>47.965587044534402</c:v>
                </c:pt>
                <c:pt idx="70">
                  <c:v>54.558299595141698</c:v>
                </c:pt>
                <c:pt idx="71">
                  <c:v>36.734008097165983</c:v>
                </c:pt>
                <c:pt idx="72">
                  <c:v>36.359919028340073</c:v>
                </c:pt>
                <c:pt idx="73">
                  <c:v>36.359919028340073</c:v>
                </c:pt>
                <c:pt idx="74">
                  <c:v>36.68461538461537</c:v>
                </c:pt>
                <c:pt idx="75">
                  <c:v>37.138461538461534</c:v>
                </c:pt>
                <c:pt idx="76">
                  <c:v>51.602429149797565</c:v>
                </c:pt>
                <c:pt idx="77">
                  <c:v>54.375303643724692</c:v>
                </c:pt>
                <c:pt idx="78">
                  <c:v>37.723076923076917</c:v>
                </c:pt>
                <c:pt idx="79">
                  <c:v>37.906072874493923</c:v>
                </c:pt>
                <c:pt idx="80">
                  <c:v>37.94008097165991</c:v>
                </c:pt>
                <c:pt idx="81">
                  <c:v>37.955465587044522</c:v>
                </c:pt>
                <c:pt idx="82">
                  <c:v>38.409311740890686</c:v>
                </c:pt>
                <c:pt idx="83">
                  <c:v>51.274898785425094</c:v>
                </c:pt>
                <c:pt idx="84">
                  <c:v>60.47854251012145</c:v>
                </c:pt>
                <c:pt idx="85">
                  <c:v>35.734008097165983</c:v>
                </c:pt>
                <c:pt idx="86">
                  <c:v>40.463157894736831</c:v>
                </c:pt>
                <c:pt idx="87">
                  <c:v>40.138461538461527</c:v>
                </c:pt>
                <c:pt idx="88">
                  <c:v>40.917004048582989</c:v>
                </c:pt>
                <c:pt idx="89">
                  <c:v>41.996761133603229</c:v>
                </c:pt>
                <c:pt idx="90">
                  <c:v>63.574898785425098</c:v>
                </c:pt>
                <c:pt idx="91">
                  <c:v>70.782591093117404</c:v>
                </c:pt>
                <c:pt idx="92">
                  <c:v>43.280161943319833</c:v>
                </c:pt>
                <c:pt idx="93">
                  <c:v>42.176923076923067</c:v>
                </c:pt>
                <c:pt idx="94">
                  <c:v>42.813765182186231</c:v>
                </c:pt>
                <c:pt idx="95">
                  <c:v>42.684615384615377</c:v>
                </c:pt>
                <c:pt idx="96">
                  <c:v>43.359919028340073</c:v>
                </c:pt>
                <c:pt idx="97">
                  <c:v>63.529959514170038</c:v>
                </c:pt>
                <c:pt idx="98">
                  <c:v>70.359514170040484</c:v>
                </c:pt>
                <c:pt idx="99">
                  <c:v>45.058704453441287</c:v>
                </c:pt>
                <c:pt idx="100">
                  <c:v>44.738461538461529</c:v>
                </c:pt>
                <c:pt idx="101">
                  <c:v>42.813765182186231</c:v>
                </c:pt>
                <c:pt idx="102">
                  <c:v>45.413765182186225</c:v>
                </c:pt>
                <c:pt idx="103">
                  <c:v>45.596761133603231</c:v>
                </c:pt>
                <c:pt idx="104">
                  <c:v>64.625101214574897</c:v>
                </c:pt>
                <c:pt idx="105">
                  <c:v>73.833198380566799</c:v>
                </c:pt>
                <c:pt idx="106">
                  <c:v>45.826315789473675</c:v>
                </c:pt>
                <c:pt idx="107">
                  <c:v>46.009311740890681</c:v>
                </c:pt>
                <c:pt idx="108">
                  <c:v>46.684615384615377</c:v>
                </c:pt>
                <c:pt idx="109">
                  <c:v>46.050607287449388</c:v>
                </c:pt>
                <c:pt idx="110">
                  <c:v>47.138461538461534</c:v>
                </c:pt>
                <c:pt idx="111">
                  <c:v>74.014170040485823</c:v>
                </c:pt>
                <c:pt idx="112">
                  <c:v>77.15384615384616</c:v>
                </c:pt>
                <c:pt idx="113">
                  <c:v>45.097165991902827</c:v>
                </c:pt>
                <c:pt idx="114">
                  <c:v>45.413765182186225</c:v>
                </c:pt>
                <c:pt idx="115">
                  <c:v>48.787854251012135</c:v>
                </c:pt>
                <c:pt idx="116">
                  <c:v>48.153846153846146</c:v>
                </c:pt>
                <c:pt idx="117">
                  <c:v>48.009311740890688</c:v>
                </c:pt>
                <c:pt idx="118">
                  <c:v>69.103643724696354</c:v>
                </c:pt>
                <c:pt idx="119">
                  <c:v>75.410121457489879</c:v>
                </c:pt>
                <c:pt idx="120">
                  <c:v>47.525101214574896</c:v>
                </c:pt>
                <c:pt idx="121">
                  <c:v>48.51700404858299</c:v>
                </c:pt>
                <c:pt idx="122">
                  <c:v>47.658704453441288</c:v>
                </c:pt>
                <c:pt idx="123">
                  <c:v>48.47854251012145</c:v>
                </c:pt>
                <c:pt idx="124">
                  <c:v>47.51700404858299</c:v>
                </c:pt>
                <c:pt idx="125">
                  <c:v>73.83279352226721</c:v>
                </c:pt>
                <c:pt idx="126">
                  <c:v>77.078542510121451</c:v>
                </c:pt>
                <c:pt idx="127">
                  <c:v>49.112550607287446</c:v>
                </c:pt>
                <c:pt idx="128">
                  <c:v>47.921457489878534</c:v>
                </c:pt>
                <c:pt idx="129">
                  <c:v>49.596761133603231</c:v>
                </c:pt>
                <c:pt idx="130">
                  <c:v>48.47854251012145</c:v>
                </c:pt>
                <c:pt idx="131">
                  <c:v>50.55829959514169</c:v>
                </c:pt>
                <c:pt idx="132">
                  <c:v>78.615789473684202</c:v>
                </c:pt>
                <c:pt idx="133">
                  <c:v>84.505263157894731</c:v>
                </c:pt>
                <c:pt idx="134">
                  <c:v>49.295546558704444</c:v>
                </c:pt>
                <c:pt idx="135">
                  <c:v>49.65060728744939</c:v>
                </c:pt>
                <c:pt idx="136">
                  <c:v>50.596761133603238</c:v>
                </c:pt>
                <c:pt idx="137">
                  <c:v>51.390688259109311</c:v>
                </c:pt>
                <c:pt idx="138">
                  <c:v>52.508906882591084</c:v>
                </c:pt>
                <c:pt idx="139">
                  <c:v>81.381781376518219</c:v>
                </c:pt>
                <c:pt idx="140">
                  <c:v>87.116194331983806</c:v>
                </c:pt>
                <c:pt idx="141">
                  <c:v>49.646153846153844</c:v>
                </c:pt>
                <c:pt idx="142">
                  <c:v>50.375303643724692</c:v>
                </c:pt>
                <c:pt idx="143">
                  <c:v>50.230769230769226</c:v>
                </c:pt>
                <c:pt idx="144">
                  <c:v>52.065991902834</c:v>
                </c:pt>
                <c:pt idx="145">
                  <c:v>53.612145748987849</c:v>
                </c:pt>
                <c:pt idx="146">
                  <c:v>81.637651821862349</c:v>
                </c:pt>
                <c:pt idx="147">
                  <c:v>87.734817813765176</c:v>
                </c:pt>
                <c:pt idx="148">
                  <c:v>44.573684210526309</c:v>
                </c:pt>
                <c:pt idx="149">
                  <c:v>50.47854251012145</c:v>
                </c:pt>
                <c:pt idx="150">
                  <c:v>51.970850202429148</c:v>
                </c:pt>
                <c:pt idx="151">
                  <c:v>50.207692307692305</c:v>
                </c:pt>
                <c:pt idx="152">
                  <c:v>52.661538461538456</c:v>
                </c:pt>
                <c:pt idx="153">
                  <c:v>84.20688259109312</c:v>
                </c:pt>
                <c:pt idx="154">
                  <c:v>87.413360323886636</c:v>
                </c:pt>
                <c:pt idx="155">
                  <c:v>50.620242914979748</c:v>
                </c:pt>
                <c:pt idx="156">
                  <c:v>48.841700404858301</c:v>
                </c:pt>
                <c:pt idx="157">
                  <c:v>52.478542510121457</c:v>
                </c:pt>
                <c:pt idx="158">
                  <c:v>52.764777327935214</c:v>
                </c:pt>
                <c:pt idx="159">
                  <c:v>53.493927125506069</c:v>
                </c:pt>
                <c:pt idx="160">
                  <c:v>87.8251012145749</c:v>
                </c:pt>
                <c:pt idx="161">
                  <c:v>89.861538461538458</c:v>
                </c:pt>
                <c:pt idx="162">
                  <c:v>54.246153846153838</c:v>
                </c:pt>
                <c:pt idx="163">
                  <c:v>53.467611336032391</c:v>
                </c:pt>
                <c:pt idx="164">
                  <c:v>54.779757085020243</c:v>
                </c:pt>
                <c:pt idx="165">
                  <c:v>55.429149797570851</c:v>
                </c:pt>
                <c:pt idx="166">
                  <c:v>56.833603238866388</c:v>
                </c:pt>
                <c:pt idx="167">
                  <c:v>87.286639676113367</c:v>
                </c:pt>
                <c:pt idx="168">
                  <c:v>88.806882591093114</c:v>
                </c:pt>
                <c:pt idx="169">
                  <c:v>55.570850202429149</c:v>
                </c:pt>
                <c:pt idx="170">
                  <c:v>59.158299595141692</c:v>
                </c:pt>
                <c:pt idx="171">
                  <c:v>59.341295546558698</c:v>
                </c:pt>
                <c:pt idx="172">
                  <c:v>58.795141700404855</c:v>
                </c:pt>
                <c:pt idx="173">
                  <c:v>59.444534412955463</c:v>
                </c:pt>
                <c:pt idx="174">
                  <c:v>88.523481781376518</c:v>
                </c:pt>
                <c:pt idx="175">
                  <c:v>90.822267206477733</c:v>
                </c:pt>
                <c:pt idx="176">
                  <c:v>60.341295546558698</c:v>
                </c:pt>
                <c:pt idx="177">
                  <c:v>57.108906882591086</c:v>
                </c:pt>
                <c:pt idx="178">
                  <c:v>63.021052631578939</c:v>
                </c:pt>
                <c:pt idx="179">
                  <c:v>61.031983805668006</c:v>
                </c:pt>
                <c:pt idx="180">
                  <c:v>63.848987854251007</c:v>
                </c:pt>
                <c:pt idx="181">
                  <c:v>87.591093117408903</c:v>
                </c:pt>
                <c:pt idx="182">
                  <c:v>90.013360323886644</c:v>
                </c:pt>
                <c:pt idx="183">
                  <c:v>59.833603238866388</c:v>
                </c:pt>
                <c:pt idx="184">
                  <c:v>62.070445344129553</c:v>
                </c:pt>
                <c:pt idx="185">
                  <c:v>63.016599190283394</c:v>
                </c:pt>
                <c:pt idx="186">
                  <c:v>63.173684210526311</c:v>
                </c:pt>
                <c:pt idx="187">
                  <c:v>64.848987854251007</c:v>
                </c:pt>
                <c:pt idx="188">
                  <c:v>87.061943319838051</c:v>
                </c:pt>
                <c:pt idx="189">
                  <c:v>92.15060728744939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7DC-4C9C-BB3D-F88B8F1A2F5B}"/>
            </c:ext>
          </c:extLst>
        </c:ser>
        <c:ser>
          <c:idx val="3"/>
          <c:order val="3"/>
          <c:tx>
            <c:strRef>
              <c:f>'Figure 23'!$R$2</c:f>
              <c:strCache>
                <c:ptCount val="1"/>
                <c:pt idx="0">
                  <c:v>South-East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23'!$N$3:$N$192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23'!$R$3:$R$192</c:f>
              <c:numCache>
                <c:formatCode>0.0</c:formatCode>
                <c:ptCount val="190"/>
                <c:pt idx="0">
                  <c:v>100.90915963210281</c:v>
                </c:pt>
                <c:pt idx="1">
                  <c:v>99.872495905253871</c:v>
                </c:pt>
                <c:pt idx="2">
                  <c:v>100.6578052160766</c:v>
                </c:pt>
                <c:pt idx="3">
                  <c:v>100.41262441728612</c:v>
                </c:pt>
                <c:pt idx="4">
                  <c:v>100.35139221368276</c:v>
                </c:pt>
                <c:pt idx="5">
                  <c:v>100.47209273025072</c:v>
                </c:pt>
                <c:pt idx="6">
                  <c:v>102.03666372684893</c:v>
                </c:pt>
                <c:pt idx="7">
                  <c:v>103.22023434547059</c:v>
                </c:pt>
                <c:pt idx="8">
                  <c:v>99.685775481920118</c:v>
                </c:pt>
                <c:pt idx="9">
                  <c:v>99.624669270505223</c:v>
                </c:pt>
                <c:pt idx="10">
                  <c:v>98.980597202973414</c:v>
                </c:pt>
                <c:pt idx="11">
                  <c:v>97.232455587753563</c:v>
                </c:pt>
                <c:pt idx="12">
                  <c:v>94.410482550081895</c:v>
                </c:pt>
                <c:pt idx="13">
                  <c:v>97.688673302255253</c:v>
                </c:pt>
                <c:pt idx="14">
                  <c:v>97.121456469698884</c:v>
                </c:pt>
                <c:pt idx="15">
                  <c:v>88.901348116416784</c:v>
                </c:pt>
                <c:pt idx="16">
                  <c:v>81.831926420561928</c:v>
                </c:pt>
                <c:pt idx="17">
                  <c:v>74.696358825752796</c:v>
                </c:pt>
                <c:pt idx="18">
                  <c:v>70.480786191256144</c:v>
                </c:pt>
                <c:pt idx="19">
                  <c:v>69.548192012095242</c:v>
                </c:pt>
                <c:pt idx="20">
                  <c:v>73.99924404686908</c:v>
                </c:pt>
                <c:pt idx="21">
                  <c:v>69.051278820713108</c:v>
                </c:pt>
                <c:pt idx="22">
                  <c:v>51.024064508000492</c:v>
                </c:pt>
                <c:pt idx="23">
                  <c:v>36.37797656545294</c:v>
                </c:pt>
                <c:pt idx="24">
                  <c:v>30.825122842383763</c:v>
                </c:pt>
                <c:pt idx="25">
                  <c:v>28.35328209651</c:v>
                </c:pt>
                <c:pt idx="26">
                  <c:v>29.066019906765774</c:v>
                </c:pt>
                <c:pt idx="27">
                  <c:v>41.357439838729995</c:v>
                </c:pt>
                <c:pt idx="28">
                  <c:v>43.662466927050517</c:v>
                </c:pt>
                <c:pt idx="29">
                  <c:v>27.188484313972538</c:v>
                </c:pt>
                <c:pt idx="30">
                  <c:v>26.815925412624409</c:v>
                </c:pt>
                <c:pt idx="31">
                  <c:v>27.572760488849696</c:v>
                </c:pt>
                <c:pt idx="32">
                  <c:v>26.795262693712971</c:v>
                </c:pt>
                <c:pt idx="33">
                  <c:v>27.989290663978835</c:v>
                </c:pt>
                <c:pt idx="34">
                  <c:v>41.137835454201841</c:v>
                </c:pt>
                <c:pt idx="35">
                  <c:v>44.684263575658299</c:v>
                </c:pt>
                <c:pt idx="36">
                  <c:v>26.913317374322787</c:v>
                </c:pt>
                <c:pt idx="37">
                  <c:v>26.63159884087186</c:v>
                </c:pt>
                <c:pt idx="38">
                  <c:v>26.670152450548059</c:v>
                </c:pt>
                <c:pt idx="39">
                  <c:v>26.611692075091341</c:v>
                </c:pt>
                <c:pt idx="40">
                  <c:v>24.037923648733766</c:v>
                </c:pt>
                <c:pt idx="41">
                  <c:v>41.073705430263324</c:v>
                </c:pt>
                <c:pt idx="42">
                  <c:v>43.882827264709583</c:v>
                </c:pt>
                <c:pt idx="43">
                  <c:v>20.658561169207502</c:v>
                </c:pt>
                <c:pt idx="44">
                  <c:v>27.16038805594053</c:v>
                </c:pt>
                <c:pt idx="45">
                  <c:v>27.633488723699145</c:v>
                </c:pt>
                <c:pt idx="46">
                  <c:v>27.103061610180163</c:v>
                </c:pt>
                <c:pt idx="47">
                  <c:v>28.924908655663344</c:v>
                </c:pt>
                <c:pt idx="48">
                  <c:v>44.2779387677964</c:v>
                </c:pt>
                <c:pt idx="49">
                  <c:v>48.048129016001013</c:v>
                </c:pt>
                <c:pt idx="50">
                  <c:v>29.603376590651379</c:v>
                </c:pt>
                <c:pt idx="51">
                  <c:v>29.070177648985748</c:v>
                </c:pt>
                <c:pt idx="52">
                  <c:v>29.454957792616852</c:v>
                </c:pt>
                <c:pt idx="53">
                  <c:v>29.524631472848682</c:v>
                </c:pt>
                <c:pt idx="54">
                  <c:v>30.445886355045985</c:v>
                </c:pt>
                <c:pt idx="55">
                  <c:v>46.015875015749018</c:v>
                </c:pt>
                <c:pt idx="56">
                  <c:v>49.016001007937504</c:v>
                </c:pt>
                <c:pt idx="57">
                  <c:v>30.269245306790978</c:v>
                </c:pt>
                <c:pt idx="58">
                  <c:v>29.974801562303128</c:v>
                </c:pt>
                <c:pt idx="59">
                  <c:v>30.133299735416401</c:v>
                </c:pt>
                <c:pt idx="60">
                  <c:v>29.914325311830666</c:v>
                </c:pt>
                <c:pt idx="61">
                  <c:v>31.710847927428489</c:v>
                </c:pt>
                <c:pt idx="62">
                  <c:v>47.484565956910664</c:v>
                </c:pt>
                <c:pt idx="63">
                  <c:v>50.840619881567335</c:v>
                </c:pt>
                <c:pt idx="64">
                  <c:v>29.465163159884085</c:v>
                </c:pt>
                <c:pt idx="65">
                  <c:v>31.631346856494886</c:v>
                </c:pt>
                <c:pt idx="66">
                  <c:v>31.913821343076719</c:v>
                </c:pt>
                <c:pt idx="67">
                  <c:v>31.355423963714244</c:v>
                </c:pt>
                <c:pt idx="68">
                  <c:v>29.035277812775604</c:v>
                </c:pt>
                <c:pt idx="69">
                  <c:v>48.603754567216832</c:v>
                </c:pt>
                <c:pt idx="70">
                  <c:v>52.367771198185707</c:v>
                </c:pt>
                <c:pt idx="71">
                  <c:v>32.827642686153453</c:v>
                </c:pt>
                <c:pt idx="72">
                  <c:v>32.952374952752933</c:v>
                </c:pt>
                <c:pt idx="73">
                  <c:v>33.460249464533192</c:v>
                </c:pt>
                <c:pt idx="74">
                  <c:v>32.893158624165295</c:v>
                </c:pt>
                <c:pt idx="75">
                  <c:v>34.155222376212677</c:v>
                </c:pt>
                <c:pt idx="76">
                  <c:v>50.273277056822472</c:v>
                </c:pt>
                <c:pt idx="77">
                  <c:v>54.91356935869976</c:v>
                </c:pt>
                <c:pt idx="78">
                  <c:v>33.558271387173988</c:v>
                </c:pt>
                <c:pt idx="79">
                  <c:v>34.235353408088699</c:v>
                </c:pt>
                <c:pt idx="80">
                  <c:v>34.93209021040694</c:v>
                </c:pt>
                <c:pt idx="81">
                  <c:v>33.932090210406955</c:v>
                </c:pt>
                <c:pt idx="82">
                  <c:v>35.088698500692942</c:v>
                </c:pt>
                <c:pt idx="83">
                  <c:v>51.641426231573632</c:v>
                </c:pt>
                <c:pt idx="84">
                  <c:v>58.504220738314224</c:v>
                </c:pt>
                <c:pt idx="85">
                  <c:v>31.877535592793237</c:v>
                </c:pt>
                <c:pt idx="86">
                  <c:v>36.626055184578547</c:v>
                </c:pt>
                <c:pt idx="87">
                  <c:v>36.960564445004408</c:v>
                </c:pt>
                <c:pt idx="88">
                  <c:v>37.059846289530043</c:v>
                </c:pt>
                <c:pt idx="89">
                  <c:v>38.293561799168451</c:v>
                </c:pt>
                <c:pt idx="90">
                  <c:v>65.011213304775112</c:v>
                </c:pt>
                <c:pt idx="91">
                  <c:v>70.551593801184325</c:v>
                </c:pt>
                <c:pt idx="92">
                  <c:v>38.848431397253371</c:v>
                </c:pt>
                <c:pt idx="93">
                  <c:v>38.211666876653638</c:v>
                </c:pt>
                <c:pt idx="94">
                  <c:v>38.881189366259292</c:v>
                </c:pt>
                <c:pt idx="95">
                  <c:v>38.526773340052905</c:v>
                </c:pt>
                <c:pt idx="96">
                  <c:v>39.909663600856739</c:v>
                </c:pt>
                <c:pt idx="97">
                  <c:v>64.726596950989034</c:v>
                </c:pt>
                <c:pt idx="98">
                  <c:v>67.822225022048627</c:v>
                </c:pt>
                <c:pt idx="99">
                  <c:v>41.157112259039927</c:v>
                </c:pt>
                <c:pt idx="100">
                  <c:v>40.176263071689547</c:v>
                </c:pt>
                <c:pt idx="101">
                  <c:v>39.615597832934348</c:v>
                </c:pt>
                <c:pt idx="102">
                  <c:v>41.067153836462126</c:v>
                </c:pt>
                <c:pt idx="103">
                  <c:v>41.780017638906372</c:v>
                </c:pt>
                <c:pt idx="104">
                  <c:v>64.689303263197687</c:v>
                </c:pt>
                <c:pt idx="105">
                  <c:v>72.694594935114026</c:v>
                </c:pt>
                <c:pt idx="106">
                  <c:v>40.998488093738182</c:v>
                </c:pt>
                <c:pt idx="107">
                  <c:v>41.469950863046478</c:v>
                </c:pt>
                <c:pt idx="108">
                  <c:v>42.439586745621767</c:v>
                </c:pt>
                <c:pt idx="109">
                  <c:v>41.747889630842877</c:v>
                </c:pt>
                <c:pt idx="110">
                  <c:v>42.822225022048634</c:v>
                </c:pt>
                <c:pt idx="111">
                  <c:v>73.374826760740831</c:v>
                </c:pt>
                <c:pt idx="112">
                  <c:v>75.92390071815548</c:v>
                </c:pt>
                <c:pt idx="113">
                  <c:v>40.569484691949086</c:v>
                </c:pt>
                <c:pt idx="114">
                  <c:v>40.723825122842378</c:v>
                </c:pt>
                <c:pt idx="115">
                  <c:v>44.097895930452303</c:v>
                </c:pt>
                <c:pt idx="116">
                  <c:v>43.164923774725963</c:v>
                </c:pt>
                <c:pt idx="117">
                  <c:v>43.372558901348114</c:v>
                </c:pt>
                <c:pt idx="118">
                  <c:v>68.731258661962954</c:v>
                </c:pt>
                <c:pt idx="119">
                  <c:v>73.202469446894298</c:v>
                </c:pt>
                <c:pt idx="120">
                  <c:v>42.259165931712225</c:v>
                </c:pt>
                <c:pt idx="121">
                  <c:v>43.510898324303895</c:v>
                </c:pt>
                <c:pt idx="122">
                  <c:v>42.44424845659568</c:v>
                </c:pt>
                <c:pt idx="123">
                  <c:v>43.935491999496023</c:v>
                </c:pt>
                <c:pt idx="124">
                  <c:v>42.90638780395615</c:v>
                </c:pt>
                <c:pt idx="125">
                  <c:v>72.499307042963338</c:v>
                </c:pt>
                <c:pt idx="126">
                  <c:v>74.491117550711863</c:v>
                </c:pt>
                <c:pt idx="127">
                  <c:v>43.289530049136957</c:v>
                </c:pt>
                <c:pt idx="128">
                  <c:v>42.453193901978068</c:v>
                </c:pt>
                <c:pt idx="129">
                  <c:v>44.032128008063495</c:v>
                </c:pt>
                <c:pt idx="130">
                  <c:v>44.039813531561045</c:v>
                </c:pt>
                <c:pt idx="131">
                  <c:v>45.705808239889123</c:v>
                </c:pt>
                <c:pt idx="132">
                  <c:v>77.625047247070682</c:v>
                </c:pt>
                <c:pt idx="133">
                  <c:v>81.214312712611815</c:v>
                </c:pt>
                <c:pt idx="134">
                  <c:v>43.725337029104189</c:v>
                </c:pt>
                <c:pt idx="135">
                  <c:v>44.21292679853849</c:v>
                </c:pt>
                <c:pt idx="136">
                  <c:v>46.34421065893914</c:v>
                </c:pt>
                <c:pt idx="137">
                  <c:v>46.010961320398131</c:v>
                </c:pt>
                <c:pt idx="138">
                  <c:v>47.196421821847039</c:v>
                </c:pt>
                <c:pt idx="139">
                  <c:v>81.213934736046355</c:v>
                </c:pt>
                <c:pt idx="140">
                  <c:v>83.419805972029735</c:v>
                </c:pt>
                <c:pt idx="141">
                  <c:v>44.632606778379731</c:v>
                </c:pt>
                <c:pt idx="142">
                  <c:v>45.323421947839229</c:v>
                </c:pt>
                <c:pt idx="143">
                  <c:v>45.99231447650245</c:v>
                </c:pt>
                <c:pt idx="144">
                  <c:v>47.022678593927175</c:v>
                </c:pt>
                <c:pt idx="145">
                  <c:v>49.323925916593168</c:v>
                </c:pt>
                <c:pt idx="146">
                  <c:v>80.558271387173988</c:v>
                </c:pt>
                <c:pt idx="147">
                  <c:v>85.580068035781778</c:v>
                </c:pt>
                <c:pt idx="148">
                  <c:v>44.496283230439708</c:v>
                </c:pt>
                <c:pt idx="149">
                  <c:v>47.137079501070929</c:v>
                </c:pt>
                <c:pt idx="150">
                  <c:v>47.795388685901464</c:v>
                </c:pt>
                <c:pt idx="151">
                  <c:v>46.164923774725963</c:v>
                </c:pt>
                <c:pt idx="152">
                  <c:v>48.586871613959929</c:v>
                </c:pt>
                <c:pt idx="153">
                  <c:v>82.677963966234088</c:v>
                </c:pt>
                <c:pt idx="154">
                  <c:v>84.705682247700636</c:v>
                </c:pt>
                <c:pt idx="155">
                  <c:v>46.075343328713622</c:v>
                </c:pt>
                <c:pt idx="156">
                  <c:v>44.756205115282846</c:v>
                </c:pt>
                <c:pt idx="157">
                  <c:v>47.548695980849189</c:v>
                </c:pt>
                <c:pt idx="158">
                  <c:v>47.959934484061989</c:v>
                </c:pt>
                <c:pt idx="159">
                  <c:v>49.609172231321658</c:v>
                </c:pt>
                <c:pt idx="160">
                  <c:v>84.82991054554617</c:v>
                </c:pt>
                <c:pt idx="161">
                  <c:v>87.011717273529044</c:v>
                </c:pt>
                <c:pt idx="162">
                  <c:v>48.430263323673927</c:v>
                </c:pt>
                <c:pt idx="163">
                  <c:v>48.391205745243795</c:v>
                </c:pt>
                <c:pt idx="164">
                  <c:v>50.297845533576911</c:v>
                </c:pt>
                <c:pt idx="165">
                  <c:v>50.210784931334253</c:v>
                </c:pt>
                <c:pt idx="166">
                  <c:v>52.647851833186337</c:v>
                </c:pt>
                <c:pt idx="167">
                  <c:v>84.951870983998987</c:v>
                </c:pt>
                <c:pt idx="168">
                  <c:v>85.735920372936874</c:v>
                </c:pt>
                <c:pt idx="169">
                  <c:v>49.648985762882695</c:v>
                </c:pt>
                <c:pt idx="170">
                  <c:v>53.874133803704169</c:v>
                </c:pt>
                <c:pt idx="171">
                  <c:v>54.719415396245424</c:v>
                </c:pt>
                <c:pt idx="172">
                  <c:v>54.218344462643316</c:v>
                </c:pt>
                <c:pt idx="173">
                  <c:v>55.548066019906756</c:v>
                </c:pt>
                <c:pt idx="174">
                  <c:v>87.074713367771196</c:v>
                </c:pt>
                <c:pt idx="175">
                  <c:v>87.503842761748771</c:v>
                </c:pt>
                <c:pt idx="176">
                  <c:v>54.710973919616983</c:v>
                </c:pt>
                <c:pt idx="177">
                  <c:v>52.643568098777862</c:v>
                </c:pt>
                <c:pt idx="178">
                  <c:v>57.154718407458738</c:v>
                </c:pt>
                <c:pt idx="179">
                  <c:v>55.947587249590519</c:v>
                </c:pt>
                <c:pt idx="180">
                  <c:v>58.397001385914066</c:v>
                </c:pt>
                <c:pt idx="181">
                  <c:v>86.396875393725594</c:v>
                </c:pt>
                <c:pt idx="182">
                  <c:v>88.611314098525895</c:v>
                </c:pt>
                <c:pt idx="183">
                  <c:v>54.256646087942542</c:v>
                </c:pt>
                <c:pt idx="184">
                  <c:v>55.887362983495024</c:v>
                </c:pt>
                <c:pt idx="185">
                  <c:v>56.700894544538237</c:v>
                </c:pt>
                <c:pt idx="186">
                  <c:v>57.023434547058081</c:v>
                </c:pt>
                <c:pt idx="187">
                  <c:v>58.928688421317872</c:v>
                </c:pt>
                <c:pt idx="188">
                  <c:v>85.238629204989294</c:v>
                </c:pt>
                <c:pt idx="189">
                  <c:v>86.983117046743104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7DC-4C9C-BB3D-F88B8F1A2F5B}"/>
            </c:ext>
          </c:extLst>
        </c:ser>
        <c:ser>
          <c:idx val="4"/>
          <c:order val="4"/>
          <c:tx>
            <c:strRef>
              <c:f>'Figure 23'!$S$2</c:f>
              <c:strCache>
                <c:ptCount val="1"/>
                <c:pt idx="0">
                  <c:v>Strathclyde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23'!$N$3:$N$192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  <c:extLst xmlns:c15="http://schemas.microsoft.com/office/drawing/2012/chart"/>
            </c:numRef>
          </c:cat>
          <c:val>
            <c:numRef>
              <c:f>'Figure 23'!$S$3:$S$192</c:f>
              <c:numCache>
                <c:formatCode>0.0</c:formatCode>
                <c:ptCount val="190"/>
                <c:pt idx="0">
                  <c:v>100.53808199515565</c:v>
                </c:pt>
                <c:pt idx="1">
                  <c:v>100.62294787835292</c:v>
                </c:pt>
                <c:pt idx="2">
                  <c:v>101.21835471427291</c:v>
                </c:pt>
                <c:pt idx="3">
                  <c:v>101.05571005651746</c:v>
                </c:pt>
                <c:pt idx="4">
                  <c:v>100.90795729792769</c:v>
                </c:pt>
                <c:pt idx="5">
                  <c:v>100.67085314434377</c:v>
                </c:pt>
                <c:pt idx="6">
                  <c:v>101.55494751951197</c:v>
                </c:pt>
                <c:pt idx="7">
                  <c:v>102.17780568762896</c:v>
                </c:pt>
                <c:pt idx="8">
                  <c:v>99.722257109536201</c:v>
                </c:pt>
                <c:pt idx="9">
                  <c:v>99.869381896474394</c:v>
                </c:pt>
                <c:pt idx="10">
                  <c:v>99.988875930743703</c:v>
                </c:pt>
                <c:pt idx="11">
                  <c:v>98.474298017403783</c:v>
                </c:pt>
                <c:pt idx="12">
                  <c:v>97.216470799318202</c:v>
                </c:pt>
                <c:pt idx="13">
                  <c:v>98.362339642953259</c:v>
                </c:pt>
                <c:pt idx="14">
                  <c:v>96.346281510720374</c:v>
                </c:pt>
                <c:pt idx="15">
                  <c:v>91.413025926258186</c:v>
                </c:pt>
                <c:pt idx="16">
                  <c:v>86.444245088364582</c:v>
                </c:pt>
                <c:pt idx="17">
                  <c:v>79.773212523548935</c:v>
                </c:pt>
                <c:pt idx="18">
                  <c:v>76.193146137974338</c:v>
                </c:pt>
                <c:pt idx="19">
                  <c:v>74.408450704225345</c:v>
                </c:pt>
                <c:pt idx="20">
                  <c:v>76.568942316318299</c:v>
                </c:pt>
                <c:pt idx="21">
                  <c:v>73.688795191531355</c:v>
                </c:pt>
                <c:pt idx="22">
                  <c:v>58.25136808109805</c:v>
                </c:pt>
                <c:pt idx="23">
                  <c:v>44.070601955683159</c:v>
                </c:pt>
                <c:pt idx="24">
                  <c:v>37.29102000538262</c:v>
                </c:pt>
                <c:pt idx="25">
                  <c:v>35.222840226069806</c:v>
                </c:pt>
                <c:pt idx="26">
                  <c:v>34.344397595765685</c:v>
                </c:pt>
                <c:pt idx="27">
                  <c:v>44.794294428994348</c:v>
                </c:pt>
                <c:pt idx="28">
                  <c:v>48.221135731586976</c:v>
                </c:pt>
                <c:pt idx="29">
                  <c:v>33.226697766215125</c:v>
                </c:pt>
                <c:pt idx="30">
                  <c:v>32.468287431595954</c:v>
                </c:pt>
                <c:pt idx="31">
                  <c:v>32.805059657306899</c:v>
                </c:pt>
                <c:pt idx="32">
                  <c:v>32.365928052390785</c:v>
                </c:pt>
                <c:pt idx="33">
                  <c:v>33.169372925450787</c:v>
                </c:pt>
                <c:pt idx="34">
                  <c:v>45.304117699829554</c:v>
                </c:pt>
                <c:pt idx="35">
                  <c:v>49.652731676684311</c:v>
                </c:pt>
                <c:pt idx="36">
                  <c:v>32.922221225441831</c:v>
                </c:pt>
                <c:pt idx="37">
                  <c:v>32.665919081367193</c:v>
                </c:pt>
                <c:pt idx="38">
                  <c:v>32.876020453933805</c:v>
                </c:pt>
                <c:pt idx="39">
                  <c:v>32.566340719476102</c:v>
                </c:pt>
                <c:pt idx="40">
                  <c:v>28.566699560419863</c:v>
                </c:pt>
                <c:pt idx="41">
                  <c:v>45.698842737956404</c:v>
                </c:pt>
                <c:pt idx="42">
                  <c:v>49.272360276307531</c:v>
                </c:pt>
                <c:pt idx="43">
                  <c:v>24.712209563111159</c:v>
                </c:pt>
                <c:pt idx="44">
                  <c:v>32.949762267874775</c:v>
                </c:pt>
                <c:pt idx="45">
                  <c:v>33.368170808289236</c:v>
                </c:pt>
                <c:pt idx="46">
                  <c:v>33.451780748183381</c:v>
                </c:pt>
                <c:pt idx="47">
                  <c:v>34.149636673544464</c:v>
                </c:pt>
                <c:pt idx="48">
                  <c:v>49.767919619628607</c:v>
                </c:pt>
                <c:pt idx="49">
                  <c:v>54.339284112317216</c:v>
                </c:pt>
                <c:pt idx="50">
                  <c:v>35.342065129631308</c:v>
                </c:pt>
                <c:pt idx="51">
                  <c:v>35.182291199425862</c:v>
                </c:pt>
                <c:pt idx="52">
                  <c:v>35.568583475374552</c:v>
                </c:pt>
                <c:pt idx="53">
                  <c:v>35.538081995155665</c:v>
                </c:pt>
                <c:pt idx="54">
                  <c:v>36.129003319278731</c:v>
                </c:pt>
                <c:pt idx="55">
                  <c:v>51.251726922041811</c:v>
                </c:pt>
                <c:pt idx="56">
                  <c:v>55.283663766035701</c:v>
                </c:pt>
                <c:pt idx="57">
                  <c:v>36.306719296671751</c:v>
                </c:pt>
                <c:pt idx="58">
                  <c:v>35.963218803265462</c:v>
                </c:pt>
                <c:pt idx="59">
                  <c:v>36.326096707634349</c:v>
                </c:pt>
                <c:pt idx="60">
                  <c:v>36.384856912173689</c:v>
                </c:pt>
                <c:pt idx="61">
                  <c:v>37.235130528393292</c:v>
                </c:pt>
                <c:pt idx="62">
                  <c:v>53.119045483089621</c:v>
                </c:pt>
                <c:pt idx="63">
                  <c:v>58.432762178164531</c:v>
                </c:pt>
                <c:pt idx="64">
                  <c:v>35.820579528124156</c:v>
                </c:pt>
                <c:pt idx="65">
                  <c:v>37.971920696151436</c:v>
                </c:pt>
                <c:pt idx="66">
                  <c:v>38.172153942764865</c:v>
                </c:pt>
                <c:pt idx="67">
                  <c:v>37.675876917556309</c:v>
                </c:pt>
                <c:pt idx="68">
                  <c:v>33.201130348972825</c:v>
                </c:pt>
                <c:pt idx="69">
                  <c:v>54.062528034448725</c:v>
                </c:pt>
                <c:pt idx="70">
                  <c:v>58.656678927065585</c:v>
                </c:pt>
                <c:pt idx="71">
                  <c:v>38.797793128195927</c:v>
                </c:pt>
                <c:pt idx="72">
                  <c:v>39.006997398403158</c:v>
                </c:pt>
                <c:pt idx="73">
                  <c:v>39.51691037947429</c:v>
                </c:pt>
                <c:pt idx="74">
                  <c:v>39.235848210280793</c:v>
                </c:pt>
                <c:pt idx="75">
                  <c:v>40.005651744864089</c:v>
                </c:pt>
                <c:pt idx="76">
                  <c:v>56.448461469453669</c:v>
                </c:pt>
                <c:pt idx="77">
                  <c:v>59.601865972907511</c:v>
                </c:pt>
                <c:pt idx="78">
                  <c:v>40.317305104512421</c:v>
                </c:pt>
                <c:pt idx="79">
                  <c:v>40.178343949044582</c:v>
                </c:pt>
                <c:pt idx="80">
                  <c:v>41.144523190095995</c:v>
                </c:pt>
                <c:pt idx="81">
                  <c:v>40.660087916031216</c:v>
                </c:pt>
                <c:pt idx="82">
                  <c:v>40.051134834484607</c:v>
                </c:pt>
                <c:pt idx="83">
                  <c:v>55.79537095182561</c:v>
                </c:pt>
                <c:pt idx="84">
                  <c:v>62.770341795998924</c:v>
                </c:pt>
                <c:pt idx="85">
                  <c:v>34.817798510810078</c:v>
                </c:pt>
                <c:pt idx="86">
                  <c:v>42.817977931281959</c:v>
                </c:pt>
                <c:pt idx="87">
                  <c:v>43.367542836637654</c:v>
                </c:pt>
                <c:pt idx="88">
                  <c:v>43.457342782811516</c:v>
                </c:pt>
                <c:pt idx="89">
                  <c:v>44.314793217906164</c:v>
                </c:pt>
                <c:pt idx="90">
                  <c:v>69.723602763075263</c:v>
                </c:pt>
                <c:pt idx="91">
                  <c:v>76.055710056517455</c:v>
                </c:pt>
                <c:pt idx="92">
                  <c:v>45.319637570646819</c:v>
                </c:pt>
                <c:pt idx="93">
                  <c:v>44.766843096797345</c:v>
                </c:pt>
                <c:pt idx="94">
                  <c:v>45.133937382255318</c:v>
                </c:pt>
                <c:pt idx="95">
                  <c:v>44.913160491612096</c:v>
                </c:pt>
                <c:pt idx="96">
                  <c:v>46.594061182380912</c:v>
                </c:pt>
                <c:pt idx="97">
                  <c:v>69.066026733650318</c:v>
                </c:pt>
                <c:pt idx="98">
                  <c:v>75.41813940970664</c:v>
                </c:pt>
                <c:pt idx="99">
                  <c:v>48.011124069256304</c:v>
                </c:pt>
                <c:pt idx="100">
                  <c:v>47.047905265990856</c:v>
                </c:pt>
                <c:pt idx="101">
                  <c:v>46.23001704494483</c:v>
                </c:pt>
                <c:pt idx="102">
                  <c:v>47.94276486947161</c:v>
                </c:pt>
                <c:pt idx="103">
                  <c:v>48.306898717143625</c:v>
                </c:pt>
                <c:pt idx="104">
                  <c:v>70.291289136090427</c:v>
                </c:pt>
                <c:pt idx="105">
                  <c:v>80.562662599802636</c:v>
                </c:pt>
                <c:pt idx="106">
                  <c:v>48.618462366556031</c:v>
                </c:pt>
                <c:pt idx="107">
                  <c:v>48.858078406746202</c:v>
                </c:pt>
                <c:pt idx="108">
                  <c:v>48.938548488382523</c:v>
                </c:pt>
                <c:pt idx="109">
                  <c:v>49.182022068718041</c:v>
                </c:pt>
                <c:pt idx="110">
                  <c:v>49.270207230645021</c:v>
                </c:pt>
                <c:pt idx="111">
                  <c:v>77.78909123530994</c:v>
                </c:pt>
                <c:pt idx="112">
                  <c:v>83.53153314793218</c:v>
                </c:pt>
                <c:pt idx="113">
                  <c:v>46.950210819054462</c:v>
                </c:pt>
                <c:pt idx="114">
                  <c:v>47.027810173140765</c:v>
                </c:pt>
                <c:pt idx="115">
                  <c:v>50.596393648515303</c:v>
                </c:pt>
                <c:pt idx="116">
                  <c:v>49.840226069794568</c:v>
                </c:pt>
                <c:pt idx="117">
                  <c:v>48.808378936036604</c:v>
                </c:pt>
                <c:pt idx="118">
                  <c:v>73.719386381986197</c:v>
                </c:pt>
                <c:pt idx="119">
                  <c:v>77.744325827576915</c:v>
                </c:pt>
                <c:pt idx="120">
                  <c:v>48.520139947968062</c:v>
                </c:pt>
                <c:pt idx="121">
                  <c:v>50.026015968422001</c:v>
                </c:pt>
                <c:pt idx="122">
                  <c:v>49.814210101372574</c:v>
                </c:pt>
                <c:pt idx="123">
                  <c:v>50.717771597739301</c:v>
                </c:pt>
                <c:pt idx="124">
                  <c:v>49.160671032564814</c:v>
                </c:pt>
                <c:pt idx="125">
                  <c:v>76.676056338028175</c:v>
                </c:pt>
                <c:pt idx="126">
                  <c:v>78.83950838790706</c:v>
                </c:pt>
                <c:pt idx="127">
                  <c:v>50.392571992464347</c:v>
                </c:pt>
                <c:pt idx="128">
                  <c:v>49.101641697317667</c:v>
                </c:pt>
                <c:pt idx="129">
                  <c:v>50.98071229927335</c:v>
                </c:pt>
                <c:pt idx="130">
                  <c:v>51.615950479949767</c:v>
                </c:pt>
                <c:pt idx="131">
                  <c:v>52.119763164977122</c:v>
                </c:pt>
                <c:pt idx="132">
                  <c:v>80.210101372566612</c:v>
                </c:pt>
                <c:pt idx="133">
                  <c:v>85.597111330402797</c:v>
                </c:pt>
                <c:pt idx="134">
                  <c:v>50.723871893783077</c:v>
                </c:pt>
                <c:pt idx="135">
                  <c:v>50.891809455458869</c:v>
                </c:pt>
                <c:pt idx="136">
                  <c:v>53.146586525522565</c:v>
                </c:pt>
                <c:pt idx="137">
                  <c:v>52.949672557638827</c:v>
                </c:pt>
                <c:pt idx="138">
                  <c:v>52.605095541401276</c:v>
                </c:pt>
                <c:pt idx="139">
                  <c:v>84.650668341257742</c:v>
                </c:pt>
                <c:pt idx="140">
                  <c:v>88.426303041176993</c:v>
                </c:pt>
                <c:pt idx="141">
                  <c:v>48.50802906611645</c:v>
                </c:pt>
                <c:pt idx="142">
                  <c:v>51.893603660177625</c:v>
                </c:pt>
                <c:pt idx="143">
                  <c:v>52.611464968152866</c:v>
                </c:pt>
                <c:pt idx="144">
                  <c:v>53.508387907060204</c:v>
                </c:pt>
                <c:pt idx="145">
                  <c:v>55.270117520409087</c:v>
                </c:pt>
                <c:pt idx="146">
                  <c:v>85.098053287880148</c:v>
                </c:pt>
                <c:pt idx="147">
                  <c:v>90.340540055620352</c:v>
                </c:pt>
                <c:pt idx="148">
                  <c:v>50.108728805956758</c:v>
                </c:pt>
                <c:pt idx="149">
                  <c:v>53.52893155108999</c:v>
                </c:pt>
                <c:pt idx="150">
                  <c:v>53.987171436260887</c:v>
                </c:pt>
                <c:pt idx="151">
                  <c:v>52.610567865793492</c:v>
                </c:pt>
                <c:pt idx="152">
                  <c:v>54.347447743787569</c:v>
                </c:pt>
                <c:pt idx="153">
                  <c:v>85.841212882389883</c:v>
                </c:pt>
                <c:pt idx="154">
                  <c:v>89.351036153225081</c:v>
                </c:pt>
                <c:pt idx="155">
                  <c:v>52.754283663766039</c:v>
                </c:pt>
                <c:pt idx="156">
                  <c:v>51.281151879429451</c:v>
                </c:pt>
                <c:pt idx="157">
                  <c:v>54.001076522831262</c:v>
                </c:pt>
                <c:pt idx="158">
                  <c:v>54.559702162016691</c:v>
                </c:pt>
                <c:pt idx="159">
                  <c:v>55.231183278012026</c:v>
                </c:pt>
                <c:pt idx="160">
                  <c:v>89.154750156992918</c:v>
                </c:pt>
                <c:pt idx="161">
                  <c:v>92.790526599084956</c:v>
                </c:pt>
                <c:pt idx="162">
                  <c:v>54.906521934152693</c:v>
                </c:pt>
                <c:pt idx="163">
                  <c:v>56.00008971023594</c:v>
                </c:pt>
                <c:pt idx="164">
                  <c:v>56.988247959092142</c:v>
                </c:pt>
                <c:pt idx="165">
                  <c:v>57.274872162913802</c:v>
                </c:pt>
                <c:pt idx="166">
                  <c:v>59.282766663676327</c:v>
                </c:pt>
                <c:pt idx="167">
                  <c:v>88.636583834215486</c:v>
                </c:pt>
                <c:pt idx="168">
                  <c:v>90.323315690320271</c:v>
                </c:pt>
                <c:pt idx="169">
                  <c:v>57.226697766215139</c:v>
                </c:pt>
                <c:pt idx="170">
                  <c:v>61.142101013725672</c:v>
                </c:pt>
                <c:pt idx="171">
                  <c:v>61.338297299721901</c:v>
                </c:pt>
                <c:pt idx="172">
                  <c:v>60.651475733381176</c:v>
                </c:pt>
                <c:pt idx="173">
                  <c:v>61.354534852426667</c:v>
                </c:pt>
                <c:pt idx="174">
                  <c:v>89.886068000358847</c:v>
                </c:pt>
                <c:pt idx="175">
                  <c:v>90.675787207320354</c:v>
                </c:pt>
                <c:pt idx="176">
                  <c:v>62.222840226069799</c:v>
                </c:pt>
                <c:pt idx="177">
                  <c:v>59.771328608594246</c:v>
                </c:pt>
                <c:pt idx="178">
                  <c:v>63.857540145330582</c:v>
                </c:pt>
                <c:pt idx="179">
                  <c:v>62.520588499147756</c:v>
                </c:pt>
                <c:pt idx="180">
                  <c:v>64.626625998026384</c:v>
                </c:pt>
                <c:pt idx="181">
                  <c:v>89.083430519422265</c:v>
                </c:pt>
                <c:pt idx="182">
                  <c:v>90.199694985197809</c:v>
                </c:pt>
                <c:pt idx="183">
                  <c:v>60.655333273526509</c:v>
                </c:pt>
                <c:pt idx="184">
                  <c:v>62.408271283753486</c:v>
                </c:pt>
                <c:pt idx="185">
                  <c:v>62.734906252803448</c:v>
                </c:pt>
                <c:pt idx="186">
                  <c:v>63.288238988068542</c:v>
                </c:pt>
                <c:pt idx="187">
                  <c:v>64.346191800484434</c:v>
                </c:pt>
                <c:pt idx="188">
                  <c:v>86.934242397057503</c:v>
                </c:pt>
                <c:pt idx="189">
                  <c:v>90.307167847851446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57DC-4C9C-BB3D-F88B8F1A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'Figure 23'!$T$1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23'!$T$2:$T$191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1-57DC-4C9C-BB3D-F88B8F1A2F5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23'!$U$1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23'!$U$2:$U$191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7DC-4C9C-BB3D-F88B8F1A2F5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23'!$V$1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23'!$V$2:$V$191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7DC-4C9C-BB3D-F88B8F1A2F5B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23'!$AF$1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571"/>
                        <a:gd name="adj2" fmla="val 11176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57DC-4C9C-BB3D-F88B8F1A2F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23'!$AG$9:$AG$10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23'!$AH$9:$AH$10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7DC-4C9C-BB3D-F88B8F1A2F5B}"/>
            </c:ext>
          </c:extLst>
        </c:ser>
        <c:ser>
          <c:idx val="9"/>
          <c:order val="9"/>
          <c:tx>
            <c:strRef>
              <c:f>'Figure 23'!$AF$2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C-4C9C-BB3D-F88B8F1A2F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23'!$AG$12:$AG$13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23'!$AH$12:$AH$13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7DC-4C9C-BB3D-F88B8F1A2F5B}"/>
            </c:ext>
          </c:extLst>
        </c:ser>
        <c:ser>
          <c:idx val="10"/>
          <c:order val="10"/>
          <c:tx>
            <c:strRef>
              <c:f>'Figure 23'!$AF$3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C-4C9C-BB3D-F88B8F1A2F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23'!$AG$15:$AG$16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23'!$AH$15:$AH$16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7DC-4C9C-BB3D-F88B8F1A2F5B}"/>
            </c:ext>
          </c:extLst>
        </c:ser>
        <c:ser>
          <c:idx val="11"/>
          <c:order val="11"/>
          <c:tx>
            <c:strRef>
              <c:f>'Figure 23'!$AF$4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DC-4C9C-BB3D-F88B8F1A2F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23'!$AG$18:$AG$19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23'!$AH$18:$AH$19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7DC-4C9C-BB3D-F88B8F1A2F5B}"/>
            </c:ext>
          </c:extLst>
        </c:ser>
        <c:ser>
          <c:idx val="12"/>
          <c:order val="12"/>
          <c:tx>
            <c:strRef>
              <c:f>'Figure 23'!$AF$5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DC-4C9C-BB3D-F88B8F1A2F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23'!$AG$21:$AG$22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23'!$AH$21:$AH$22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7DC-4C9C-BB3D-F88B8F1A2F5B}"/>
            </c:ext>
          </c:extLst>
        </c:ser>
        <c:ser>
          <c:idx val="13"/>
          <c:order val="13"/>
          <c:tx>
            <c:strRef>
              <c:f>'Figure 23'!$AF$6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DC-4C9C-BB3D-F88B8F1A2F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23'!$AG$24:$AG$25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23'!$AH$24:$AH$25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57DC-4C9C-BB3D-F88B8F1A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23'!$AF$7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57DC-4C9C-BB3D-F88B8F1A2F5B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23'!$AG$27:$AG$28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23'!$AH$27:$AH$28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57DC-4C9C-BB3D-F88B8F1A2F5B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80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4747248665269308"/>
          <c:w val="0.93799351551644283"/>
          <c:h val="0.69923801290003385"/>
        </c:manualLayout>
      </c:layout>
      <c:lineChart>
        <c:grouping val="standard"/>
        <c:varyColors val="0"/>
        <c:ser>
          <c:idx val="0"/>
          <c:order val="0"/>
          <c:tx>
            <c:strRef>
              <c:f>'Figure 24'!$O$2</c:f>
              <c:strCache>
                <c:ptCount val="1"/>
                <c:pt idx="0">
                  <c:v>Highlands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24'!$N$3:$N$192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</c:numRef>
          </c:cat>
          <c:val>
            <c:numRef>
              <c:f>'Figure 24'!$O$3:$O$192</c:f>
              <c:numCache>
                <c:formatCode>0.0</c:formatCode>
                <c:ptCount val="190"/>
                <c:pt idx="0">
                  <c:v>104.13970094891211</c:v>
                </c:pt>
                <c:pt idx="1">
                  <c:v>103.95562158535417</c:v>
                </c:pt>
                <c:pt idx="2">
                  <c:v>105.02218920732292</c:v>
                </c:pt>
                <c:pt idx="3">
                  <c:v>107.28457778203776</c:v>
                </c:pt>
                <c:pt idx="4">
                  <c:v>107.79330010543468</c:v>
                </c:pt>
                <c:pt idx="5">
                  <c:v>105.05568868014953</c:v>
                </c:pt>
                <c:pt idx="6">
                  <c:v>105.86643343237803</c:v>
                </c:pt>
                <c:pt idx="7">
                  <c:v>106.16232147991948</c:v>
                </c:pt>
                <c:pt idx="8">
                  <c:v>105.69323301063932</c:v>
                </c:pt>
                <c:pt idx="9">
                  <c:v>106.79330010543468</c:v>
                </c:pt>
                <c:pt idx="10">
                  <c:v>106.28457778203776</c:v>
                </c:pt>
                <c:pt idx="11">
                  <c:v>110.43558899645356</c:v>
                </c:pt>
                <c:pt idx="12">
                  <c:v>110.24019936739192</c:v>
                </c:pt>
                <c:pt idx="13">
                  <c:v>109.45777820377648</c:v>
                </c:pt>
                <c:pt idx="14">
                  <c:v>113.91124317070833</c:v>
                </c:pt>
                <c:pt idx="15">
                  <c:v>120.93343237803124</c:v>
                </c:pt>
                <c:pt idx="16">
                  <c:v>122.54222179622352</c:v>
                </c:pt>
                <c:pt idx="17">
                  <c:v>120.31807725486436</c:v>
                </c:pt>
                <c:pt idx="18">
                  <c:v>121.46908846928017</c:v>
                </c:pt>
                <c:pt idx="19">
                  <c:v>108.8489887855842</c:v>
                </c:pt>
                <c:pt idx="20">
                  <c:v>106.59134477139844</c:v>
                </c:pt>
                <c:pt idx="21">
                  <c:v>90.798044665963772</c:v>
                </c:pt>
                <c:pt idx="22">
                  <c:v>91.469088469280166</c:v>
                </c:pt>
                <c:pt idx="23">
                  <c:v>72.066567621968758</c:v>
                </c:pt>
                <c:pt idx="24">
                  <c:v>67.557845298571834</c:v>
                </c:pt>
                <c:pt idx="25">
                  <c:v>66.546535033068153</c:v>
                </c:pt>
                <c:pt idx="26">
                  <c:v>66.479967411099395</c:v>
                </c:pt>
                <c:pt idx="27">
                  <c:v>58.273267516534077</c:v>
                </c:pt>
                <c:pt idx="28">
                  <c:v>53.871177992907121</c:v>
                </c:pt>
                <c:pt idx="29">
                  <c:v>65.608789418192274</c:v>
                </c:pt>
                <c:pt idx="30">
                  <c:v>67.524345825745229</c:v>
                </c:pt>
                <c:pt idx="31">
                  <c:v>65.100067094795364</c:v>
                </c:pt>
                <c:pt idx="32">
                  <c:v>65.373334611329426</c:v>
                </c:pt>
                <c:pt idx="33">
                  <c:v>65.937745614875865</c:v>
                </c:pt>
                <c:pt idx="34">
                  <c:v>59.815489312757592</c:v>
                </c:pt>
                <c:pt idx="35">
                  <c:v>57.435588996453568</c:v>
                </c:pt>
                <c:pt idx="36">
                  <c:v>65.457778203776485</c:v>
                </c:pt>
                <c:pt idx="37">
                  <c:v>66.937745614875865</c:v>
                </c:pt>
                <c:pt idx="38">
                  <c:v>65.015623502348319</c:v>
                </c:pt>
                <c:pt idx="39">
                  <c:v>71.37333461132944</c:v>
                </c:pt>
                <c:pt idx="40">
                  <c:v>65.686667305664713</c:v>
                </c:pt>
                <c:pt idx="41">
                  <c:v>64.251078309211152</c:v>
                </c:pt>
                <c:pt idx="42">
                  <c:v>51.848988785584211</c:v>
                </c:pt>
                <c:pt idx="43">
                  <c:v>57.815489312757599</c:v>
                </c:pt>
                <c:pt idx="44">
                  <c:v>66.708856512987637</c:v>
                </c:pt>
                <c:pt idx="45">
                  <c:v>65.871177992907121</c:v>
                </c:pt>
                <c:pt idx="46">
                  <c:v>69.144445509441198</c:v>
                </c:pt>
                <c:pt idx="47">
                  <c:v>67.317645931179911</c:v>
                </c:pt>
                <c:pt idx="48">
                  <c:v>64.708856512987637</c:v>
                </c:pt>
                <c:pt idx="49">
                  <c:v>62.228889101888242</c:v>
                </c:pt>
                <c:pt idx="50">
                  <c:v>68.351145404006516</c:v>
                </c:pt>
                <c:pt idx="51">
                  <c:v>70.664478098341803</c:v>
                </c:pt>
                <c:pt idx="52">
                  <c:v>69.406834084156046</c:v>
                </c:pt>
                <c:pt idx="53">
                  <c:v>71.535656091248924</c:v>
                </c:pt>
                <c:pt idx="54">
                  <c:v>70.635723186044288</c:v>
                </c:pt>
                <c:pt idx="55">
                  <c:v>67.188823924087032</c:v>
                </c:pt>
                <c:pt idx="56">
                  <c:v>61.384644876833129</c:v>
                </c:pt>
                <c:pt idx="57">
                  <c:v>68.535656091248924</c:v>
                </c:pt>
                <c:pt idx="58">
                  <c:v>71.122256302118274</c:v>
                </c:pt>
                <c:pt idx="59">
                  <c:v>68.222323396913637</c:v>
                </c:pt>
                <c:pt idx="60">
                  <c:v>72.37333461132944</c:v>
                </c:pt>
                <c:pt idx="61">
                  <c:v>69.680101600690122</c:v>
                </c:pt>
                <c:pt idx="62">
                  <c:v>66.166634716764122</c:v>
                </c:pt>
                <c:pt idx="63">
                  <c:v>62.384644876833121</c:v>
                </c:pt>
                <c:pt idx="64">
                  <c:v>68.328956196683606</c:v>
                </c:pt>
                <c:pt idx="65">
                  <c:v>71.664478098341803</c:v>
                </c:pt>
                <c:pt idx="66">
                  <c:v>74.580034505894758</c:v>
                </c:pt>
                <c:pt idx="67">
                  <c:v>76.39552381865235</c:v>
                </c:pt>
                <c:pt idx="68">
                  <c:v>69.015623502348319</c:v>
                </c:pt>
                <c:pt idx="69">
                  <c:v>64.864612287932516</c:v>
                </c:pt>
                <c:pt idx="70">
                  <c:v>62.820233873286689</c:v>
                </c:pt>
                <c:pt idx="71">
                  <c:v>71.351145404006516</c:v>
                </c:pt>
                <c:pt idx="72">
                  <c:v>71.122256302118274</c:v>
                </c:pt>
                <c:pt idx="73">
                  <c:v>72.429023291478956</c:v>
                </c:pt>
                <c:pt idx="74">
                  <c:v>73.45121249880188</c:v>
                </c:pt>
                <c:pt idx="75">
                  <c:v>71.45121249880188</c:v>
                </c:pt>
                <c:pt idx="76">
                  <c:v>69.244512604236562</c:v>
                </c:pt>
                <c:pt idx="77">
                  <c:v>63.166634716764115</c:v>
                </c:pt>
                <c:pt idx="78">
                  <c:v>72.251078309211152</c:v>
                </c:pt>
                <c:pt idx="79">
                  <c:v>73.808923607783001</c:v>
                </c:pt>
                <c:pt idx="80">
                  <c:v>73.86461228793253</c:v>
                </c:pt>
                <c:pt idx="81">
                  <c:v>74.786734400460077</c:v>
                </c:pt>
                <c:pt idx="82">
                  <c:v>71.95993482219879</c:v>
                </c:pt>
                <c:pt idx="83">
                  <c:v>68.277580753378714</c:v>
                </c:pt>
                <c:pt idx="84">
                  <c:v>66.764545193137167</c:v>
                </c:pt>
                <c:pt idx="85">
                  <c:v>70.015623502348319</c:v>
                </c:pt>
                <c:pt idx="86">
                  <c:v>75.93774561487588</c:v>
                </c:pt>
                <c:pt idx="87">
                  <c:v>75.071312182497849</c:v>
                </c:pt>
                <c:pt idx="88">
                  <c:v>79.45121249880188</c:v>
                </c:pt>
                <c:pt idx="89">
                  <c:v>81.808923607783001</c:v>
                </c:pt>
                <c:pt idx="90">
                  <c:v>80.060001916994153</c:v>
                </c:pt>
                <c:pt idx="91">
                  <c:v>80.764545193137167</c:v>
                </c:pt>
                <c:pt idx="92">
                  <c:v>81.535656091248924</c:v>
                </c:pt>
                <c:pt idx="93">
                  <c:v>75.177944982267803</c:v>
                </c:pt>
                <c:pt idx="94">
                  <c:v>76.56915556407553</c:v>
                </c:pt>
                <c:pt idx="95">
                  <c:v>77.406834084156046</c:v>
                </c:pt>
                <c:pt idx="96">
                  <c:v>72.262388574714848</c:v>
                </c:pt>
                <c:pt idx="97">
                  <c:v>73.88680149525544</c:v>
                </c:pt>
                <c:pt idx="98">
                  <c:v>73.826799578261287</c:v>
                </c:pt>
                <c:pt idx="99">
                  <c:v>78.328956196683606</c:v>
                </c:pt>
                <c:pt idx="100">
                  <c:v>76.893367200230045</c:v>
                </c:pt>
                <c:pt idx="101">
                  <c:v>76.602223713217683</c:v>
                </c:pt>
                <c:pt idx="102">
                  <c:v>79.306766989360682</c:v>
                </c:pt>
                <c:pt idx="103">
                  <c:v>77.384644876833136</c:v>
                </c:pt>
                <c:pt idx="104">
                  <c:v>78.144445509441198</c:v>
                </c:pt>
                <c:pt idx="105">
                  <c:v>76.413399789130636</c:v>
                </c:pt>
                <c:pt idx="106">
                  <c:v>78.457778203776485</c:v>
                </c:pt>
                <c:pt idx="107">
                  <c:v>81.328956196683606</c:v>
                </c:pt>
                <c:pt idx="108">
                  <c:v>80.798044665963772</c:v>
                </c:pt>
                <c:pt idx="109">
                  <c:v>82.993434295025395</c:v>
                </c:pt>
                <c:pt idx="110">
                  <c:v>81.971245087702485</c:v>
                </c:pt>
                <c:pt idx="111">
                  <c:v>86.278012077063167</c:v>
                </c:pt>
                <c:pt idx="112">
                  <c:v>78.949055880379575</c:v>
                </c:pt>
                <c:pt idx="113">
                  <c:v>78.066567621968758</c:v>
                </c:pt>
                <c:pt idx="114">
                  <c:v>82.251078309211152</c:v>
                </c:pt>
                <c:pt idx="115">
                  <c:v>82.513466883926</c:v>
                </c:pt>
                <c:pt idx="116">
                  <c:v>87.015623502348319</c:v>
                </c:pt>
                <c:pt idx="117">
                  <c:v>83.429023291478956</c:v>
                </c:pt>
                <c:pt idx="118">
                  <c:v>83.45121249880188</c:v>
                </c:pt>
                <c:pt idx="119">
                  <c:v>75.624412920540593</c:v>
                </c:pt>
                <c:pt idx="120">
                  <c:v>80.937745614875865</c:v>
                </c:pt>
                <c:pt idx="121">
                  <c:v>85.513466883926</c:v>
                </c:pt>
                <c:pt idx="122">
                  <c:v>82.949055880379561</c:v>
                </c:pt>
                <c:pt idx="123">
                  <c:v>85.177944982267803</c:v>
                </c:pt>
                <c:pt idx="124">
                  <c:v>82.686667305664713</c:v>
                </c:pt>
                <c:pt idx="125">
                  <c:v>87.406834084156046</c:v>
                </c:pt>
                <c:pt idx="126">
                  <c:v>81.586600210869364</c:v>
                </c:pt>
                <c:pt idx="127">
                  <c:v>87.620099683695969</c:v>
                </c:pt>
                <c:pt idx="128">
                  <c:v>89.335521901658197</c:v>
                </c:pt>
                <c:pt idx="129">
                  <c:v>89.240199367391938</c:v>
                </c:pt>
                <c:pt idx="130">
                  <c:v>91.033499472826605</c:v>
                </c:pt>
                <c:pt idx="131">
                  <c:v>87.240199367391938</c:v>
                </c:pt>
                <c:pt idx="132">
                  <c:v>92.362455669510211</c:v>
                </c:pt>
                <c:pt idx="133">
                  <c:v>90.240199367391938</c:v>
                </c:pt>
                <c:pt idx="134">
                  <c:v>92.520032588900605</c:v>
                </c:pt>
                <c:pt idx="135">
                  <c:v>94.106632799769955</c:v>
                </c:pt>
                <c:pt idx="136">
                  <c:v>93.855554490558802</c:v>
                </c:pt>
                <c:pt idx="137">
                  <c:v>96.135387712067484</c:v>
                </c:pt>
                <c:pt idx="138">
                  <c:v>97.799865810409273</c:v>
                </c:pt>
                <c:pt idx="139">
                  <c:v>104.26420971916036</c:v>
                </c:pt>
                <c:pt idx="140">
                  <c:v>103.94656378798045</c:v>
                </c:pt>
                <c:pt idx="141">
                  <c:v>107.66198600594268</c:v>
                </c:pt>
                <c:pt idx="142">
                  <c:v>107.27077542413495</c:v>
                </c:pt>
                <c:pt idx="143">
                  <c:v>103.45528611137736</c:v>
                </c:pt>
                <c:pt idx="144">
                  <c:v>106.04188632224671</c:v>
                </c:pt>
                <c:pt idx="145">
                  <c:v>100.44872040640276</c:v>
                </c:pt>
                <c:pt idx="146">
                  <c:v>107.21983130451451</c:v>
                </c:pt>
                <c:pt idx="147">
                  <c:v>105.24858621681204</c:v>
                </c:pt>
                <c:pt idx="148">
                  <c:v>104.6973066232148</c:v>
                </c:pt>
                <c:pt idx="149">
                  <c:v>112.17070832933959</c:v>
                </c:pt>
                <c:pt idx="150">
                  <c:v>108.04188632224671</c:v>
                </c:pt>
                <c:pt idx="151">
                  <c:v>110.57279785296654</c:v>
                </c:pt>
                <c:pt idx="152">
                  <c:v>105.0196971149238</c:v>
                </c:pt>
                <c:pt idx="153">
                  <c:v>112.14851912201668</c:v>
                </c:pt>
                <c:pt idx="154">
                  <c:v>111.63505223809068</c:v>
                </c:pt>
                <c:pt idx="155">
                  <c:v>114.94838493242595</c:v>
                </c:pt>
                <c:pt idx="156">
                  <c:v>108.89226492859197</c:v>
                </c:pt>
                <c:pt idx="157">
                  <c:v>110.89744081280551</c:v>
                </c:pt>
                <c:pt idx="158">
                  <c:v>114.86394133997891</c:v>
                </c:pt>
                <c:pt idx="159">
                  <c:v>105.81299722035848</c:v>
                </c:pt>
                <c:pt idx="160">
                  <c:v>115.07064123454424</c:v>
                </c:pt>
                <c:pt idx="161">
                  <c:v>116.82612863030768</c:v>
                </c:pt>
                <c:pt idx="162">
                  <c:v>116.51279593597239</c:v>
                </c:pt>
                <c:pt idx="163">
                  <c:v>113.12158535416467</c:v>
                </c:pt>
                <c:pt idx="164">
                  <c:v>113.11070641234544</c:v>
                </c:pt>
                <c:pt idx="165">
                  <c:v>111.8752516054826</c:v>
                </c:pt>
                <c:pt idx="166">
                  <c:v>108.51754049650148</c:v>
                </c:pt>
                <c:pt idx="167">
                  <c:v>115.7242403910668</c:v>
                </c:pt>
                <c:pt idx="168">
                  <c:v>114.3617847215566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D-4E39-88F8-90F5E914BFFD}"/>
            </c:ext>
          </c:extLst>
        </c:ser>
        <c:ser>
          <c:idx val="1"/>
          <c:order val="1"/>
          <c:tx>
            <c:strRef>
              <c:f>'Figure 24'!$P$2</c:f>
              <c:strCache>
                <c:ptCount val="1"/>
                <c:pt idx="0">
                  <c:v>North-East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24'!$N$3:$N$192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</c:numRef>
          </c:cat>
          <c:val>
            <c:numRef>
              <c:f>'Figure 24'!$P$3:$P$192</c:f>
              <c:numCache>
                <c:formatCode>0.0</c:formatCode>
                <c:ptCount val="190"/>
                <c:pt idx="0">
                  <c:v>102.46532932539925</c:v>
                </c:pt>
                <c:pt idx="1">
                  <c:v>102.46532932539925</c:v>
                </c:pt>
                <c:pt idx="2">
                  <c:v>100.79197595239556</c:v>
                </c:pt>
                <c:pt idx="3">
                  <c:v>101.72263460319408</c:v>
                </c:pt>
                <c:pt idx="4">
                  <c:v>102.32664662699629</c:v>
                </c:pt>
                <c:pt idx="5">
                  <c:v>99.86131730159704</c:v>
                </c:pt>
                <c:pt idx="6">
                  <c:v>99.86131730159704</c:v>
                </c:pt>
                <c:pt idx="7">
                  <c:v>101.25730527779481</c:v>
                </c:pt>
                <c:pt idx="8">
                  <c:v>99.326646626996293</c:v>
                </c:pt>
                <c:pt idx="9">
                  <c:v>102.32664662699629</c:v>
                </c:pt>
                <c:pt idx="10">
                  <c:v>102.93065865079852</c:v>
                </c:pt>
                <c:pt idx="11">
                  <c:v>110.60401202380223</c:v>
                </c:pt>
                <c:pt idx="12">
                  <c:v>109.53467067460073</c:v>
                </c:pt>
                <c:pt idx="13">
                  <c:v>107.46532932539925</c:v>
                </c:pt>
                <c:pt idx="14">
                  <c:v>106.60401202380223</c:v>
                </c:pt>
                <c:pt idx="15">
                  <c:v>118.60401202380223</c:v>
                </c:pt>
                <c:pt idx="16">
                  <c:v>121.27736539680592</c:v>
                </c:pt>
                <c:pt idx="17">
                  <c:v>121.67335337300369</c:v>
                </c:pt>
                <c:pt idx="18">
                  <c:v>123.74269472220519</c:v>
                </c:pt>
                <c:pt idx="19">
                  <c:v>108.06934134920148</c:v>
                </c:pt>
                <c:pt idx="20">
                  <c:v>104.74269472220519</c:v>
                </c:pt>
                <c:pt idx="21">
                  <c:v>87.673353373003707</c:v>
                </c:pt>
                <c:pt idx="22">
                  <c:v>89.742694722205187</c:v>
                </c:pt>
                <c:pt idx="23">
                  <c:v>75.604012023802227</c:v>
                </c:pt>
                <c:pt idx="24">
                  <c:v>72.93065865079852</c:v>
                </c:pt>
                <c:pt idx="25">
                  <c:v>71.465329325399267</c:v>
                </c:pt>
                <c:pt idx="26">
                  <c:v>70.395987976197773</c:v>
                </c:pt>
                <c:pt idx="27">
                  <c:v>62.39598797619778</c:v>
                </c:pt>
                <c:pt idx="28">
                  <c:v>56.3266466269963</c:v>
                </c:pt>
                <c:pt idx="29">
                  <c:v>66.93065865079852</c:v>
                </c:pt>
                <c:pt idx="30">
                  <c:v>68.93065865079852</c:v>
                </c:pt>
                <c:pt idx="31">
                  <c:v>68.395987976197773</c:v>
                </c:pt>
                <c:pt idx="32">
                  <c:v>65.395987976197773</c:v>
                </c:pt>
                <c:pt idx="33">
                  <c:v>68.326646626996308</c:v>
                </c:pt>
                <c:pt idx="34">
                  <c:v>64.722634603194081</c:v>
                </c:pt>
                <c:pt idx="35">
                  <c:v>59.257305277794821</c:v>
                </c:pt>
                <c:pt idx="36">
                  <c:v>67.326646626996308</c:v>
                </c:pt>
                <c:pt idx="37">
                  <c:v>69.465329325399267</c:v>
                </c:pt>
                <c:pt idx="38">
                  <c:v>68</c:v>
                </c:pt>
                <c:pt idx="39">
                  <c:v>73.326646626996308</c:v>
                </c:pt>
                <c:pt idx="40">
                  <c:v>69.653293253992601</c:v>
                </c:pt>
                <c:pt idx="41">
                  <c:v>69.653293253992601</c:v>
                </c:pt>
                <c:pt idx="42">
                  <c:v>54.791975952395561</c:v>
                </c:pt>
                <c:pt idx="43">
                  <c:v>61.46532932539926</c:v>
                </c:pt>
                <c:pt idx="44">
                  <c:v>69.93065865079852</c:v>
                </c:pt>
                <c:pt idx="45">
                  <c:v>71.395987976197773</c:v>
                </c:pt>
                <c:pt idx="46">
                  <c:v>69.93065865079852</c:v>
                </c:pt>
                <c:pt idx="47">
                  <c:v>70.86131730159704</c:v>
                </c:pt>
                <c:pt idx="48">
                  <c:v>68.326646626996308</c:v>
                </c:pt>
                <c:pt idx="49">
                  <c:v>62.722634603194081</c:v>
                </c:pt>
                <c:pt idx="50">
                  <c:v>69</c:v>
                </c:pt>
                <c:pt idx="51">
                  <c:v>71</c:v>
                </c:pt>
                <c:pt idx="52">
                  <c:v>70</c:v>
                </c:pt>
                <c:pt idx="53">
                  <c:v>74</c:v>
                </c:pt>
                <c:pt idx="54">
                  <c:v>71.395987976197773</c:v>
                </c:pt>
                <c:pt idx="55">
                  <c:v>69.257305277794813</c:v>
                </c:pt>
                <c:pt idx="56">
                  <c:v>63.3266466269963</c:v>
                </c:pt>
                <c:pt idx="57">
                  <c:v>68.534670674600733</c:v>
                </c:pt>
                <c:pt idx="58">
                  <c:v>71</c:v>
                </c:pt>
                <c:pt idx="59">
                  <c:v>70.465329325399267</c:v>
                </c:pt>
                <c:pt idx="60">
                  <c:v>73</c:v>
                </c:pt>
                <c:pt idx="61">
                  <c:v>71.395987976197773</c:v>
                </c:pt>
                <c:pt idx="62">
                  <c:v>70.257305277794813</c:v>
                </c:pt>
                <c:pt idx="63">
                  <c:v>63.257305277794821</c:v>
                </c:pt>
                <c:pt idx="64">
                  <c:v>71.465329325399267</c:v>
                </c:pt>
                <c:pt idx="65">
                  <c:v>73</c:v>
                </c:pt>
                <c:pt idx="66">
                  <c:v>75.86131730159704</c:v>
                </c:pt>
                <c:pt idx="67">
                  <c:v>79.93065865079852</c:v>
                </c:pt>
                <c:pt idx="68">
                  <c:v>72.326646626996308</c:v>
                </c:pt>
                <c:pt idx="69">
                  <c:v>68.326646626996308</c:v>
                </c:pt>
                <c:pt idx="70">
                  <c:v>64.722634603194081</c:v>
                </c:pt>
                <c:pt idx="71">
                  <c:v>72.93065865079852</c:v>
                </c:pt>
                <c:pt idx="72">
                  <c:v>71</c:v>
                </c:pt>
                <c:pt idx="73">
                  <c:v>73.465329325399267</c:v>
                </c:pt>
                <c:pt idx="74">
                  <c:v>76.93065865079852</c:v>
                </c:pt>
                <c:pt idx="75">
                  <c:v>75.93065865079852</c:v>
                </c:pt>
                <c:pt idx="76">
                  <c:v>74.395987976197773</c:v>
                </c:pt>
                <c:pt idx="77">
                  <c:v>68.395987976197773</c:v>
                </c:pt>
                <c:pt idx="78">
                  <c:v>75.465329325399267</c:v>
                </c:pt>
                <c:pt idx="79">
                  <c:v>77.465329325399267</c:v>
                </c:pt>
                <c:pt idx="80">
                  <c:v>80.465329325399267</c:v>
                </c:pt>
                <c:pt idx="81">
                  <c:v>80</c:v>
                </c:pt>
                <c:pt idx="82">
                  <c:v>76.86131730159704</c:v>
                </c:pt>
                <c:pt idx="83">
                  <c:v>75.326646626996308</c:v>
                </c:pt>
                <c:pt idx="84">
                  <c:v>71.326646626996308</c:v>
                </c:pt>
                <c:pt idx="85">
                  <c:v>75.93065865079852</c:v>
                </c:pt>
                <c:pt idx="86">
                  <c:v>79.534670674600733</c:v>
                </c:pt>
                <c:pt idx="87">
                  <c:v>79.534670674600733</c:v>
                </c:pt>
                <c:pt idx="88">
                  <c:v>84</c:v>
                </c:pt>
                <c:pt idx="89">
                  <c:v>87.326646626996293</c:v>
                </c:pt>
                <c:pt idx="90">
                  <c:v>82.93065865079852</c:v>
                </c:pt>
                <c:pt idx="91">
                  <c:v>82.93065865079852</c:v>
                </c:pt>
                <c:pt idx="92">
                  <c:v>85</c:v>
                </c:pt>
                <c:pt idx="93">
                  <c:v>76.604012023802227</c:v>
                </c:pt>
                <c:pt idx="94">
                  <c:v>76</c:v>
                </c:pt>
                <c:pt idx="95">
                  <c:v>82</c:v>
                </c:pt>
                <c:pt idx="96">
                  <c:v>73.93065865079852</c:v>
                </c:pt>
                <c:pt idx="97">
                  <c:v>81</c:v>
                </c:pt>
                <c:pt idx="98">
                  <c:v>73.395987976197773</c:v>
                </c:pt>
                <c:pt idx="99">
                  <c:v>79.465329325399267</c:v>
                </c:pt>
                <c:pt idx="100">
                  <c:v>79.534670674600733</c:v>
                </c:pt>
                <c:pt idx="101">
                  <c:v>77.604012023802227</c:v>
                </c:pt>
                <c:pt idx="102">
                  <c:v>83.791975952395561</c:v>
                </c:pt>
                <c:pt idx="103">
                  <c:v>78.86131730159704</c:v>
                </c:pt>
                <c:pt idx="104">
                  <c:v>76.395987976197773</c:v>
                </c:pt>
                <c:pt idx="105">
                  <c:v>75.395987976197773</c:v>
                </c:pt>
                <c:pt idx="106">
                  <c:v>79.395987976197773</c:v>
                </c:pt>
                <c:pt idx="107">
                  <c:v>81.86131730159704</c:v>
                </c:pt>
                <c:pt idx="108">
                  <c:v>82.465329325399267</c:v>
                </c:pt>
                <c:pt idx="109">
                  <c:v>84.93065865079852</c:v>
                </c:pt>
                <c:pt idx="110">
                  <c:v>84.395987976197773</c:v>
                </c:pt>
                <c:pt idx="111">
                  <c:v>88.06934134920148</c:v>
                </c:pt>
                <c:pt idx="112">
                  <c:v>77.93065865079852</c:v>
                </c:pt>
                <c:pt idx="113">
                  <c:v>80.93065865079852</c:v>
                </c:pt>
                <c:pt idx="114">
                  <c:v>82.465329325399267</c:v>
                </c:pt>
                <c:pt idx="115">
                  <c:v>87.465329325399267</c:v>
                </c:pt>
                <c:pt idx="116">
                  <c:v>89.93065865079852</c:v>
                </c:pt>
                <c:pt idx="117">
                  <c:v>86.93065865079852</c:v>
                </c:pt>
                <c:pt idx="118">
                  <c:v>83.465329325399267</c:v>
                </c:pt>
                <c:pt idx="119">
                  <c:v>77.93065865079852</c:v>
                </c:pt>
                <c:pt idx="120">
                  <c:v>80.93065865079852</c:v>
                </c:pt>
                <c:pt idx="121">
                  <c:v>87.465329325399267</c:v>
                </c:pt>
                <c:pt idx="122">
                  <c:v>85.395987976197773</c:v>
                </c:pt>
                <c:pt idx="123">
                  <c:v>86.395987976197773</c:v>
                </c:pt>
                <c:pt idx="124">
                  <c:v>81.86131730159704</c:v>
                </c:pt>
                <c:pt idx="125">
                  <c:v>85.465329325399267</c:v>
                </c:pt>
                <c:pt idx="126">
                  <c:v>79.86131730159704</c:v>
                </c:pt>
                <c:pt idx="127">
                  <c:v>84.395987976197773</c:v>
                </c:pt>
                <c:pt idx="128">
                  <c:v>84.604012023802227</c:v>
                </c:pt>
                <c:pt idx="129">
                  <c:v>83.93065865079852</c:v>
                </c:pt>
                <c:pt idx="130">
                  <c:v>85.604012023802227</c:v>
                </c:pt>
                <c:pt idx="131">
                  <c:v>80.465329325399267</c:v>
                </c:pt>
                <c:pt idx="132">
                  <c:v>83.604012023802227</c:v>
                </c:pt>
                <c:pt idx="133">
                  <c:v>82.06934134920148</c:v>
                </c:pt>
                <c:pt idx="134">
                  <c:v>84.06934134920148</c:v>
                </c:pt>
                <c:pt idx="135">
                  <c:v>87.13868269840296</c:v>
                </c:pt>
                <c:pt idx="136">
                  <c:v>85.604012023802227</c:v>
                </c:pt>
                <c:pt idx="137">
                  <c:v>88.604012023802227</c:v>
                </c:pt>
                <c:pt idx="138">
                  <c:v>86.534670674600733</c:v>
                </c:pt>
                <c:pt idx="139">
                  <c:v>86.673353373003707</c:v>
                </c:pt>
                <c:pt idx="140">
                  <c:v>80.673353373003707</c:v>
                </c:pt>
                <c:pt idx="141">
                  <c:v>85.673353373003707</c:v>
                </c:pt>
                <c:pt idx="142">
                  <c:v>86.673353373003707</c:v>
                </c:pt>
                <c:pt idx="143">
                  <c:v>84.06934134920148</c:v>
                </c:pt>
                <c:pt idx="144">
                  <c:v>88.604012023802227</c:v>
                </c:pt>
                <c:pt idx="145">
                  <c:v>85.06934134920148</c:v>
                </c:pt>
                <c:pt idx="146">
                  <c:v>81.604012023802227</c:v>
                </c:pt>
                <c:pt idx="147">
                  <c:v>83.604012023802227</c:v>
                </c:pt>
                <c:pt idx="148">
                  <c:v>80.673353373003707</c:v>
                </c:pt>
                <c:pt idx="149">
                  <c:v>88.13868269840296</c:v>
                </c:pt>
                <c:pt idx="150">
                  <c:v>87.13868269840296</c:v>
                </c:pt>
                <c:pt idx="151">
                  <c:v>91.742694722205187</c:v>
                </c:pt>
                <c:pt idx="152">
                  <c:v>89.208024047604439</c:v>
                </c:pt>
                <c:pt idx="153">
                  <c:v>85.277365396805919</c:v>
                </c:pt>
                <c:pt idx="154">
                  <c:v>83.604012023802227</c:v>
                </c:pt>
                <c:pt idx="155">
                  <c:v>89.208024047604439</c:v>
                </c:pt>
                <c:pt idx="156">
                  <c:v>83.812036071406666</c:v>
                </c:pt>
                <c:pt idx="157">
                  <c:v>89.277365396805919</c:v>
                </c:pt>
                <c:pt idx="158">
                  <c:v>87.346706746007399</c:v>
                </c:pt>
                <c:pt idx="159">
                  <c:v>83.277365396805919</c:v>
                </c:pt>
                <c:pt idx="160">
                  <c:v>84.742694722205187</c:v>
                </c:pt>
                <c:pt idx="161">
                  <c:v>82.812036071406666</c:v>
                </c:pt>
                <c:pt idx="162">
                  <c:v>85.346706746007399</c:v>
                </c:pt>
                <c:pt idx="163">
                  <c:v>86.416048095208879</c:v>
                </c:pt>
                <c:pt idx="164">
                  <c:v>83.277365396805919</c:v>
                </c:pt>
                <c:pt idx="165">
                  <c:v>88.277365396805919</c:v>
                </c:pt>
                <c:pt idx="166">
                  <c:v>86.277365396805919</c:v>
                </c:pt>
                <c:pt idx="167">
                  <c:v>85.346706746007399</c:v>
                </c:pt>
                <c:pt idx="168">
                  <c:v>83.208024047604439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BBD-4E39-88F8-90F5E914BFFD}"/>
            </c:ext>
          </c:extLst>
        </c:ser>
        <c:ser>
          <c:idx val="2"/>
          <c:order val="2"/>
          <c:tx>
            <c:strRef>
              <c:f>'Figure 24'!$Q$2</c:f>
              <c:strCache>
                <c:ptCount val="1"/>
                <c:pt idx="0">
                  <c:v>Tayside and Central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24'!$N$3:$N$192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</c:numRef>
          </c:cat>
          <c:val>
            <c:numRef>
              <c:f>'Figure 24'!$Q$3:$Q$192</c:f>
              <c:numCache>
                <c:formatCode>0.0</c:formatCode>
                <c:ptCount val="190"/>
                <c:pt idx="0">
                  <c:v>99.456907192257205</c:v>
                </c:pt>
                <c:pt idx="1">
                  <c:v>103.47209106404655</c:v>
                </c:pt>
                <c:pt idx="2">
                  <c:v>102.84171548363081</c:v>
                </c:pt>
                <c:pt idx="3">
                  <c:v>103.81518779020787</c:v>
                </c:pt>
                <c:pt idx="4">
                  <c:v>102.55941302090476</c:v>
                </c:pt>
                <c:pt idx="5">
                  <c:v>102.98896965184852</c:v>
                </c:pt>
                <c:pt idx="6">
                  <c:v>103.29891655727748</c:v>
                </c:pt>
                <c:pt idx="7">
                  <c:v>100.02817342920397</c:v>
                </c:pt>
                <c:pt idx="8">
                  <c:v>102.0364804764797</c:v>
                </c:pt>
                <c:pt idx="9">
                  <c:v>102.60194745400756</c:v>
                </c:pt>
                <c:pt idx="10">
                  <c:v>102.12570286632315</c:v>
                </c:pt>
                <c:pt idx="11">
                  <c:v>105.03569679277443</c:v>
                </c:pt>
                <c:pt idx="12">
                  <c:v>106.43929390098157</c:v>
                </c:pt>
                <c:pt idx="13">
                  <c:v>106.29454752062068</c:v>
                </c:pt>
                <c:pt idx="14">
                  <c:v>106.73595736760643</c:v>
                </c:pt>
                <c:pt idx="15">
                  <c:v>112.73098097607806</c:v>
                </c:pt>
                <c:pt idx="16">
                  <c:v>114.8934190160851</c:v>
                </c:pt>
                <c:pt idx="17">
                  <c:v>114.89839540761349</c:v>
                </c:pt>
                <c:pt idx="18">
                  <c:v>117.07823122587723</c:v>
                </c:pt>
                <c:pt idx="19">
                  <c:v>104.46940694735605</c:v>
                </c:pt>
                <c:pt idx="20">
                  <c:v>104.31223918026684</c:v>
                </c:pt>
                <c:pt idx="21">
                  <c:v>85.178797437354291</c:v>
                </c:pt>
                <c:pt idx="22">
                  <c:v>88.11661213534218</c:v>
                </c:pt>
                <c:pt idx="23">
                  <c:v>73.156638780588153</c:v>
                </c:pt>
                <c:pt idx="24">
                  <c:v>68.035089437902855</c:v>
                </c:pt>
                <c:pt idx="25">
                  <c:v>66.782037969475525</c:v>
                </c:pt>
                <c:pt idx="26">
                  <c:v>67.189220430634208</c:v>
                </c:pt>
                <c:pt idx="27">
                  <c:v>60.833702317744553</c:v>
                </c:pt>
                <c:pt idx="28">
                  <c:v>52.151662389059773</c:v>
                </c:pt>
                <c:pt idx="29">
                  <c:v>65.336474598851908</c:v>
                </c:pt>
                <c:pt idx="30">
                  <c:v>68.791167884641766</c:v>
                </c:pt>
                <c:pt idx="31">
                  <c:v>66.82872592621618</c:v>
                </c:pt>
                <c:pt idx="32">
                  <c:v>65.215748124057143</c:v>
                </c:pt>
                <c:pt idx="33">
                  <c:v>68.141709606003019</c:v>
                </c:pt>
                <c:pt idx="34">
                  <c:v>62.707999451421408</c:v>
                </c:pt>
                <c:pt idx="35">
                  <c:v>55.146685997531392</c:v>
                </c:pt>
                <c:pt idx="36">
                  <c:v>66.293940165749106</c:v>
                </c:pt>
                <c:pt idx="37">
                  <c:v>68.331498207323534</c:v>
                </c:pt>
                <c:pt idx="38">
                  <c:v>68.665465018318613</c:v>
                </c:pt>
                <c:pt idx="39">
                  <c:v>70.770184753433512</c:v>
                </c:pt>
                <c:pt idx="40">
                  <c:v>68.682039928684787</c:v>
                </c:pt>
                <c:pt idx="41">
                  <c:v>67.707999451421415</c:v>
                </c:pt>
                <c:pt idx="42">
                  <c:v>52.3364745988519</c:v>
                </c:pt>
                <c:pt idx="43">
                  <c:v>59.042534433102801</c:v>
                </c:pt>
                <c:pt idx="44">
                  <c:v>69.484806332164339</c:v>
                </c:pt>
                <c:pt idx="45">
                  <c:v>70.466546501831857</c:v>
                </c:pt>
                <c:pt idx="46">
                  <c:v>67.802766403479552</c:v>
                </c:pt>
                <c:pt idx="47">
                  <c:v>69.364079857369575</c:v>
                </c:pt>
                <c:pt idx="48">
                  <c:v>66.972904135890758</c:v>
                </c:pt>
                <c:pt idx="49">
                  <c:v>61.216825689151861</c:v>
                </c:pt>
                <c:pt idx="50">
                  <c:v>69.937814697987903</c:v>
                </c:pt>
                <c:pt idx="51">
                  <c:v>72.44417233204679</c:v>
                </c:pt>
                <c:pt idx="52">
                  <c:v>71.105229129523323</c:v>
                </c:pt>
                <c:pt idx="53">
                  <c:v>73.513234458572526</c:v>
                </c:pt>
                <c:pt idx="54">
                  <c:v>72.989479046256932</c:v>
                </c:pt>
                <c:pt idx="55">
                  <c:v>70.823749534687806</c:v>
                </c:pt>
                <c:pt idx="56">
                  <c:v>63.544738543523842</c:v>
                </c:pt>
                <c:pt idx="57">
                  <c:v>69.364079857369575</c:v>
                </c:pt>
                <c:pt idx="58">
                  <c:v>71.9936325698948</c:v>
                </c:pt>
                <c:pt idx="59">
                  <c:v>69.735604709939068</c:v>
                </c:pt>
                <c:pt idx="60">
                  <c:v>73.735604709939068</c:v>
                </c:pt>
                <c:pt idx="61">
                  <c:v>73.44417233204679</c:v>
                </c:pt>
                <c:pt idx="62">
                  <c:v>70.797221841264872</c:v>
                </c:pt>
                <c:pt idx="63">
                  <c:v>64.036989870888107</c:v>
                </c:pt>
                <c:pt idx="64">
                  <c:v>71.513234458572526</c:v>
                </c:pt>
                <c:pt idx="65">
                  <c:v>74.676495366470093</c:v>
                </c:pt>
                <c:pt idx="66">
                  <c:v>76.032013479359733</c:v>
                </c:pt>
                <c:pt idx="67">
                  <c:v>79.962951352833997</c:v>
                </c:pt>
                <c:pt idx="68">
                  <c:v>74.69804666836464</c:v>
                </c:pt>
                <c:pt idx="69">
                  <c:v>72.834779882839285</c:v>
                </c:pt>
                <c:pt idx="70">
                  <c:v>67.106051997413857</c:v>
                </c:pt>
                <c:pt idx="71">
                  <c:v>74.036167002997587</c:v>
                </c:pt>
                <c:pt idx="72">
                  <c:v>75.912971924531263</c:v>
                </c:pt>
                <c:pt idx="73">
                  <c:v>75.072647479477283</c:v>
                </c:pt>
                <c:pt idx="74">
                  <c:v>75.9936325698948</c:v>
                </c:pt>
                <c:pt idx="75">
                  <c:v>78.083677827628776</c:v>
                </c:pt>
                <c:pt idx="76">
                  <c:v>74.728159714739135</c:v>
                </c:pt>
                <c:pt idx="77">
                  <c:v>67.830626359201432</c:v>
                </c:pt>
                <c:pt idx="78">
                  <c:v>76.44417233204679</c:v>
                </c:pt>
                <c:pt idx="79">
                  <c:v>78.311024470523705</c:v>
                </c:pt>
                <c:pt idx="80">
                  <c:v>78.548892067161688</c:v>
                </c:pt>
                <c:pt idx="81">
                  <c:v>80.200250778785687</c:v>
                </c:pt>
                <c:pt idx="82">
                  <c:v>76.476753982092831</c:v>
                </c:pt>
                <c:pt idx="83">
                  <c:v>72.614310064457982</c:v>
                </c:pt>
                <c:pt idx="84">
                  <c:v>70.015438568993559</c:v>
                </c:pt>
                <c:pt idx="85">
                  <c:v>75.369056248897948</c:v>
                </c:pt>
                <c:pt idx="86">
                  <c:v>81.055249701220589</c:v>
                </c:pt>
                <c:pt idx="87">
                  <c:v>80.856331184733847</c:v>
                </c:pt>
                <c:pt idx="88">
                  <c:v>85.496659548206338</c:v>
                </c:pt>
                <c:pt idx="89">
                  <c:v>87.854430751748595</c:v>
                </c:pt>
                <c:pt idx="90">
                  <c:v>86.250014694069478</c:v>
                </c:pt>
                <c:pt idx="91">
                  <c:v>82.546423463490129</c:v>
                </c:pt>
                <c:pt idx="92">
                  <c:v>86.110205521051711</c:v>
                </c:pt>
                <c:pt idx="93">
                  <c:v>80.30414764601008</c:v>
                </c:pt>
                <c:pt idx="94">
                  <c:v>81.051096177582735</c:v>
                </c:pt>
                <c:pt idx="95">
                  <c:v>79.925393311259569</c:v>
                </c:pt>
                <c:pt idx="96">
                  <c:v>80.479829940635966</c:v>
                </c:pt>
                <c:pt idx="97">
                  <c:v>82.029544875688174</c:v>
                </c:pt>
                <c:pt idx="98">
                  <c:v>77.727082149644403</c:v>
                </c:pt>
                <c:pt idx="99">
                  <c:v>81.539762151995461</c:v>
                </c:pt>
                <c:pt idx="100">
                  <c:v>81.373209772535802</c:v>
                </c:pt>
                <c:pt idx="101">
                  <c:v>78.406614290472362</c:v>
                </c:pt>
                <c:pt idx="102">
                  <c:v>83.852177661095979</c:v>
                </c:pt>
                <c:pt idx="103">
                  <c:v>82.145863129640873</c:v>
                </c:pt>
                <c:pt idx="104">
                  <c:v>81.1718226523775</c:v>
                </c:pt>
                <c:pt idx="105">
                  <c:v>77.642013283438814</c:v>
                </c:pt>
                <c:pt idx="106">
                  <c:v>81.586450108736116</c:v>
                </c:pt>
                <c:pt idx="107">
                  <c:v>83.527340765267141</c:v>
                </c:pt>
                <c:pt idx="108">
                  <c:v>84.845300836582354</c:v>
                </c:pt>
                <c:pt idx="109">
                  <c:v>85.632060500382039</c:v>
                </c:pt>
                <c:pt idx="110">
                  <c:v>86.432319116004777</c:v>
                </c:pt>
                <c:pt idx="111">
                  <c:v>91.927078231225877</c:v>
                </c:pt>
                <c:pt idx="112">
                  <c:v>81.395015771634576</c:v>
                </c:pt>
                <c:pt idx="113">
                  <c:v>80.401637898943989</c:v>
                </c:pt>
                <c:pt idx="114">
                  <c:v>82.522364373738753</c:v>
                </c:pt>
                <c:pt idx="115">
                  <c:v>87.157716345682886</c:v>
                </c:pt>
                <c:pt idx="116">
                  <c:v>92.319076820595214</c:v>
                </c:pt>
                <c:pt idx="117">
                  <c:v>87.010462177465172</c:v>
                </c:pt>
                <c:pt idx="118">
                  <c:v>84.844732665896046</c:v>
                </c:pt>
                <c:pt idx="119">
                  <c:v>77.94222291882997</c:v>
                </c:pt>
                <c:pt idx="120">
                  <c:v>84.148586430516644</c:v>
                </c:pt>
                <c:pt idx="121">
                  <c:v>88.318253952704694</c:v>
                </c:pt>
                <c:pt idx="122">
                  <c:v>85.41076781411023</c:v>
                </c:pt>
                <c:pt idx="123">
                  <c:v>89.731235673282271</c:v>
                </c:pt>
                <c:pt idx="124">
                  <c:v>83.932622793440572</c:v>
                </c:pt>
                <c:pt idx="125">
                  <c:v>90.882075194451517</c:v>
                </c:pt>
                <c:pt idx="126">
                  <c:v>82.447502987794138</c:v>
                </c:pt>
                <c:pt idx="127">
                  <c:v>89.44893321055622</c:v>
                </c:pt>
                <c:pt idx="128">
                  <c:v>89.628769028819974</c:v>
                </c:pt>
                <c:pt idx="129">
                  <c:v>87.766893281871432</c:v>
                </c:pt>
                <c:pt idx="130">
                  <c:v>88.577104680550931</c:v>
                </c:pt>
                <c:pt idx="131">
                  <c:v>89.120510961775835</c:v>
                </c:pt>
                <c:pt idx="132">
                  <c:v>92.330714523618269</c:v>
                </c:pt>
                <c:pt idx="133">
                  <c:v>87.099214357085486</c:v>
                </c:pt>
                <c:pt idx="134">
                  <c:v>89.503889030387342</c:v>
                </c:pt>
                <c:pt idx="135">
                  <c:v>90.797006328245914</c:v>
                </c:pt>
                <c:pt idx="136">
                  <c:v>90.587057463607692</c:v>
                </c:pt>
                <c:pt idx="137">
                  <c:v>91.639544679767241</c:v>
                </c:pt>
                <c:pt idx="138">
                  <c:v>93.025744009717684</c:v>
                </c:pt>
                <c:pt idx="139">
                  <c:v>96.224917223408639</c:v>
                </c:pt>
                <c:pt idx="140">
                  <c:v>90.029074665465018</c:v>
                </c:pt>
                <c:pt idx="141">
                  <c:v>94.224662526204426</c:v>
                </c:pt>
                <c:pt idx="142">
                  <c:v>93.039850316412299</c:v>
                </c:pt>
                <c:pt idx="143">
                  <c:v>86.789267451656514</c:v>
                </c:pt>
                <c:pt idx="144">
                  <c:v>93.767716149761952</c:v>
                </c:pt>
                <c:pt idx="145">
                  <c:v>94.283771869673402</c:v>
                </c:pt>
                <c:pt idx="146">
                  <c:v>95.152269743931356</c:v>
                </c:pt>
                <c:pt idx="147">
                  <c:v>90.491212946454809</c:v>
                </c:pt>
                <c:pt idx="148">
                  <c:v>85.561920808761585</c:v>
                </c:pt>
                <c:pt idx="149">
                  <c:v>96.717736721459218</c:v>
                </c:pt>
                <c:pt idx="150">
                  <c:v>93.803373758351128</c:v>
                </c:pt>
                <c:pt idx="151">
                  <c:v>93.742011324229537</c:v>
                </c:pt>
                <c:pt idx="152">
                  <c:v>95.284594737563921</c:v>
                </c:pt>
                <c:pt idx="153">
                  <c:v>96.912501714308107</c:v>
                </c:pt>
                <c:pt idx="154">
                  <c:v>90.152269743931356</c:v>
                </c:pt>
                <c:pt idx="155">
                  <c:v>93.884289100918863</c:v>
                </c:pt>
                <c:pt idx="156">
                  <c:v>85.20142630434357</c:v>
                </c:pt>
                <c:pt idx="157">
                  <c:v>92.836778276287689</c:v>
                </c:pt>
                <c:pt idx="158">
                  <c:v>95.744264414882153</c:v>
                </c:pt>
                <c:pt idx="159">
                  <c:v>93.506964988930463</c:v>
                </c:pt>
                <c:pt idx="160">
                  <c:v>101.03050488822711</c:v>
                </c:pt>
                <c:pt idx="161">
                  <c:v>94.894594541642988</c:v>
                </c:pt>
                <c:pt idx="162">
                  <c:v>94.248937128974745</c:v>
                </c:pt>
                <c:pt idx="163">
                  <c:v>93.069708665582567</c:v>
                </c:pt>
                <c:pt idx="164">
                  <c:v>93.708352109088764</c:v>
                </c:pt>
                <c:pt idx="165">
                  <c:v>96.919946709508039</c:v>
                </c:pt>
                <c:pt idx="166">
                  <c:v>95.002860445524192</c:v>
                </c:pt>
                <c:pt idx="167">
                  <c:v>100.33933504437609</c:v>
                </c:pt>
                <c:pt idx="168">
                  <c:v>93.440978820947862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BBD-4E39-88F8-90F5E914BFFD}"/>
            </c:ext>
          </c:extLst>
        </c:ser>
        <c:ser>
          <c:idx val="3"/>
          <c:order val="3"/>
          <c:tx>
            <c:strRef>
              <c:f>'Figure 24'!$R$2</c:f>
              <c:strCache>
                <c:ptCount val="1"/>
                <c:pt idx="0">
                  <c:v>South-East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24'!$N$3:$N$192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</c:numRef>
          </c:cat>
          <c:val>
            <c:numRef>
              <c:f>'Figure 24'!$R$3:$R$192</c:f>
              <c:numCache>
                <c:formatCode>0.0</c:formatCode>
                <c:ptCount val="190"/>
                <c:pt idx="0">
                  <c:v>99.343366589632296</c:v>
                </c:pt>
                <c:pt idx="1">
                  <c:v>103.39627604607031</c:v>
                </c:pt>
                <c:pt idx="2">
                  <c:v>103.48940620909507</c:v>
                </c:pt>
                <c:pt idx="3">
                  <c:v>105.25108818869035</c:v>
                </c:pt>
                <c:pt idx="4">
                  <c:v>105.35079445603091</c:v>
                </c:pt>
                <c:pt idx="5">
                  <c:v>104.59308319085108</c:v>
                </c:pt>
                <c:pt idx="6">
                  <c:v>103.79421177561079</c:v>
                </c:pt>
                <c:pt idx="7">
                  <c:v>103.51309897350143</c:v>
                </c:pt>
                <c:pt idx="8">
                  <c:v>102.54234071735904</c:v>
                </c:pt>
                <c:pt idx="9">
                  <c:v>103.05632903068222</c:v>
                </c:pt>
                <c:pt idx="10">
                  <c:v>103.85659082226356</c:v>
                </c:pt>
                <c:pt idx="11">
                  <c:v>109.79508232656308</c:v>
                </c:pt>
                <c:pt idx="12">
                  <c:v>111.84298141780809</c:v>
                </c:pt>
                <c:pt idx="13">
                  <c:v>110.5347938547871</c:v>
                </c:pt>
                <c:pt idx="14">
                  <c:v>110.23608214493734</c:v>
                </c:pt>
                <c:pt idx="15">
                  <c:v>115.67514044679932</c:v>
                </c:pt>
                <c:pt idx="16">
                  <c:v>117.31707469828207</c:v>
                </c:pt>
                <c:pt idx="17">
                  <c:v>119.25315496433245</c:v>
                </c:pt>
                <c:pt idx="18">
                  <c:v>121.03653808816991</c:v>
                </c:pt>
                <c:pt idx="19">
                  <c:v>109.39801714797487</c:v>
                </c:pt>
                <c:pt idx="20">
                  <c:v>105.586707501143</c:v>
                </c:pt>
                <c:pt idx="21">
                  <c:v>90.469796892320986</c:v>
                </c:pt>
                <c:pt idx="22">
                  <c:v>90.274430227533216</c:v>
                </c:pt>
                <c:pt idx="23">
                  <c:v>77.524096725100051</c:v>
                </c:pt>
                <c:pt idx="24">
                  <c:v>74.043527547614133</c:v>
                </c:pt>
                <c:pt idx="25">
                  <c:v>71.445722087568655</c:v>
                </c:pt>
                <c:pt idx="26">
                  <c:v>71.236670862847518</c:v>
                </c:pt>
                <c:pt idx="27">
                  <c:v>67.063249597605051</c:v>
                </c:pt>
                <c:pt idx="28">
                  <c:v>60.248745842962634</c:v>
                </c:pt>
                <c:pt idx="29">
                  <c:v>69.294095910915715</c:v>
                </c:pt>
                <c:pt idx="30">
                  <c:v>72.41568494823666</c:v>
                </c:pt>
                <c:pt idx="31">
                  <c:v>71.684290626233022</c:v>
                </c:pt>
                <c:pt idx="32">
                  <c:v>71.306690716419595</c:v>
                </c:pt>
                <c:pt idx="33">
                  <c:v>71.064264196556621</c:v>
                </c:pt>
                <c:pt idx="34">
                  <c:v>68.277724542647604</c:v>
                </c:pt>
                <c:pt idx="35">
                  <c:v>63.043496232831671</c:v>
                </c:pt>
                <c:pt idx="36">
                  <c:v>69.828038003619994</c:v>
                </c:pt>
                <c:pt idx="37">
                  <c:v>73.088138586701234</c:v>
                </c:pt>
                <c:pt idx="38">
                  <c:v>73.10645147148162</c:v>
                </c:pt>
                <c:pt idx="39">
                  <c:v>75.031458830455506</c:v>
                </c:pt>
                <c:pt idx="40">
                  <c:v>72.127401060944834</c:v>
                </c:pt>
                <c:pt idx="41">
                  <c:v>73.296369364122029</c:v>
                </c:pt>
                <c:pt idx="42">
                  <c:v>58.393432663823283</c:v>
                </c:pt>
                <c:pt idx="43">
                  <c:v>62.389092434974856</c:v>
                </c:pt>
                <c:pt idx="44">
                  <c:v>71.649894469183124</c:v>
                </c:pt>
                <c:pt idx="45">
                  <c:v>73.786627335299912</c:v>
                </c:pt>
                <c:pt idx="46">
                  <c:v>70.947698050341643</c:v>
                </c:pt>
                <c:pt idx="47">
                  <c:v>72.193011793147079</c:v>
                </c:pt>
                <c:pt idx="48">
                  <c:v>70.174473441933003</c:v>
                </c:pt>
                <c:pt idx="49">
                  <c:v>65.956008993605522</c:v>
                </c:pt>
                <c:pt idx="50">
                  <c:v>70.99234040421122</c:v>
                </c:pt>
                <c:pt idx="51">
                  <c:v>73.521284657635476</c:v>
                </c:pt>
                <c:pt idx="52">
                  <c:v>72.273096217800571</c:v>
                </c:pt>
                <c:pt idx="53">
                  <c:v>73.658994544964898</c:v>
                </c:pt>
                <c:pt idx="54">
                  <c:v>74.859070953034092</c:v>
                </c:pt>
                <c:pt idx="55">
                  <c:v>73.072756765558751</c:v>
                </c:pt>
                <c:pt idx="56">
                  <c:v>67.60790134590934</c:v>
                </c:pt>
                <c:pt idx="57">
                  <c:v>72.192598438018649</c:v>
                </c:pt>
                <c:pt idx="58">
                  <c:v>73.195084831745675</c:v>
                </c:pt>
                <c:pt idx="59">
                  <c:v>70.452097777276748</c:v>
                </c:pt>
                <c:pt idx="60">
                  <c:v>75.747809530967189</c:v>
                </c:pt>
                <c:pt idx="61">
                  <c:v>74.99815869079157</c:v>
                </c:pt>
                <c:pt idx="62">
                  <c:v>74.968591273196438</c:v>
                </c:pt>
                <c:pt idx="63">
                  <c:v>68.820290726440334</c:v>
                </c:pt>
                <c:pt idx="64">
                  <c:v>72.692369840106721</c:v>
                </c:pt>
                <c:pt idx="65">
                  <c:v>76.575935215978049</c:v>
                </c:pt>
                <c:pt idx="66">
                  <c:v>79.067971866799439</c:v>
                </c:pt>
                <c:pt idx="67">
                  <c:v>80.972643406046259</c:v>
                </c:pt>
                <c:pt idx="68">
                  <c:v>77.720371518579057</c:v>
                </c:pt>
                <c:pt idx="69">
                  <c:v>75.790729571801677</c:v>
                </c:pt>
                <c:pt idx="70">
                  <c:v>68.767187118351089</c:v>
                </c:pt>
                <c:pt idx="71">
                  <c:v>76.655844277849809</c:v>
                </c:pt>
                <c:pt idx="72">
                  <c:v>76.861883020498652</c:v>
                </c:pt>
                <c:pt idx="73">
                  <c:v>78.995810082107354</c:v>
                </c:pt>
                <c:pt idx="74">
                  <c:v>79.835008674194739</c:v>
                </c:pt>
                <c:pt idx="75">
                  <c:v>79.125115081825527</c:v>
                </c:pt>
                <c:pt idx="76">
                  <c:v>77.489118113096467</c:v>
                </c:pt>
                <c:pt idx="77">
                  <c:v>70.186122541006711</c:v>
                </c:pt>
                <c:pt idx="78">
                  <c:v>76.753333458592465</c:v>
                </c:pt>
                <c:pt idx="79">
                  <c:v>79.756439885012128</c:v>
                </c:pt>
                <c:pt idx="80">
                  <c:v>83.440298367247237</c:v>
                </c:pt>
                <c:pt idx="81">
                  <c:v>81.157594774189107</c:v>
                </c:pt>
                <c:pt idx="82">
                  <c:v>78.588830643393521</c:v>
                </c:pt>
                <c:pt idx="83">
                  <c:v>74.004390332500364</c:v>
                </c:pt>
                <c:pt idx="84">
                  <c:v>73.88792439358923</c:v>
                </c:pt>
                <c:pt idx="85">
                  <c:v>78.629164083197111</c:v>
                </c:pt>
                <c:pt idx="86">
                  <c:v>83.255134058583693</c:v>
                </c:pt>
                <c:pt idx="87">
                  <c:v>84.457865960205169</c:v>
                </c:pt>
                <c:pt idx="88">
                  <c:v>88.610168536159179</c:v>
                </c:pt>
                <c:pt idx="89">
                  <c:v>89.906869836975247</c:v>
                </c:pt>
                <c:pt idx="90">
                  <c:v>89.692639147235838</c:v>
                </c:pt>
                <c:pt idx="91">
                  <c:v>85.372558229837978</c:v>
                </c:pt>
                <c:pt idx="92">
                  <c:v>87.534480706962526</c:v>
                </c:pt>
                <c:pt idx="93">
                  <c:v>82.150592788831901</c:v>
                </c:pt>
                <c:pt idx="94">
                  <c:v>83.494040796898588</c:v>
                </c:pt>
                <c:pt idx="95">
                  <c:v>81.706793428906053</c:v>
                </c:pt>
                <c:pt idx="96">
                  <c:v>82.214024012175187</c:v>
                </c:pt>
                <c:pt idx="97">
                  <c:v>84.444538388791813</c:v>
                </c:pt>
                <c:pt idx="98">
                  <c:v>79.728513362017679</c:v>
                </c:pt>
                <c:pt idx="99">
                  <c:v>82.759997244299143</c:v>
                </c:pt>
                <c:pt idx="100">
                  <c:v>82.487621266495069</c:v>
                </c:pt>
                <c:pt idx="101">
                  <c:v>79.97739072706662</c:v>
                </c:pt>
                <c:pt idx="102">
                  <c:v>84.728889139407144</c:v>
                </c:pt>
                <c:pt idx="103">
                  <c:v>82.546875097858702</c:v>
                </c:pt>
                <c:pt idx="104">
                  <c:v>81.542898120486754</c:v>
                </c:pt>
                <c:pt idx="105">
                  <c:v>79.56156799378715</c:v>
                </c:pt>
                <c:pt idx="106">
                  <c:v>81.97443461160276</c:v>
                </c:pt>
                <c:pt idx="107">
                  <c:v>86.20352729709586</c:v>
                </c:pt>
                <c:pt idx="108">
                  <c:v>86.690165279421805</c:v>
                </c:pt>
                <c:pt idx="109">
                  <c:v>87.248313698964736</c:v>
                </c:pt>
                <c:pt idx="110">
                  <c:v>87.46772385372239</c:v>
                </c:pt>
                <c:pt idx="111">
                  <c:v>93.613181018231472</c:v>
                </c:pt>
                <c:pt idx="112">
                  <c:v>81.333082815073681</c:v>
                </c:pt>
                <c:pt idx="113">
                  <c:v>81.3738296100057</c:v>
                </c:pt>
                <c:pt idx="114">
                  <c:v>85.405933524979801</c:v>
                </c:pt>
                <c:pt idx="115">
                  <c:v>91.003200370767019</c:v>
                </c:pt>
                <c:pt idx="116">
                  <c:v>94.435181531793901</c:v>
                </c:pt>
                <c:pt idx="117">
                  <c:v>87.786213980171482</c:v>
                </c:pt>
                <c:pt idx="118">
                  <c:v>86.197859321471299</c:v>
                </c:pt>
                <c:pt idx="119">
                  <c:v>79.87542353243272</c:v>
                </c:pt>
                <c:pt idx="120">
                  <c:v>80.365650188828141</c:v>
                </c:pt>
                <c:pt idx="121">
                  <c:v>90.566828877239786</c:v>
                </c:pt>
                <c:pt idx="122">
                  <c:v>85.637875855676441</c:v>
                </c:pt>
                <c:pt idx="123">
                  <c:v>88.433528111280211</c:v>
                </c:pt>
                <c:pt idx="124">
                  <c:v>83.762777996981256</c:v>
                </c:pt>
                <c:pt idx="125">
                  <c:v>87.992760022296125</c:v>
                </c:pt>
                <c:pt idx="126">
                  <c:v>79.612435726409018</c:v>
                </c:pt>
                <c:pt idx="127">
                  <c:v>86.923523038285452</c:v>
                </c:pt>
                <c:pt idx="128">
                  <c:v>88.453024694837438</c:v>
                </c:pt>
                <c:pt idx="129">
                  <c:v>86.409240366007182</c:v>
                </c:pt>
                <c:pt idx="130">
                  <c:v>87.936337047266534</c:v>
                </c:pt>
                <c:pt idx="131">
                  <c:v>87.478201779932235</c:v>
                </c:pt>
                <c:pt idx="132">
                  <c:v>89.00982657873476</c:v>
                </c:pt>
                <c:pt idx="133">
                  <c:v>83.664029961983857</c:v>
                </c:pt>
                <c:pt idx="134">
                  <c:v>86.066274605590309</c:v>
                </c:pt>
                <c:pt idx="135">
                  <c:v>88.018770080604256</c:v>
                </c:pt>
                <c:pt idx="136">
                  <c:v>88.320907627654705</c:v>
                </c:pt>
                <c:pt idx="137">
                  <c:v>88.590358804777381</c:v>
                </c:pt>
                <c:pt idx="138">
                  <c:v>88.102919164020577</c:v>
                </c:pt>
                <c:pt idx="139">
                  <c:v>89.733962134165054</c:v>
                </c:pt>
                <c:pt idx="140">
                  <c:v>84.528380587340067</c:v>
                </c:pt>
                <c:pt idx="141">
                  <c:v>89.067984392712418</c:v>
                </c:pt>
                <c:pt idx="142">
                  <c:v>89.388021469414852</c:v>
                </c:pt>
                <c:pt idx="143">
                  <c:v>84.929773468863715</c:v>
                </c:pt>
                <c:pt idx="144">
                  <c:v>89.172281407161066</c:v>
                </c:pt>
                <c:pt idx="145">
                  <c:v>88.415434429977012</c:v>
                </c:pt>
                <c:pt idx="146">
                  <c:v>89.234265887554884</c:v>
                </c:pt>
                <c:pt idx="147">
                  <c:v>85.814917109770846</c:v>
                </c:pt>
                <c:pt idx="148">
                  <c:v>82.410818631042972</c:v>
                </c:pt>
                <c:pt idx="149">
                  <c:v>91.811854524046623</c:v>
                </c:pt>
                <c:pt idx="150">
                  <c:v>90.381545572402914</c:v>
                </c:pt>
                <c:pt idx="151">
                  <c:v>91.306747083028014</c:v>
                </c:pt>
                <c:pt idx="152">
                  <c:v>92.316435876719964</c:v>
                </c:pt>
                <c:pt idx="153">
                  <c:v>90.541463903450264</c:v>
                </c:pt>
                <c:pt idx="154">
                  <c:v>88.523345170321107</c:v>
                </c:pt>
                <c:pt idx="155">
                  <c:v>89.612147630410419</c:v>
                </c:pt>
                <c:pt idx="156">
                  <c:v>82.66340366633473</c:v>
                </c:pt>
                <c:pt idx="157">
                  <c:v>89.248739580006131</c:v>
                </c:pt>
                <c:pt idx="158">
                  <c:v>91.560722494660837</c:v>
                </c:pt>
                <c:pt idx="159">
                  <c:v>90.70220894475446</c:v>
                </c:pt>
                <c:pt idx="160">
                  <c:v>94.400409597354525</c:v>
                </c:pt>
                <c:pt idx="161">
                  <c:v>89.843914598325284</c:v>
                </c:pt>
                <c:pt idx="162">
                  <c:v>90.385397290645017</c:v>
                </c:pt>
                <c:pt idx="163">
                  <c:v>92.099668689601614</c:v>
                </c:pt>
                <c:pt idx="164">
                  <c:v>93.153029078906997</c:v>
                </c:pt>
                <c:pt idx="165">
                  <c:v>93.096787729615642</c:v>
                </c:pt>
                <c:pt idx="166">
                  <c:v>93.203170308575864</c:v>
                </c:pt>
                <c:pt idx="167">
                  <c:v>92.091144805817038</c:v>
                </c:pt>
                <c:pt idx="168">
                  <c:v>89.318270922971905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6BBD-4E39-88F8-90F5E914BFFD}"/>
            </c:ext>
          </c:extLst>
        </c:ser>
        <c:ser>
          <c:idx val="4"/>
          <c:order val="4"/>
          <c:tx>
            <c:strRef>
              <c:f>'Figure 24'!$S$2</c:f>
              <c:strCache>
                <c:ptCount val="1"/>
                <c:pt idx="0">
                  <c:v>Strathclyde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24'!$N$3:$N$192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  <c:extLst xmlns:c15="http://schemas.microsoft.com/office/drawing/2012/chart"/>
            </c:numRef>
          </c:cat>
          <c:val>
            <c:numRef>
              <c:f>'Figure 24'!$S$3:$S$192</c:f>
              <c:numCache>
                <c:formatCode>0.0</c:formatCode>
                <c:ptCount val="190"/>
                <c:pt idx="0">
                  <c:v>98.390820525027209</c:v>
                </c:pt>
                <c:pt idx="1">
                  <c:v>105.38620443416758</c:v>
                </c:pt>
                <c:pt idx="2">
                  <c:v>104.29706627448313</c:v>
                </c:pt>
                <c:pt idx="3">
                  <c:v>106.39545786860718</c:v>
                </c:pt>
                <c:pt idx="4">
                  <c:v>106.12345705250272</c:v>
                </c:pt>
                <c:pt idx="5">
                  <c:v>105.18386578482045</c:v>
                </c:pt>
                <c:pt idx="6">
                  <c:v>101.54296449945593</c:v>
                </c:pt>
                <c:pt idx="7">
                  <c:v>101.68014655875952</c:v>
                </c:pt>
                <c:pt idx="8">
                  <c:v>103.75882412948857</c:v>
                </c:pt>
                <c:pt idx="9">
                  <c:v>104.34728645266594</c:v>
                </c:pt>
                <c:pt idx="10">
                  <c:v>104.55898054951034</c:v>
                </c:pt>
                <c:pt idx="11">
                  <c:v>110.10601707018498</c:v>
                </c:pt>
                <c:pt idx="12">
                  <c:v>112.62371633569097</c:v>
                </c:pt>
                <c:pt idx="13">
                  <c:v>110.13770062568008</c:v>
                </c:pt>
                <c:pt idx="14">
                  <c:v>109.8418457562568</c:v>
                </c:pt>
                <c:pt idx="15">
                  <c:v>115.36102846164309</c:v>
                </c:pt>
                <c:pt idx="16">
                  <c:v>116.24182620375409</c:v>
                </c:pt>
                <c:pt idx="17">
                  <c:v>120.41822378264418</c:v>
                </c:pt>
                <c:pt idx="18">
                  <c:v>123.21615716811752</c:v>
                </c:pt>
                <c:pt idx="19">
                  <c:v>109.8385133297062</c:v>
                </c:pt>
                <c:pt idx="20">
                  <c:v>106.12460044885745</c:v>
                </c:pt>
                <c:pt idx="21">
                  <c:v>89.504845620239394</c:v>
                </c:pt>
                <c:pt idx="22">
                  <c:v>91.641551618607181</c:v>
                </c:pt>
                <c:pt idx="23">
                  <c:v>79.460406181991289</c:v>
                </c:pt>
                <c:pt idx="24">
                  <c:v>76.940585894994555</c:v>
                </c:pt>
                <c:pt idx="25">
                  <c:v>74.817825931719256</c:v>
                </c:pt>
                <c:pt idx="26">
                  <c:v>74.626904243743198</c:v>
                </c:pt>
                <c:pt idx="27">
                  <c:v>70.31210469940153</c:v>
                </c:pt>
                <c:pt idx="28">
                  <c:v>63.035096742383018</c:v>
                </c:pt>
                <c:pt idx="29">
                  <c:v>73.383505338683349</c:v>
                </c:pt>
                <c:pt idx="30">
                  <c:v>75.888134181175189</c:v>
                </c:pt>
                <c:pt idx="31">
                  <c:v>74.735888193688794</c:v>
                </c:pt>
                <c:pt idx="32">
                  <c:v>73.962824741566919</c:v>
                </c:pt>
                <c:pt idx="33">
                  <c:v>74.420973884657229</c:v>
                </c:pt>
                <c:pt idx="34">
                  <c:v>71.744419035636554</c:v>
                </c:pt>
                <c:pt idx="35">
                  <c:v>65.672257548966257</c:v>
                </c:pt>
                <c:pt idx="36">
                  <c:v>73.830756086779104</c:v>
                </c:pt>
                <c:pt idx="37">
                  <c:v>77.427311445865072</c:v>
                </c:pt>
                <c:pt idx="38">
                  <c:v>76.096087799238305</c:v>
                </c:pt>
                <c:pt idx="39">
                  <c:v>79.114828448041351</c:v>
                </c:pt>
                <c:pt idx="40">
                  <c:v>75.410181753264411</c:v>
                </c:pt>
                <c:pt idx="41">
                  <c:v>76.192239356637643</c:v>
                </c:pt>
                <c:pt idx="42">
                  <c:v>63.805070048966265</c:v>
                </c:pt>
                <c:pt idx="43">
                  <c:v>67.152054713003267</c:v>
                </c:pt>
                <c:pt idx="44">
                  <c:v>76.694564404243735</c:v>
                </c:pt>
                <c:pt idx="45">
                  <c:v>76.821608915941241</c:v>
                </c:pt>
                <c:pt idx="46">
                  <c:v>76.521027441512516</c:v>
                </c:pt>
                <c:pt idx="47">
                  <c:v>76.464563214091399</c:v>
                </c:pt>
                <c:pt idx="48">
                  <c:v>75.669027135473343</c:v>
                </c:pt>
                <c:pt idx="49">
                  <c:v>70.606947939336237</c:v>
                </c:pt>
                <c:pt idx="50">
                  <c:v>76.149682909412405</c:v>
                </c:pt>
                <c:pt idx="51">
                  <c:v>78.286665193144714</c:v>
                </c:pt>
                <c:pt idx="52">
                  <c:v>77.573032848204562</c:v>
                </c:pt>
                <c:pt idx="53">
                  <c:v>78.869317022578898</c:v>
                </c:pt>
                <c:pt idx="54">
                  <c:v>79.79662421789989</c:v>
                </c:pt>
                <c:pt idx="55">
                  <c:v>78.451178250816113</c:v>
                </c:pt>
                <c:pt idx="56">
                  <c:v>71.615789071001089</c:v>
                </c:pt>
                <c:pt idx="57">
                  <c:v>76.755585214907512</c:v>
                </c:pt>
                <c:pt idx="58">
                  <c:v>77.247466675734486</c:v>
                </c:pt>
                <c:pt idx="59">
                  <c:v>75.71451645810663</c:v>
                </c:pt>
                <c:pt idx="60">
                  <c:v>80.262687874047884</c:v>
                </c:pt>
                <c:pt idx="61">
                  <c:v>79.350138567736664</c:v>
                </c:pt>
                <c:pt idx="62">
                  <c:v>79.43272238846572</c:v>
                </c:pt>
                <c:pt idx="63">
                  <c:v>73.926737622415672</c:v>
                </c:pt>
                <c:pt idx="64">
                  <c:v>78.149228101196954</c:v>
                </c:pt>
                <c:pt idx="65">
                  <c:v>82.439791043253535</c:v>
                </c:pt>
                <c:pt idx="66">
                  <c:v>83.968091165669207</c:v>
                </c:pt>
                <c:pt idx="67">
                  <c:v>84.499226400979325</c:v>
                </c:pt>
                <c:pt idx="68">
                  <c:v>80.883437329978236</c:v>
                </c:pt>
                <c:pt idx="69">
                  <c:v>79.995366906964094</c:v>
                </c:pt>
                <c:pt idx="70">
                  <c:v>74.00398275979326</c:v>
                </c:pt>
                <c:pt idx="71">
                  <c:v>81.4132633977149</c:v>
                </c:pt>
                <c:pt idx="72">
                  <c:v>82.488417267410227</c:v>
                </c:pt>
                <c:pt idx="73">
                  <c:v>83.980949061479862</c:v>
                </c:pt>
                <c:pt idx="74">
                  <c:v>82.939944062840041</c:v>
                </c:pt>
                <c:pt idx="75">
                  <c:v>82.245664445048959</c:v>
                </c:pt>
                <c:pt idx="76">
                  <c:v>80.576722320457023</c:v>
                </c:pt>
                <c:pt idx="77">
                  <c:v>70.674833378672474</c:v>
                </c:pt>
                <c:pt idx="78">
                  <c:v>81.04625442056583</c:v>
                </c:pt>
                <c:pt idx="79">
                  <c:v>83.386004658596306</c:v>
                </c:pt>
                <c:pt idx="80">
                  <c:v>85.976477489118608</c:v>
                </c:pt>
                <c:pt idx="81">
                  <c:v>85.880610718171923</c:v>
                </c:pt>
                <c:pt idx="82">
                  <c:v>81.605825795701847</c:v>
                </c:pt>
                <c:pt idx="83">
                  <c:v>75.284480413492929</c:v>
                </c:pt>
                <c:pt idx="84">
                  <c:v>76.585244661316651</c:v>
                </c:pt>
                <c:pt idx="85">
                  <c:v>81.919197157236127</c:v>
                </c:pt>
                <c:pt idx="86">
                  <c:v>86.98477030059847</c:v>
                </c:pt>
                <c:pt idx="87">
                  <c:v>88.525779549782371</c:v>
                </c:pt>
                <c:pt idx="88">
                  <c:v>93.628855243471165</c:v>
                </c:pt>
                <c:pt idx="89">
                  <c:v>92.902683793525568</c:v>
                </c:pt>
                <c:pt idx="90">
                  <c:v>92.086498571817188</c:v>
                </c:pt>
                <c:pt idx="91">
                  <c:v>87.947110480141461</c:v>
                </c:pt>
                <c:pt idx="92">
                  <c:v>91.803692872687705</c:v>
                </c:pt>
                <c:pt idx="93">
                  <c:v>88.39876054134929</c:v>
                </c:pt>
                <c:pt idx="94">
                  <c:v>88.957362792437436</c:v>
                </c:pt>
                <c:pt idx="95">
                  <c:v>87.3094608609902</c:v>
                </c:pt>
                <c:pt idx="96">
                  <c:v>87.6007633977149</c:v>
                </c:pt>
                <c:pt idx="97">
                  <c:v>88.131571341131661</c:v>
                </c:pt>
                <c:pt idx="98">
                  <c:v>84.917012377584328</c:v>
                </c:pt>
                <c:pt idx="99">
                  <c:v>87.951156998095755</c:v>
                </c:pt>
                <c:pt idx="100">
                  <c:v>87.46668848612623</c:v>
                </c:pt>
                <c:pt idx="101">
                  <c:v>83.245643192328615</c:v>
                </c:pt>
                <c:pt idx="102">
                  <c:v>90.165647952937974</c:v>
                </c:pt>
                <c:pt idx="103">
                  <c:v>87.677893770402619</c:v>
                </c:pt>
                <c:pt idx="104">
                  <c:v>85.954145130576705</c:v>
                </c:pt>
                <c:pt idx="105">
                  <c:v>84.43055886153428</c:v>
                </c:pt>
                <c:pt idx="106">
                  <c:v>87.801784378400441</c:v>
                </c:pt>
                <c:pt idx="107">
                  <c:v>90.540809473612626</c:v>
                </c:pt>
                <c:pt idx="108">
                  <c:v>91.203987860446134</c:v>
                </c:pt>
                <c:pt idx="109">
                  <c:v>93.356323109358001</c:v>
                </c:pt>
                <c:pt idx="110">
                  <c:v>91.700697939336237</c:v>
                </c:pt>
                <c:pt idx="111">
                  <c:v>97.670174782372143</c:v>
                </c:pt>
                <c:pt idx="112">
                  <c:v>86.109570525027209</c:v>
                </c:pt>
                <c:pt idx="113">
                  <c:v>84.140803522850931</c:v>
                </c:pt>
                <c:pt idx="114">
                  <c:v>87.949835078890104</c:v>
                </c:pt>
                <c:pt idx="115">
                  <c:v>93.277479767410227</c:v>
                </c:pt>
                <c:pt idx="116">
                  <c:v>96.480213717355824</c:v>
                </c:pt>
                <c:pt idx="117">
                  <c:v>90.74591947769315</c:v>
                </c:pt>
                <c:pt idx="118">
                  <c:v>90.850023803046781</c:v>
                </c:pt>
                <c:pt idx="119">
                  <c:v>79.767116940968435</c:v>
                </c:pt>
                <c:pt idx="120">
                  <c:v>86.124761969532102</c:v>
                </c:pt>
                <c:pt idx="121">
                  <c:v>93.954336405059848</c:v>
                </c:pt>
                <c:pt idx="122">
                  <c:v>90.121841845756251</c:v>
                </c:pt>
                <c:pt idx="123">
                  <c:v>93.535870341403694</c:v>
                </c:pt>
                <c:pt idx="124">
                  <c:v>86.032627176278567</c:v>
                </c:pt>
                <c:pt idx="125">
                  <c:v>91.463755610718181</c:v>
                </c:pt>
                <c:pt idx="126">
                  <c:v>80.459488064472254</c:v>
                </c:pt>
                <c:pt idx="127">
                  <c:v>91.258233303862895</c:v>
                </c:pt>
                <c:pt idx="128">
                  <c:v>90.795340553590862</c:v>
                </c:pt>
                <c:pt idx="129">
                  <c:v>88.910441036452667</c:v>
                </c:pt>
                <c:pt idx="130">
                  <c:v>92.794056889281833</c:v>
                </c:pt>
                <c:pt idx="131">
                  <c:v>90.422308555495107</c:v>
                </c:pt>
                <c:pt idx="132">
                  <c:v>90.598293831610448</c:v>
                </c:pt>
                <c:pt idx="133">
                  <c:v>85.241269382480965</c:v>
                </c:pt>
                <c:pt idx="134">
                  <c:v>90.353883297062026</c:v>
                </c:pt>
                <c:pt idx="135">
                  <c:v>89.966233677910779</c:v>
                </c:pt>
                <c:pt idx="136">
                  <c:v>90.494839839499463</c:v>
                </c:pt>
                <c:pt idx="137">
                  <c:v>91.304321953210007</c:v>
                </c:pt>
                <c:pt idx="138">
                  <c:v>90.403159854461364</c:v>
                </c:pt>
                <c:pt idx="139">
                  <c:v>90.565347864526657</c:v>
                </c:pt>
                <c:pt idx="140">
                  <c:v>85.592700115614804</c:v>
                </c:pt>
                <c:pt idx="141">
                  <c:v>90.775762547606092</c:v>
                </c:pt>
                <c:pt idx="142">
                  <c:v>91.230519756528835</c:v>
                </c:pt>
                <c:pt idx="143">
                  <c:v>87.52940951441785</c:v>
                </c:pt>
                <c:pt idx="144">
                  <c:v>92.174846130304672</c:v>
                </c:pt>
                <c:pt idx="145">
                  <c:v>90.395712901251358</c:v>
                </c:pt>
                <c:pt idx="146">
                  <c:v>90.872708956746465</c:v>
                </c:pt>
                <c:pt idx="147">
                  <c:v>85.37134453210011</c:v>
                </c:pt>
                <c:pt idx="148">
                  <c:v>85.126887241566919</c:v>
                </c:pt>
                <c:pt idx="149">
                  <c:v>93.130704230141461</c:v>
                </c:pt>
                <c:pt idx="150">
                  <c:v>92.557144314472254</c:v>
                </c:pt>
                <c:pt idx="151">
                  <c:v>92.049846130304687</c:v>
                </c:pt>
                <c:pt idx="152">
                  <c:v>88.550887513601737</c:v>
                </c:pt>
                <c:pt idx="153">
                  <c:v>89.343099666757354</c:v>
                </c:pt>
                <c:pt idx="154">
                  <c:v>86.415363166485307</c:v>
                </c:pt>
                <c:pt idx="155">
                  <c:v>91.05107878808488</c:v>
                </c:pt>
                <c:pt idx="156">
                  <c:v>80.586039513057671</c:v>
                </c:pt>
                <c:pt idx="157">
                  <c:v>88.660645062568008</c:v>
                </c:pt>
                <c:pt idx="158">
                  <c:v>91.128013635745376</c:v>
                </c:pt>
                <c:pt idx="159">
                  <c:v>88.764150061207829</c:v>
                </c:pt>
                <c:pt idx="160">
                  <c:v>92.629458820729056</c:v>
                </c:pt>
                <c:pt idx="161">
                  <c:v>88.006316308487484</c:v>
                </c:pt>
                <c:pt idx="162">
                  <c:v>91.598735888193687</c:v>
                </c:pt>
                <c:pt idx="163">
                  <c:v>93.156364764689883</c:v>
                </c:pt>
                <c:pt idx="164">
                  <c:v>95.243114118607181</c:v>
                </c:pt>
                <c:pt idx="165">
                  <c:v>97.360858439880303</c:v>
                </c:pt>
                <c:pt idx="166">
                  <c:v>94.174646354733412</c:v>
                </c:pt>
                <c:pt idx="167">
                  <c:v>94.076599054678994</c:v>
                </c:pt>
                <c:pt idx="168">
                  <c:v>90.753736228237216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6BBD-4E39-88F8-90F5E914B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'Figure 24'!$T$1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24'!$T$2:$T$191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1-6BBD-4E39-88F8-90F5E914BFF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24'!$U$1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24'!$U$2:$U$191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6BBD-4E39-88F8-90F5E914BFF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24'!$V$1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24'!$V$2:$V$191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BBD-4E39-88F8-90F5E914BFFD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24'!$AF$1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81"/>
                        <a:gd name="adj2" fmla="val 11176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6BBD-4E39-88F8-90F5E914BFF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24'!$AG$9:$AG$10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24'!$AH$9:$AH$10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BBD-4E39-88F8-90F5E914BFFD}"/>
            </c:ext>
          </c:extLst>
        </c:ser>
        <c:ser>
          <c:idx val="9"/>
          <c:order val="9"/>
          <c:tx>
            <c:strRef>
              <c:f>'Figure 24'!$AF$2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BD-4E39-88F8-90F5E914BFF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24'!$AG$12:$AG$13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24'!$AH$12:$AH$13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BBD-4E39-88F8-90F5E914BFFD}"/>
            </c:ext>
          </c:extLst>
        </c:ser>
        <c:ser>
          <c:idx val="10"/>
          <c:order val="10"/>
          <c:tx>
            <c:strRef>
              <c:f>'Figure 24'!$AF$3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BD-4E39-88F8-90F5E914BFF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24'!$AG$15:$AG$16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24'!$AH$15:$AH$16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BBD-4E39-88F8-90F5E914BFFD}"/>
            </c:ext>
          </c:extLst>
        </c:ser>
        <c:ser>
          <c:idx val="11"/>
          <c:order val="11"/>
          <c:tx>
            <c:strRef>
              <c:f>'Figure 24'!$AF$4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BD-4E39-88F8-90F5E914BFF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24'!$AG$18:$AG$19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24'!$AH$18:$AH$19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BBD-4E39-88F8-90F5E914BFFD}"/>
            </c:ext>
          </c:extLst>
        </c:ser>
        <c:ser>
          <c:idx val="12"/>
          <c:order val="12"/>
          <c:tx>
            <c:strRef>
              <c:f>'Figure 24'!$AF$5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BD-4E39-88F8-90F5E914BFF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24'!$AG$21:$AG$22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24'!$AH$21:$AH$22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BBD-4E39-88F8-90F5E914BFFD}"/>
            </c:ext>
          </c:extLst>
        </c:ser>
        <c:ser>
          <c:idx val="13"/>
          <c:order val="13"/>
          <c:tx>
            <c:strRef>
              <c:f>'Figure 24'!$AF$6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BD-4E39-88F8-90F5E914BFF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24'!$AG$24:$AG$25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24'!$AH$24:$AH$25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BBD-4E39-88F8-90F5E914B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24'!$AF$7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6BBD-4E39-88F8-90F5E914BFFD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24'!$AG$27:$AG$28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24'!$AH$27:$AH$28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6BBD-4E39-88F8-90F5E914BFFD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59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4747248665269308"/>
          <c:w val="0.93799351551644283"/>
          <c:h val="0.69923801290003385"/>
        </c:manualLayout>
      </c:layout>
      <c:lineChart>
        <c:grouping val="standard"/>
        <c:varyColors val="0"/>
        <c:ser>
          <c:idx val="0"/>
          <c:order val="0"/>
          <c:tx>
            <c:strRef>
              <c:f>'Figure 25'!$O$2</c:f>
              <c:strCache>
                <c:ptCount val="1"/>
                <c:pt idx="0">
                  <c:v>Highlands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25'!$N$3:$N$192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</c:numRef>
          </c:cat>
          <c:val>
            <c:numRef>
              <c:f>'Figure 25'!$O$3:$O$192</c:f>
              <c:numCache>
                <c:formatCode>0.0</c:formatCode>
                <c:ptCount val="190"/>
                <c:pt idx="0">
                  <c:v>114.07313332694335</c:v>
                </c:pt>
                <c:pt idx="1">
                  <c:v>109.44215470142817</c:v>
                </c:pt>
                <c:pt idx="2">
                  <c:v>110.56441100354644</c:v>
                </c:pt>
                <c:pt idx="3">
                  <c:v>112.66016486149718</c:v>
                </c:pt>
                <c:pt idx="4">
                  <c:v>109.25764401418576</c:v>
                </c:pt>
                <c:pt idx="5">
                  <c:v>105.23545480686283</c:v>
                </c:pt>
                <c:pt idx="6">
                  <c:v>106.35296654845203</c:v>
                </c:pt>
                <c:pt idx="7">
                  <c:v>119.69074091824021</c:v>
                </c:pt>
                <c:pt idx="8">
                  <c:v>108.5265982938752</c:v>
                </c:pt>
                <c:pt idx="9">
                  <c:v>106.39121058180773</c:v>
                </c:pt>
                <c:pt idx="10">
                  <c:v>105.10663279976995</c:v>
                </c:pt>
                <c:pt idx="11">
                  <c:v>100.37990031630403</c:v>
                </c:pt>
                <c:pt idx="12">
                  <c:v>104.81117607591297</c:v>
                </c:pt>
                <c:pt idx="13">
                  <c:v>103.46434390875108</c:v>
                </c:pt>
                <c:pt idx="14">
                  <c:v>107.87343046103709</c:v>
                </c:pt>
                <c:pt idx="15">
                  <c:v>103.95087702482508</c:v>
                </c:pt>
                <c:pt idx="16">
                  <c:v>94.206699894565318</c:v>
                </c:pt>
                <c:pt idx="17">
                  <c:v>92.06225438512412</c:v>
                </c:pt>
                <c:pt idx="18">
                  <c:v>87.720166778491318</c:v>
                </c:pt>
                <c:pt idx="19">
                  <c:v>81.391210581807726</c:v>
                </c:pt>
                <c:pt idx="20">
                  <c:v>57.993434295025402</c:v>
                </c:pt>
                <c:pt idx="21">
                  <c:v>50.31807725486437</c:v>
                </c:pt>
                <c:pt idx="22">
                  <c:v>58.457778203776485</c:v>
                </c:pt>
                <c:pt idx="23">
                  <c:v>28.43084443592447</c:v>
                </c:pt>
                <c:pt idx="24">
                  <c:v>24.257644014185757</c:v>
                </c:pt>
                <c:pt idx="25">
                  <c:v>25.084443592447045</c:v>
                </c:pt>
                <c:pt idx="26">
                  <c:v>22.464343908751076</c:v>
                </c:pt>
                <c:pt idx="27">
                  <c:v>15.520032588900605</c:v>
                </c:pt>
                <c:pt idx="28">
                  <c:v>14.822055017732197</c:v>
                </c:pt>
                <c:pt idx="29">
                  <c:v>25.235454806862833</c:v>
                </c:pt>
                <c:pt idx="30">
                  <c:v>24.977810792677076</c:v>
                </c:pt>
                <c:pt idx="31">
                  <c:v>23.257644014185757</c:v>
                </c:pt>
                <c:pt idx="32">
                  <c:v>21.486533116074</c:v>
                </c:pt>
                <c:pt idx="33">
                  <c:v>22.106632799769969</c:v>
                </c:pt>
                <c:pt idx="34">
                  <c:v>17</c:v>
                </c:pt>
                <c:pt idx="35">
                  <c:v>17.46434390875109</c:v>
                </c:pt>
                <c:pt idx="38">
                  <c:v>23.726732483465923</c:v>
                </c:pt>
                <c:pt idx="39">
                  <c:v>26.693233010639318</c:v>
                </c:pt>
                <c:pt idx="40">
                  <c:v>22.748921690788848</c:v>
                </c:pt>
                <c:pt idx="41">
                  <c:v>18.97781079267709</c:v>
                </c:pt>
                <c:pt idx="45">
                  <c:v>25.877743697881726</c:v>
                </c:pt>
                <c:pt idx="46">
                  <c:v>26.184510687242408</c:v>
                </c:pt>
                <c:pt idx="47">
                  <c:v>25.955621585354166</c:v>
                </c:pt>
                <c:pt idx="48">
                  <c:v>20.206699894565318</c:v>
                </c:pt>
                <c:pt idx="51">
                  <c:v>28.748921690788848</c:v>
                </c:pt>
                <c:pt idx="52">
                  <c:v>28.106632799769955</c:v>
                </c:pt>
                <c:pt idx="53">
                  <c:v>28.184510687242408</c:v>
                </c:pt>
                <c:pt idx="54">
                  <c:v>26.955621585354166</c:v>
                </c:pt>
                <c:pt idx="55">
                  <c:v>22.206699894565318</c:v>
                </c:pt>
                <c:pt idx="58">
                  <c:v>30.977810792677076</c:v>
                </c:pt>
                <c:pt idx="59">
                  <c:v>29.206699894565318</c:v>
                </c:pt>
                <c:pt idx="60">
                  <c:v>29.413399789130651</c:v>
                </c:pt>
                <c:pt idx="61">
                  <c:v>27.871177992907121</c:v>
                </c:pt>
                <c:pt idx="62">
                  <c:v>23.391210581807726</c:v>
                </c:pt>
                <c:pt idx="66">
                  <c:v>33.446899261957256</c:v>
                </c:pt>
                <c:pt idx="67">
                  <c:v>32.49127767660309</c:v>
                </c:pt>
                <c:pt idx="68">
                  <c:v>28.284577782037772</c:v>
                </c:pt>
                <c:pt idx="69">
                  <c:v>21.033499472826605</c:v>
                </c:pt>
                <c:pt idx="73">
                  <c:v>33.306766989360682</c:v>
                </c:pt>
                <c:pt idx="74">
                  <c:v>32.469088469280166</c:v>
                </c:pt>
                <c:pt idx="75">
                  <c:v>31.949055880379575</c:v>
                </c:pt>
                <c:pt idx="76">
                  <c:v>25.077877887472454</c:v>
                </c:pt>
                <c:pt idx="77">
                  <c:v>24.022189207322924</c:v>
                </c:pt>
                <c:pt idx="78">
                  <c:v>36.653599156522574</c:v>
                </c:pt>
                <c:pt idx="79">
                  <c:v>36.077877887472447</c:v>
                </c:pt>
                <c:pt idx="80">
                  <c:v>37.597910476373045</c:v>
                </c:pt>
                <c:pt idx="81">
                  <c:v>36.49127767660309</c:v>
                </c:pt>
                <c:pt idx="82">
                  <c:v>33</c:v>
                </c:pt>
                <c:pt idx="83">
                  <c:v>25.379900316304031</c:v>
                </c:pt>
                <c:pt idx="84">
                  <c:v>29.033499472826605</c:v>
                </c:pt>
                <c:pt idx="85">
                  <c:v>38.653599156522574</c:v>
                </c:pt>
                <c:pt idx="86">
                  <c:v>41.653599156522581</c:v>
                </c:pt>
                <c:pt idx="87">
                  <c:v>40.882488258410817</c:v>
                </c:pt>
                <c:pt idx="88">
                  <c:v>41.240199367391938</c:v>
                </c:pt>
                <c:pt idx="89">
                  <c:v>40.262388574714855</c:v>
                </c:pt>
                <c:pt idx="90">
                  <c:v>32.284577782037772</c:v>
                </c:pt>
                <c:pt idx="91">
                  <c:v>39.189255247771499</c:v>
                </c:pt>
                <c:pt idx="92">
                  <c:v>48.066998945653218</c:v>
                </c:pt>
                <c:pt idx="93">
                  <c:v>42.362455669510211</c:v>
                </c:pt>
                <c:pt idx="94">
                  <c:v>42.826799578261294</c:v>
                </c:pt>
                <c:pt idx="95">
                  <c:v>40.675788363845498</c:v>
                </c:pt>
                <c:pt idx="96">
                  <c:v>37.346832167161892</c:v>
                </c:pt>
                <c:pt idx="97">
                  <c:v>32.200134189590727</c:v>
                </c:pt>
                <c:pt idx="98">
                  <c:v>36.542653119907989</c:v>
                </c:pt>
                <c:pt idx="99">
                  <c:v>47.502587942106778</c:v>
                </c:pt>
                <c:pt idx="100">
                  <c:v>43.284577782037772</c:v>
                </c:pt>
                <c:pt idx="101">
                  <c:v>42.206699894565325</c:v>
                </c:pt>
                <c:pt idx="102">
                  <c:v>44.111377360299052</c:v>
                </c:pt>
                <c:pt idx="103">
                  <c:v>41.49127767660309</c:v>
                </c:pt>
                <c:pt idx="104">
                  <c:v>34.93774561487588</c:v>
                </c:pt>
                <c:pt idx="105">
                  <c:v>41.920300968082046</c:v>
                </c:pt>
                <c:pt idx="106">
                  <c:v>49.133566567621969</c:v>
                </c:pt>
                <c:pt idx="107">
                  <c:v>48.278012077063167</c:v>
                </c:pt>
                <c:pt idx="108">
                  <c:v>47.742355985814243</c:v>
                </c:pt>
                <c:pt idx="109">
                  <c:v>45.813668168312091</c:v>
                </c:pt>
                <c:pt idx="110">
                  <c:v>43.986868590050804</c:v>
                </c:pt>
                <c:pt idx="111">
                  <c:v>38.042557270200327</c:v>
                </c:pt>
                <c:pt idx="112">
                  <c:v>39.41589188152976</c:v>
                </c:pt>
                <c:pt idx="113">
                  <c:v>46.813668168312091</c:v>
                </c:pt>
                <c:pt idx="114">
                  <c:v>46.366768906354842</c:v>
                </c:pt>
                <c:pt idx="115">
                  <c:v>48.042557270200334</c:v>
                </c:pt>
                <c:pt idx="116">
                  <c:v>48.891546055784538</c:v>
                </c:pt>
                <c:pt idx="117">
                  <c:v>45.237946899261964</c:v>
                </c:pt>
                <c:pt idx="118">
                  <c:v>39.260136106584881</c:v>
                </c:pt>
                <c:pt idx="119">
                  <c:v>36.466836001150199</c:v>
                </c:pt>
                <c:pt idx="120">
                  <c:v>55.595658008243078</c:v>
                </c:pt>
                <c:pt idx="121">
                  <c:v>59.842423080609606</c:v>
                </c:pt>
                <c:pt idx="122">
                  <c:v>59.273267516534077</c:v>
                </c:pt>
                <c:pt idx="123">
                  <c:v>59.949055880379568</c:v>
                </c:pt>
                <c:pt idx="124">
                  <c:v>52.468657145595706</c:v>
                </c:pt>
                <c:pt idx="125">
                  <c:v>49.580034505894758</c:v>
                </c:pt>
                <c:pt idx="126">
                  <c:v>55.439902233298184</c:v>
                </c:pt>
                <c:pt idx="127">
                  <c:v>70.915987731237422</c:v>
                </c:pt>
                <c:pt idx="128">
                  <c:v>65.971245087702485</c:v>
                </c:pt>
                <c:pt idx="129">
                  <c:v>66.915556407552955</c:v>
                </c:pt>
                <c:pt idx="130">
                  <c:v>66.100067094795364</c:v>
                </c:pt>
                <c:pt idx="131">
                  <c:v>60.926866673056651</c:v>
                </c:pt>
                <c:pt idx="132">
                  <c:v>56.920300968082053</c:v>
                </c:pt>
                <c:pt idx="133">
                  <c:v>67.718345634045818</c:v>
                </c:pt>
                <c:pt idx="134">
                  <c:v>75.184510687242408</c:v>
                </c:pt>
                <c:pt idx="135">
                  <c:v>71.022189207322924</c:v>
                </c:pt>
                <c:pt idx="136">
                  <c:v>79.855554490558802</c:v>
                </c:pt>
                <c:pt idx="137">
                  <c:v>79.648854595993484</c:v>
                </c:pt>
                <c:pt idx="138">
                  <c:v>78.933432378031256</c:v>
                </c:pt>
                <c:pt idx="139">
                  <c:v>76.324642959838968</c:v>
                </c:pt>
                <c:pt idx="140">
                  <c:v>89.111808683983512</c:v>
                </c:pt>
                <c:pt idx="141">
                  <c:v>97.689351097479147</c:v>
                </c:pt>
                <c:pt idx="142">
                  <c:v>93.822486341416663</c:v>
                </c:pt>
                <c:pt idx="143">
                  <c:v>91.292964631457878</c:v>
                </c:pt>
                <c:pt idx="144">
                  <c:v>91.331208664813573</c:v>
                </c:pt>
                <c:pt idx="145">
                  <c:v>83.777676603086363</c:v>
                </c:pt>
                <c:pt idx="146">
                  <c:v>80.397776286782317</c:v>
                </c:pt>
                <c:pt idx="147">
                  <c:v>95.778107926770829</c:v>
                </c:pt>
                <c:pt idx="148">
                  <c:v>96.730806096041405</c:v>
                </c:pt>
                <c:pt idx="149">
                  <c:v>100.80686283906834</c:v>
                </c:pt>
                <c:pt idx="150">
                  <c:v>102.93568484616122</c:v>
                </c:pt>
                <c:pt idx="151">
                  <c:v>102.22639700948912</c:v>
                </c:pt>
                <c:pt idx="152">
                  <c:v>94.042317645931178</c:v>
                </c:pt>
                <c:pt idx="153">
                  <c:v>90.600162944503012</c:v>
                </c:pt>
                <c:pt idx="154">
                  <c:v>109.00924949678904</c:v>
                </c:pt>
                <c:pt idx="155">
                  <c:v>123.14463720885651</c:v>
                </c:pt>
                <c:pt idx="156">
                  <c:v>110.09896482315729</c:v>
                </c:pt>
                <c:pt idx="157">
                  <c:v>122.0932617655516</c:v>
                </c:pt>
                <c:pt idx="158">
                  <c:v>112.69117224192466</c:v>
                </c:pt>
                <c:pt idx="159">
                  <c:v>102.19332886034698</c:v>
                </c:pt>
                <c:pt idx="160">
                  <c:v>95.404773315441389</c:v>
                </c:pt>
                <c:pt idx="161">
                  <c:v>116.15412632991469</c:v>
                </c:pt>
                <c:pt idx="162">
                  <c:v>125.40702578357136</c:v>
                </c:pt>
                <c:pt idx="163">
                  <c:v>119.45571743506181</c:v>
                </c:pt>
                <c:pt idx="164">
                  <c:v>119.16026071120483</c:v>
                </c:pt>
                <c:pt idx="165">
                  <c:v>109.20463912585066</c:v>
                </c:pt>
                <c:pt idx="166">
                  <c:v>103.68460653695006</c:v>
                </c:pt>
                <c:pt idx="167">
                  <c:v>97.482651202913829</c:v>
                </c:pt>
                <c:pt idx="168">
                  <c:v>113.79641522093357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F-46B6-ACBD-23BE26ABDCF4}"/>
            </c:ext>
          </c:extLst>
        </c:ser>
        <c:ser>
          <c:idx val="1"/>
          <c:order val="1"/>
          <c:tx>
            <c:strRef>
              <c:f>'Figure 25'!$P$2</c:f>
              <c:strCache>
                <c:ptCount val="1"/>
                <c:pt idx="0">
                  <c:v>North-East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25'!$N$3:$N$192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</c:numRef>
          </c:cat>
          <c:val>
            <c:numRef>
              <c:f>'Figure 25'!$P$3:$P$192</c:f>
              <c:numCache>
                <c:formatCode>0.0</c:formatCode>
                <c:ptCount val="190"/>
                <c:pt idx="0">
                  <c:v>110.20802404760444</c:v>
                </c:pt>
                <c:pt idx="1">
                  <c:v>107.13868269840296</c:v>
                </c:pt>
                <c:pt idx="2">
                  <c:v>106.3467067460074</c:v>
                </c:pt>
                <c:pt idx="3">
                  <c:v>107.67335337300371</c:v>
                </c:pt>
                <c:pt idx="4">
                  <c:v>107.02006011901111</c:v>
                </c:pt>
                <c:pt idx="5">
                  <c:v>106.41604809520888</c:v>
                </c:pt>
                <c:pt idx="6">
                  <c:v>102.27736539680592</c:v>
                </c:pt>
                <c:pt idx="7">
                  <c:v>107.41604809520888</c:v>
                </c:pt>
                <c:pt idx="8">
                  <c:v>106.20802404760444</c:v>
                </c:pt>
                <c:pt idx="9">
                  <c:v>106.20802404760444</c:v>
                </c:pt>
                <c:pt idx="10">
                  <c:v>104.27736539680592</c:v>
                </c:pt>
                <c:pt idx="11">
                  <c:v>103.02006011901111</c:v>
                </c:pt>
                <c:pt idx="12">
                  <c:v>102.95071876980963</c:v>
                </c:pt>
                <c:pt idx="13">
                  <c:v>96.624072142813333</c:v>
                </c:pt>
                <c:pt idx="14">
                  <c:v>100.02006011901111</c:v>
                </c:pt>
                <c:pt idx="15">
                  <c:v>103.08940146821259</c:v>
                </c:pt>
                <c:pt idx="16">
                  <c:v>93.762754841216292</c:v>
                </c:pt>
                <c:pt idx="17">
                  <c:v>88.297425515817025</c:v>
                </c:pt>
                <c:pt idx="18">
                  <c:v>88.040120238022212</c:v>
                </c:pt>
                <c:pt idx="19">
                  <c:v>79.970778888820732</c:v>
                </c:pt>
                <c:pt idx="20">
                  <c:v>59.574790912622952</c:v>
                </c:pt>
                <c:pt idx="21">
                  <c:v>53.901437539619252</c:v>
                </c:pt>
                <c:pt idx="22">
                  <c:v>57.693413492014813</c:v>
                </c:pt>
                <c:pt idx="23">
                  <c:v>29.812036071406666</c:v>
                </c:pt>
                <c:pt idx="24">
                  <c:v>27.346706746007413</c:v>
                </c:pt>
                <c:pt idx="25">
                  <c:v>26.416048095208879</c:v>
                </c:pt>
                <c:pt idx="26">
                  <c:v>25.881377420608146</c:v>
                </c:pt>
                <c:pt idx="27">
                  <c:v>17.812036071406666</c:v>
                </c:pt>
                <c:pt idx="28">
                  <c:v>17.208024047604454</c:v>
                </c:pt>
                <c:pt idx="29">
                  <c:v>28.346706746007413</c:v>
                </c:pt>
                <c:pt idx="30">
                  <c:v>27.950718769809626</c:v>
                </c:pt>
                <c:pt idx="31">
                  <c:v>27.416048095208879</c:v>
                </c:pt>
                <c:pt idx="32">
                  <c:v>25.950718769809626</c:v>
                </c:pt>
                <c:pt idx="33">
                  <c:v>25.881377420608146</c:v>
                </c:pt>
                <c:pt idx="34">
                  <c:v>19.346706746007413</c:v>
                </c:pt>
                <c:pt idx="35">
                  <c:v>20.277365396805919</c:v>
                </c:pt>
                <c:pt idx="36">
                  <c:v>27.881377420608146</c:v>
                </c:pt>
                <c:pt idx="37">
                  <c:v>27.950718769809626</c:v>
                </c:pt>
                <c:pt idx="38">
                  <c:v>26.416048095208879</c:v>
                </c:pt>
                <c:pt idx="39">
                  <c:v>28.020060119011106</c:v>
                </c:pt>
                <c:pt idx="40">
                  <c:v>25.881377420608146</c:v>
                </c:pt>
                <c:pt idx="41">
                  <c:v>20.346706746007413</c:v>
                </c:pt>
                <c:pt idx="42">
                  <c:v>17.277365396805919</c:v>
                </c:pt>
                <c:pt idx="43">
                  <c:v>23.881377420608146</c:v>
                </c:pt>
                <c:pt idx="44">
                  <c:v>27.416048095208879</c:v>
                </c:pt>
                <c:pt idx="45">
                  <c:v>28.950718769809626</c:v>
                </c:pt>
                <c:pt idx="46">
                  <c:v>29.089401468212586</c:v>
                </c:pt>
                <c:pt idx="47">
                  <c:v>28.020060119011106</c:v>
                </c:pt>
                <c:pt idx="48">
                  <c:v>20.416048095208893</c:v>
                </c:pt>
                <c:pt idx="49">
                  <c:v>21.881377420608146</c:v>
                </c:pt>
                <c:pt idx="50">
                  <c:v>30.020060119011106</c:v>
                </c:pt>
                <c:pt idx="51">
                  <c:v>28.485389444410373</c:v>
                </c:pt>
                <c:pt idx="52">
                  <c:v>29.624072142813333</c:v>
                </c:pt>
                <c:pt idx="53">
                  <c:v>29.693413492014798</c:v>
                </c:pt>
                <c:pt idx="54">
                  <c:v>29.158742817414065</c:v>
                </c:pt>
                <c:pt idx="55">
                  <c:v>23.020060119011106</c:v>
                </c:pt>
                <c:pt idx="56">
                  <c:v>23.485389444410373</c:v>
                </c:pt>
                <c:pt idx="57">
                  <c:v>30.693413492014798</c:v>
                </c:pt>
                <c:pt idx="58">
                  <c:v>30.158742817414065</c:v>
                </c:pt>
                <c:pt idx="59">
                  <c:v>30.693413492014798</c:v>
                </c:pt>
                <c:pt idx="60">
                  <c:v>30.624072142813333</c:v>
                </c:pt>
                <c:pt idx="61">
                  <c:v>30.624072142813333</c:v>
                </c:pt>
                <c:pt idx="62">
                  <c:v>24.020060119011106</c:v>
                </c:pt>
                <c:pt idx="63">
                  <c:v>27.020060119011106</c:v>
                </c:pt>
                <c:pt idx="64">
                  <c:v>34.624072142813333</c:v>
                </c:pt>
                <c:pt idx="65">
                  <c:v>32.089401468212586</c:v>
                </c:pt>
                <c:pt idx="66">
                  <c:v>33.089401468212586</c:v>
                </c:pt>
                <c:pt idx="67">
                  <c:v>33.693413492014813</c:v>
                </c:pt>
                <c:pt idx="68">
                  <c:v>30.089401468212586</c:v>
                </c:pt>
                <c:pt idx="69">
                  <c:v>24.020060119011106</c:v>
                </c:pt>
                <c:pt idx="70">
                  <c:v>23.881377420608146</c:v>
                </c:pt>
                <c:pt idx="71">
                  <c:v>35.624072142813333</c:v>
                </c:pt>
                <c:pt idx="72">
                  <c:v>31.624072142813333</c:v>
                </c:pt>
                <c:pt idx="73">
                  <c:v>31.624072142813333</c:v>
                </c:pt>
                <c:pt idx="74">
                  <c:v>33.089401468212586</c:v>
                </c:pt>
                <c:pt idx="75">
                  <c:v>32.624072142813333</c:v>
                </c:pt>
                <c:pt idx="76">
                  <c:v>26.485389444410373</c:v>
                </c:pt>
                <c:pt idx="77">
                  <c:v>26.950718769809626</c:v>
                </c:pt>
                <c:pt idx="78">
                  <c:v>37.089401468212586</c:v>
                </c:pt>
                <c:pt idx="79">
                  <c:v>35.089401468212586</c:v>
                </c:pt>
                <c:pt idx="80">
                  <c:v>36.624072142813333</c:v>
                </c:pt>
                <c:pt idx="81">
                  <c:v>36.158742817414065</c:v>
                </c:pt>
                <c:pt idx="82">
                  <c:v>34.089401468212586</c:v>
                </c:pt>
                <c:pt idx="83">
                  <c:v>28.554730793611839</c:v>
                </c:pt>
                <c:pt idx="84">
                  <c:v>30.554730793611839</c:v>
                </c:pt>
                <c:pt idx="85">
                  <c:v>40.158742817414065</c:v>
                </c:pt>
                <c:pt idx="86">
                  <c:v>38.089401468212586</c:v>
                </c:pt>
                <c:pt idx="87">
                  <c:v>37.158742817414065</c:v>
                </c:pt>
                <c:pt idx="88">
                  <c:v>40.228084166615545</c:v>
                </c:pt>
                <c:pt idx="89">
                  <c:v>40.228084166615545</c:v>
                </c:pt>
                <c:pt idx="90">
                  <c:v>33.158742817414065</c:v>
                </c:pt>
                <c:pt idx="91">
                  <c:v>36.624072142813333</c:v>
                </c:pt>
                <c:pt idx="92">
                  <c:v>46.228084166615545</c:v>
                </c:pt>
                <c:pt idx="93">
                  <c:v>40.624072142813333</c:v>
                </c:pt>
                <c:pt idx="94">
                  <c:v>37.158742817414065</c:v>
                </c:pt>
                <c:pt idx="95">
                  <c:v>39.693413492014813</c:v>
                </c:pt>
                <c:pt idx="96">
                  <c:v>34.554730793611853</c:v>
                </c:pt>
                <c:pt idx="97">
                  <c:v>34.158742817414065</c:v>
                </c:pt>
                <c:pt idx="98">
                  <c:v>34.020060119011106</c:v>
                </c:pt>
                <c:pt idx="99">
                  <c:v>46.228084166615545</c:v>
                </c:pt>
                <c:pt idx="100">
                  <c:v>42.624072142813326</c:v>
                </c:pt>
                <c:pt idx="101">
                  <c:v>40.762754841216292</c:v>
                </c:pt>
                <c:pt idx="102">
                  <c:v>45.832096190417772</c:v>
                </c:pt>
                <c:pt idx="103">
                  <c:v>42.297425515817032</c:v>
                </c:pt>
                <c:pt idx="104">
                  <c:v>35.693413492014813</c:v>
                </c:pt>
                <c:pt idx="105">
                  <c:v>38.158742817414065</c:v>
                </c:pt>
                <c:pt idx="106">
                  <c:v>47.693413492014813</c:v>
                </c:pt>
                <c:pt idx="107">
                  <c:v>46.228084166615545</c:v>
                </c:pt>
                <c:pt idx="108">
                  <c:v>46.366766865018505</c:v>
                </c:pt>
                <c:pt idx="109">
                  <c:v>47.436108214219985</c:v>
                </c:pt>
                <c:pt idx="110">
                  <c:v>46.436108214219985</c:v>
                </c:pt>
                <c:pt idx="111">
                  <c:v>39.901437539619252</c:v>
                </c:pt>
                <c:pt idx="112">
                  <c:v>41.832096190417772</c:v>
                </c:pt>
                <c:pt idx="113">
                  <c:v>51.297425515817025</c:v>
                </c:pt>
                <c:pt idx="114">
                  <c:v>48.832096190417772</c:v>
                </c:pt>
                <c:pt idx="115">
                  <c:v>49.901437539619252</c:v>
                </c:pt>
                <c:pt idx="116">
                  <c:v>50.970778888820732</c:v>
                </c:pt>
                <c:pt idx="117">
                  <c:v>49.970778888820732</c:v>
                </c:pt>
                <c:pt idx="118">
                  <c:v>41.901437539619252</c:v>
                </c:pt>
                <c:pt idx="119">
                  <c:v>45.762754841216292</c:v>
                </c:pt>
                <c:pt idx="120">
                  <c:v>58.228084166615545</c:v>
                </c:pt>
                <c:pt idx="121">
                  <c:v>54.832096190417772</c:v>
                </c:pt>
                <c:pt idx="122">
                  <c:v>53.366766865018512</c:v>
                </c:pt>
                <c:pt idx="123">
                  <c:v>53.970778888820732</c:v>
                </c:pt>
                <c:pt idx="124">
                  <c:v>49.366766865018505</c:v>
                </c:pt>
                <c:pt idx="125">
                  <c:v>46.436108214219985</c:v>
                </c:pt>
                <c:pt idx="126">
                  <c:v>49.297425515817025</c:v>
                </c:pt>
                <c:pt idx="127">
                  <c:v>61.901437539619252</c:v>
                </c:pt>
                <c:pt idx="128">
                  <c:v>56.901437539619252</c:v>
                </c:pt>
                <c:pt idx="129">
                  <c:v>56.970778888820732</c:v>
                </c:pt>
                <c:pt idx="130">
                  <c:v>54.574790912622952</c:v>
                </c:pt>
                <c:pt idx="131">
                  <c:v>52.436108214219992</c:v>
                </c:pt>
                <c:pt idx="132">
                  <c:v>47.970778888820732</c:v>
                </c:pt>
                <c:pt idx="133">
                  <c:v>54.574790912622952</c:v>
                </c:pt>
                <c:pt idx="134">
                  <c:v>63.436108214219992</c:v>
                </c:pt>
                <c:pt idx="135">
                  <c:v>61.366766865018512</c:v>
                </c:pt>
                <c:pt idx="136">
                  <c:v>63.832096190417765</c:v>
                </c:pt>
                <c:pt idx="137">
                  <c:v>65.574790912622944</c:v>
                </c:pt>
                <c:pt idx="138">
                  <c:v>63.970778888820732</c:v>
                </c:pt>
                <c:pt idx="139">
                  <c:v>56.505449563421465</c:v>
                </c:pt>
                <c:pt idx="140">
                  <c:v>61.505449563421472</c:v>
                </c:pt>
                <c:pt idx="141">
                  <c:v>68.901437539619252</c:v>
                </c:pt>
                <c:pt idx="142">
                  <c:v>67.436108214219985</c:v>
                </c:pt>
                <c:pt idx="143">
                  <c:v>64.901437539619252</c:v>
                </c:pt>
                <c:pt idx="144">
                  <c:v>66.505449563421465</c:v>
                </c:pt>
                <c:pt idx="145">
                  <c:v>65.901437539619252</c:v>
                </c:pt>
                <c:pt idx="146">
                  <c:v>56.297425515817025</c:v>
                </c:pt>
                <c:pt idx="147">
                  <c:v>65.970778888820732</c:v>
                </c:pt>
                <c:pt idx="148">
                  <c:v>64.228084166615545</c:v>
                </c:pt>
                <c:pt idx="149">
                  <c:v>67.693413492014813</c:v>
                </c:pt>
                <c:pt idx="150">
                  <c:v>69.366766865018505</c:v>
                </c:pt>
                <c:pt idx="151">
                  <c:v>75.505449563421465</c:v>
                </c:pt>
                <c:pt idx="152">
                  <c:v>73.436108214219985</c:v>
                </c:pt>
                <c:pt idx="153">
                  <c:v>63.366766865018505</c:v>
                </c:pt>
                <c:pt idx="154">
                  <c:v>69.832096190417772</c:v>
                </c:pt>
                <c:pt idx="155">
                  <c:v>81.762754841216292</c:v>
                </c:pt>
                <c:pt idx="156">
                  <c:v>70.762754841216292</c:v>
                </c:pt>
                <c:pt idx="157">
                  <c:v>76.713473611025904</c:v>
                </c:pt>
                <c:pt idx="158">
                  <c:v>65.060180357033317</c:v>
                </c:pt>
                <c:pt idx="159">
                  <c:v>62.456168333231098</c:v>
                </c:pt>
                <c:pt idx="160">
                  <c:v>54.386826984029611</c:v>
                </c:pt>
                <c:pt idx="161">
                  <c:v>59.386826984029611</c:v>
                </c:pt>
                <c:pt idx="162">
                  <c:v>71.386826984029611</c:v>
                </c:pt>
                <c:pt idx="163">
                  <c:v>70.52550968243257</c:v>
                </c:pt>
                <c:pt idx="164">
                  <c:v>64.921497658630358</c:v>
                </c:pt>
                <c:pt idx="165">
                  <c:v>69.52550968243257</c:v>
                </c:pt>
                <c:pt idx="166">
                  <c:v>64.317485634828131</c:v>
                </c:pt>
                <c:pt idx="167">
                  <c:v>57.921497658630358</c:v>
                </c:pt>
                <c:pt idx="168">
                  <c:v>61.852156309428871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E1F-46B6-ACBD-23BE26ABDCF4}"/>
            </c:ext>
          </c:extLst>
        </c:ser>
        <c:ser>
          <c:idx val="2"/>
          <c:order val="2"/>
          <c:tx>
            <c:strRef>
              <c:f>'Figure 25'!$Q$2</c:f>
              <c:strCache>
                <c:ptCount val="1"/>
                <c:pt idx="0">
                  <c:v>Tayside and Central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25'!$N$3:$N$192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</c:numRef>
          </c:cat>
          <c:val>
            <c:numRef>
              <c:f>'Figure 25'!$Q$3:$Q$192</c:f>
              <c:numCache>
                <c:formatCode>0.0</c:formatCode>
                <c:ptCount val="190"/>
                <c:pt idx="0">
                  <c:v>111.31549146764365</c:v>
                </c:pt>
                <c:pt idx="1">
                  <c:v>107.48429693775591</c:v>
                </c:pt>
                <c:pt idx="2">
                  <c:v>109.71769753727395</c:v>
                </c:pt>
                <c:pt idx="3">
                  <c:v>107.61605376070219</c:v>
                </c:pt>
                <c:pt idx="4">
                  <c:v>107.4638232009561</c:v>
                </c:pt>
                <c:pt idx="5">
                  <c:v>109.13257969083678</c:v>
                </c:pt>
                <c:pt idx="6">
                  <c:v>103.980917301777</c:v>
                </c:pt>
                <c:pt idx="7">
                  <c:v>109.08285495973826</c:v>
                </c:pt>
                <c:pt idx="8">
                  <c:v>104.2514057326463</c:v>
                </c:pt>
                <c:pt idx="9">
                  <c:v>104.79363648831331</c:v>
                </c:pt>
                <c:pt idx="10">
                  <c:v>103.64448188711036</c:v>
                </c:pt>
                <c:pt idx="11">
                  <c:v>102.99004721694324</c:v>
                </c:pt>
                <c:pt idx="12">
                  <c:v>104.95879782919613</c:v>
                </c:pt>
                <c:pt idx="13">
                  <c:v>94.522364373738753</c:v>
                </c:pt>
                <c:pt idx="14">
                  <c:v>101.91877118395016</c:v>
                </c:pt>
                <c:pt idx="15">
                  <c:v>100.57900511353618</c:v>
                </c:pt>
                <c:pt idx="16">
                  <c:v>91.778139143041869</c:v>
                </c:pt>
                <c:pt idx="17">
                  <c:v>84.919848749044888</c:v>
                </c:pt>
                <c:pt idx="18">
                  <c:v>84.933955055739503</c:v>
                </c:pt>
                <c:pt idx="19">
                  <c:v>77.491114985991658</c:v>
                </c:pt>
                <c:pt idx="20">
                  <c:v>54.267921866734589</c:v>
                </c:pt>
                <c:pt idx="21">
                  <c:v>51.258223780882041</c:v>
                </c:pt>
                <c:pt idx="22">
                  <c:v>55.675927195783785</c:v>
                </c:pt>
                <c:pt idx="23">
                  <c:v>27.354127074312814</c:v>
                </c:pt>
                <c:pt idx="24">
                  <c:v>23.799690444936431</c:v>
                </c:pt>
                <c:pt idx="25">
                  <c:v>22.968495915048692</c:v>
                </c:pt>
                <c:pt idx="26">
                  <c:v>22.280911424149224</c:v>
                </c:pt>
                <c:pt idx="27">
                  <c:v>15.006053956623106</c:v>
                </c:pt>
                <c:pt idx="28">
                  <c:v>16.42318920083855</c:v>
                </c:pt>
                <c:pt idx="29">
                  <c:v>26.147763562626125</c:v>
                </c:pt>
                <c:pt idx="30">
                  <c:v>25.455770850884591</c:v>
                </c:pt>
                <c:pt idx="31">
                  <c:v>24.482298544307525</c:v>
                </c:pt>
                <c:pt idx="32">
                  <c:v>23.349150682784426</c:v>
                </c:pt>
                <c:pt idx="33">
                  <c:v>22.012930781136731</c:v>
                </c:pt>
                <c:pt idx="34">
                  <c:v>16.86377617993378</c:v>
                </c:pt>
                <c:pt idx="35">
                  <c:v>17.932838306459502</c:v>
                </c:pt>
                <c:pt idx="36">
                  <c:v>23.911287004564969</c:v>
                </c:pt>
                <c:pt idx="37">
                  <c:v>25.117650516251643</c:v>
                </c:pt>
                <c:pt idx="38">
                  <c:v>24.117650516251643</c:v>
                </c:pt>
                <c:pt idx="39">
                  <c:v>24.572343802041502</c:v>
                </c:pt>
                <c:pt idx="40">
                  <c:v>22.318469465723638</c:v>
                </c:pt>
                <c:pt idx="41">
                  <c:v>17.455770850884591</c:v>
                </c:pt>
                <c:pt idx="42">
                  <c:v>15.297486334515384</c:v>
                </c:pt>
                <c:pt idx="43">
                  <c:v>21.936991830097384</c:v>
                </c:pt>
                <c:pt idx="44">
                  <c:v>24.60302501910229</c:v>
                </c:pt>
                <c:pt idx="45">
                  <c:v>25.572343802041502</c:v>
                </c:pt>
                <c:pt idx="46">
                  <c:v>23.92041691973121</c:v>
                </c:pt>
                <c:pt idx="47">
                  <c:v>24.476753982092831</c:v>
                </c:pt>
                <c:pt idx="48">
                  <c:v>18.730628318410709</c:v>
                </c:pt>
                <c:pt idx="49">
                  <c:v>20.773162751513496</c:v>
                </c:pt>
                <c:pt idx="50">
                  <c:v>27.275935032620836</c:v>
                </c:pt>
                <c:pt idx="51">
                  <c:v>27.693070276836281</c:v>
                </c:pt>
                <c:pt idx="52">
                  <c:v>27.503281675515765</c:v>
                </c:pt>
                <c:pt idx="53">
                  <c:v>26.910464136674449</c:v>
                </c:pt>
                <c:pt idx="54">
                  <c:v>26.318469465723638</c:v>
                </c:pt>
                <c:pt idx="55">
                  <c:v>19.979526263200171</c:v>
                </c:pt>
                <c:pt idx="56">
                  <c:v>21.752179620305256</c:v>
                </c:pt>
                <c:pt idx="57">
                  <c:v>28.269058208107211</c:v>
                </c:pt>
                <c:pt idx="58">
                  <c:v>28.650535843733479</c:v>
                </c:pt>
                <c:pt idx="59">
                  <c:v>27.693070276836281</c:v>
                </c:pt>
                <c:pt idx="60">
                  <c:v>26.645559452205092</c:v>
                </c:pt>
                <c:pt idx="61">
                  <c:v>26.460747242412964</c:v>
                </c:pt>
                <c:pt idx="62">
                  <c:v>21.2068729060951</c:v>
                </c:pt>
                <c:pt idx="63">
                  <c:v>23.313493074195264</c:v>
                </c:pt>
                <c:pt idx="64">
                  <c:v>30.126780431417885</c:v>
                </c:pt>
                <c:pt idx="65">
                  <c:v>31.285064947787077</c:v>
                </c:pt>
                <c:pt idx="66">
                  <c:v>31.220979212789715</c:v>
                </c:pt>
                <c:pt idx="67">
                  <c:v>31.645559452205092</c:v>
                </c:pt>
                <c:pt idx="68">
                  <c:v>28.233400599518035</c:v>
                </c:pt>
                <c:pt idx="69">
                  <c:v>22.68311749377952</c:v>
                </c:pt>
                <c:pt idx="70">
                  <c:v>23.562391018984741</c:v>
                </c:pt>
                <c:pt idx="71">
                  <c:v>32.803843968574284</c:v>
                </c:pt>
                <c:pt idx="72">
                  <c:v>32.041711565212282</c:v>
                </c:pt>
                <c:pt idx="73">
                  <c:v>31.718775102368681</c:v>
                </c:pt>
                <c:pt idx="74">
                  <c:v>31.830371661997219</c:v>
                </c:pt>
                <c:pt idx="75">
                  <c:v>31.803843968574284</c:v>
                </c:pt>
                <c:pt idx="76">
                  <c:v>24.455770850884591</c:v>
                </c:pt>
                <c:pt idx="77">
                  <c:v>24.965419956505556</c:v>
                </c:pt>
                <c:pt idx="78">
                  <c:v>35.2068729060951</c:v>
                </c:pt>
                <c:pt idx="79">
                  <c:v>34.946121745263625</c:v>
                </c:pt>
                <c:pt idx="80">
                  <c:v>34.159362081463925</c:v>
                </c:pt>
                <c:pt idx="81">
                  <c:v>34.254951901412596</c:v>
                </c:pt>
                <c:pt idx="82">
                  <c:v>31.070139691620469</c:v>
                </c:pt>
                <c:pt idx="83">
                  <c:v>23.588918712407676</c:v>
                </c:pt>
                <c:pt idx="84">
                  <c:v>28.399130111087175</c:v>
                </c:pt>
                <c:pt idx="85">
                  <c:v>36.512411590682007</c:v>
                </c:pt>
                <c:pt idx="86">
                  <c:v>37.972649438686545</c:v>
                </c:pt>
                <c:pt idx="87">
                  <c:v>37.311592641210012</c:v>
                </c:pt>
                <c:pt idx="88">
                  <c:v>38.507435199153626</c:v>
                </c:pt>
                <c:pt idx="89">
                  <c:v>38.111283086146436</c:v>
                </c:pt>
                <c:pt idx="90">
                  <c:v>31.004662918046279</c:v>
                </c:pt>
                <c:pt idx="91">
                  <c:v>36.720107364667626</c:v>
                </c:pt>
                <c:pt idx="92">
                  <c:v>43.416821770733335</c:v>
                </c:pt>
                <c:pt idx="93">
                  <c:v>40.722360455320235</c:v>
                </c:pt>
                <c:pt idx="94">
                  <c:v>40.066280049372082</c:v>
                </c:pt>
                <c:pt idx="95">
                  <c:v>38.031190611469214</c:v>
                </c:pt>
                <c:pt idx="96">
                  <c:v>37.528418330361873</c:v>
                </c:pt>
                <c:pt idx="97">
                  <c:v>32.343606120569746</c:v>
                </c:pt>
                <c:pt idx="98">
                  <c:v>36.725083756196</c:v>
                </c:pt>
                <c:pt idx="99">
                  <c:v>44.189475127838406</c:v>
                </c:pt>
                <c:pt idx="100">
                  <c:v>42.787269058208111</c:v>
                </c:pt>
                <c:pt idx="101">
                  <c:v>38.846378401677086</c:v>
                </c:pt>
                <c:pt idx="102">
                  <c:v>44.538371113418634</c:v>
                </c:pt>
                <c:pt idx="103">
                  <c:v>42.257969083677835</c:v>
                </c:pt>
                <c:pt idx="104">
                  <c:v>33.348582512098119</c:v>
                </c:pt>
                <c:pt idx="105">
                  <c:v>40.253815560039975</c:v>
                </c:pt>
                <c:pt idx="106">
                  <c:v>45.732313238376996</c:v>
                </c:pt>
                <c:pt idx="107">
                  <c:v>47.311024470523705</c:v>
                </c:pt>
                <c:pt idx="108">
                  <c:v>46.01959209263142</c:v>
                </c:pt>
                <c:pt idx="109">
                  <c:v>47.744166454419002</c:v>
                </c:pt>
                <c:pt idx="110">
                  <c:v>45.755196802570488</c:v>
                </c:pt>
                <c:pt idx="111">
                  <c:v>38.897474579259814</c:v>
                </c:pt>
                <c:pt idx="112">
                  <c:v>43.518152073823003</c:v>
                </c:pt>
                <c:pt idx="113">
                  <c:v>46.293626692267004</c:v>
                </c:pt>
                <c:pt idx="114">
                  <c:v>47.790854411159657</c:v>
                </c:pt>
                <c:pt idx="115">
                  <c:v>49.563507768264728</c:v>
                </c:pt>
                <c:pt idx="116">
                  <c:v>50.421229991575402</c:v>
                </c:pt>
                <c:pt idx="117">
                  <c:v>47.343037949883431</c:v>
                </c:pt>
                <c:pt idx="118">
                  <c:v>38.046629180462773</c:v>
                </c:pt>
                <c:pt idx="119">
                  <c:v>41.946885836876248</c:v>
                </c:pt>
                <c:pt idx="120">
                  <c:v>55.502713504829458</c:v>
                </c:pt>
                <c:pt idx="121">
                  <c:v>58.527850159675552</c:v>
                </c:pt>
                <c:pt idx="122">
                  <c:v>53.999941223722104</c:v>
                </c:pt>
                <c:pt idx="123">
                  <c:v>55.644991281518784</c:v>
                </c:pt>
                <c:pt idx="124">
                  <c:v>49.884191140455712</c:v>
                </c:pt>
                <c:pt idx="125">
                  <c:v>48.312356732822636</c:v>
                </c:pt>
                <c:pt idx="126">
                  <c:v>52.54740306812171</c:v>
                </c:pt>
                <c:pt idx="127">
                  <c:v>65.088086048470842</c:v>
                </c:pt>
                <c:pt idx="128">
                  <c:v>63.031445308673426</c:v>
                </c:pt>
                <c:pt idx="129">
                  <c:v>61.294449560157517</c:v>
                </c:pt>
                <c:pt idx="130">
                  <c:v>58.993887267098998</c:v>
                </c:pt>
                <c:pt idx="131">
                  <c:v>58.597735154091808</c:v>
                </c:pt>
                <c:pt idx="132">
                  <c:v>51.083932524832981</c:v>
                </c:pt>
                <c:pt idx="133">
                  <c:v>60.946062968985714</c:v>
                </c:pt>
                <c:pt idx="134">
                  <c:v>68.007993573793613</c:v>
                </c:pt>
                <c:pt idx="135">
                  <c:v>68.457710468055097</c:v>
                </c:pt>
                <c:pt idx="136">
                  <c:v>74.330930036637213</c:v>
                </c:pt>
                <c:pt idx="137">
                  <c:v>73.541701769165968</c:v>
                </c:pt>
                <c:pt idx="138">
                  <c:v>72.706863110048786</c:v>
                </c:pt>
                <c:pt idx="139">
                  <c:v>64.759918496894656</c:v>
                </c:pt>
                <c:pt idx="140">
                  <c:v>74.495268509629511</c:v>
                </c:pt>
                <c:pt idx="141">
                  <c:v>80.693932328912055</c:v>
                </c:pt>
                <c:pt idx="142">
                  <c:v>78.679826022217441</c:v>
                </c:pt>
                <c:pt idx="143">
                  <c:v>70.357457730060148</c:v>
                </c:pt>
                <c:pt idx="144">
                  <c:v>77.220156344899195</c:v>
                </c:pt>
                <c:pt idx="145">
                  <c:v>76.390294077310401</c:v>
                </c:pt>
                <c:pt idx="146">
                  <c:v>68.09942987010443</c:v>
                </c:pt>
                <c:pt idx="147">
                  <c:v>80.317333124351009</c:v>
                </c:pt>
                <c:pt idx="148">
                  <c:v>74.320722556376239</c:v>
                </c:pt>
                <c:pt idx="149">
                  <c:v>83.08783135126663</c:v>
                </c:pt>
                <c:pt idx="150">
                  <c:v>84.329284300856173</c:v>
                </c:pt>
                <c:pt idx="151">
                  <c:v>82.981779353852787</c:v>
                </c:pt>
                <c:pt idx="152">
                  <c:v>85.398855821790335</c:v>
                </c:pt>
                <c:pt idx="153">
                  <c:v>75.938676750063678</c:v>
                </c:pt>
                <c:pt idx="154">
                  <c:v>88.931486452067944</c:v>
                </c:pt>
                <c:pt idx="155">
                  <c:v>97.822711153778329</c:v>
                </c:pt>
                <c:pt idx="156">
                  <c:v>83.854176054544382</c:v>
                </c:pt>
                <c:pt idx="157">
                  <c:v>95.874591015066315</c:v>
                </c:pt>
                <c:pt idx="158">
                  <c:v>90.080954526753004</c:v>
                </c:pt>
                <c:pt idx="159">
                  <c:v>85.796398973374352</c:v>
                </c:pt>
                <c:pt idx="160">
                  <c:v>77.711330107168749</c:v>
                </c:pt>
                <c:pt idx="161">
                  <c:v>87.828157755529872</c:v>
                </c:pt>
                <c:pt idx="162">
                  <c:v>99.576281812660412</c:v>
                </c:pt>
                <c:pt idx="163">
                  <c:v>94.95252835955408</c:v>
                </c:pt>
                <c:pt idx="164">
                  <c:v>94.110244705236966</c:v>
                </c:pt>
                <c:pt idx="165">
                  <c:v>85.15001665327874</c:v>
                </c:pt>
                <c:pt idx="166">
                  <c:v>84.642267980643012</c:v>
                </c:pt>
                <c:pt idx="167">
                  <c:v>78.075978135224631</c:v>
                </c:pt>
                <c:pt idx="168">
                  <c:v>84.514919378538821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E1F-46B6-ACBD-23BE26ABDCF4}"/>
            </c:ext>
          </c:extLst>
        </c:ser>
        <c:ser>
          <c:idx val="3"/>
          <c:order val="3"/>
          <c:tx>
            <c:strRef>
              <c:f>'Figure 25'!$R$2</c:f>
              <c:strCache>
                <c:ptCount val="1"/>
                <c:pt idx="0">
                  <c:v>South-East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25'!$N$3:$N$192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</c:numRef>
          </c:cat>
          <c:val>
            <c:numRef>
              <c:f>'Figure 25'!$R$3:$R$192</c:f>
              <c:numCache>
                <c:formatCode>0.0</c:formatCode>
                <c:ptCount val="190"/>
                <c:pt idx="0">
                  <c:v>101.55933838127626</c:v>
                </c:pt>
                <c:pt idx="1">
                  <c:v>105.73059266357276</c:v>
                </c:pt>
                <c:pt idx="2">
                  <c:v>108.83656188740457</c:v>
                </c:pt>
                <c:pt idx="3">
                  <c:v>107.52318233345233</c:v>
                </c:pt>
                <c:pt idx="4">
                  <c:v>105.89433139807977</c:v>
                </c:pt>
                <c:pt idx="5">
                  <c:v>104.13567442646976</c:v>
                </c:pt>
                <c:pt idx="6">
                  <c:v>103.51946213729653</c:v>
                </c:pt>
                <c:pt idx="7">
                  <c:v>114.77163381745987</c:v>
                </c:pt>
                <c:pt idx="8">
                  <c:v>102.80882325310486</c:v>
                </c:pt>
                <c:pt idx="9">
                  <c:v>100.41718179483807</c:v>
                </c:pt>
                <c:pt idx="10">
                  <c:v>101.1643963449386</c:v>
                </c:pt>
                <c:pt idx="11">
                  <c:v>97.604375301404787</c:v>
                </c:pt>
                <c:pt idx="12">
                  <c:v>97.581340147429998</c:v>
                </c:pt>
                <c:pt idx="13">
                  <c:v>92.716588692858352</c:v>
                </c:pt>
                <c:pt idx="14">
                  <c:v>95.727060356111707</c:v>
                </c:pt>
                <c:pt idx="15">
                  <c:v>95.058702691192408</c:v>
                </c:pt>
                <c:pt idx="16">
                  <c:v>85.113916915619185</c:v>
                </c:pt>
                <c:pt idx="17">
                  <c:v>80.88543173690573</c:v>
                </c:pt>
                <c:pt idx="18">
                  <c:v>80.99515247167578</c:v>
                </c:pt>
                <c:pt idx="19">
                  <c:v>72.906769629671388</c:v>
                </c:pt>
                <c:pt idx="20">
                  <c:v>52.942844259060934</c:v>
                </c:pt>
                <c:pt idx="21">
                  <c:v>48.85627141148251</c:v>
                </c:pt>
                <c:pt idx="22">
                  <c:v>53.708315327333423</c:v>
                </c:pt>
                <c:pt idx="23">
                  <c:v>29.09357483293563</c:v>
                </c:pt>
                <c:pt idx="24">
                  <c:v>25.85151782750566</c:v>
                </c:pt>
                <c:pt idx="25">
                  <c:v>23.674025640543888</c:v>
                </c:pt>
                <c:pt idx="26">
                  <c:v>22.562006400741538</c:v>
                </c:pt>
                <c:pt idx="27">
                  <c:v>17.255465995277731</c:v>
                </c:pt>
                <c:pt idx="28">
                  <c:v>17.664217850678597</c:v>
                </c:pt>
                <c:pt idx="29">
                  <c:v>26.114230063443756</c:v>
                </c:pt>
                <c:pt idx="30">
                  <c:v>26.054024262693446</c:v>
                </c:pt>
                <c:pt idx="31">
                  <c:v>24.70460139413413</c:v>
                </c:pt>
                <c:pt idx="32">
                  <c:v>24.19272369714848</c:v>
                </c:pt>
                <c:pt idx="33">
                  <c:v>22.909744534004744</c:v>
                </c:pt>
                <c:pt idx="34">
                  <c:v>18.045143390388873</c:v>
                </c:pt>
                <c:pt idx="35">
                  <c:v>18.97600035072557</c:v>
                </c:pt>
                <c:pt idx="74">
                  <c:v>31.940314024638468</c:v>
                </c:pt>
                <c:pt idx="75">
                  <c:v>29.962253161227295</c:v>
                </c:pt>
                <c:pt idx="76">
                  <c:v>24.370259724805692</c:v>
                </c:pt>
                <c:pt idx="79">
                  <c:v>34.171749055859308</c:v>
                </c:pt>
                <c:pt idx="81">
                  <c:v>33.943620865665849</c:v>
                </c:pt>
                <c:pt idx="82">
                  <c:v>30.68956403559865</c:v>
                </c:pt>
                <c:pt idx="83">
                  <c:v>23.332412678729142</c:v>
                </c:pt>
                <c:pt idx="86">
                  <c:v>37.134841453256435</c:v>
                </c:pt>
                <c:pt idx="87">
                  <c:v>37.329544244656134</c:v>
                </c:pt>
                <c:pt idx="88">
                  <c:v>38.148920579448742</c:v>
                </c:pt>
                <c:pt idx="89">
                  <c:v>36.413906268593152</c:v>
                </c:pt>
                <c:pt idx="90">
                  <c:v>30.694198623402173</c:v>
                </c:pt>
                <c:pt idx="91">
                  <c:v>35.092353556419852</c:v>
                </c:pt>
                <c:pt idx="92">
                  <c:v>42.627441770162029</c:v>
                </c:pt>
                <c:pt idx="93">
                  <c:v>39.688399125691276</c:v>
                </c:pt>
                <c:pt idx="94">
                  <c:v>39.013377675065293</c:v>
                </c:pt>
                <c:pt idx="95">
                  <c:v>37.241668702127527</c:v>
                </c:pt>
                <c:pt idx="96">
                  <c:v>35.749531844002277</c:v>
                </c:pt>
                <c:pt idx="97">
                  <c:v>32.19272996010497</c:v>
                </c:pt>
                <c:pt idx="98">
                  <c:v>35.759846933343354</c:v>
                </c:pt>
                <c:pt idx="99">
                  <c:v>43.048531649850631</c:v>
                </c:pt>
                <c:pt idx="100">
                  <c:v>41.199343642159718</c:v>
                </c:pt>
                <c:pt idx="102">
                  <c:v>41.900268680833477</c:v>
                </c:pt>
                <c:pt idx="103">
                  <c:v>38.171855526119657</c:v>
                </c:pt>
                <c:pt idx="104">
                  <c:v>31.15521485072243</c:v>
                </c:pt>
                <c:pt idx="105">
                  <c:v>37.478784234885921</c:v>
                </c:pt>
                <c:pt idx="106">
                  <c:v>44.004722269194396</c:v>
                </c:pt>
                <c:pt idx="107">
                  <c:v>44.678754172694767</c:v>
                </c:pt>
                <c:pt idx="108">
                  <c:v>43.859797455987078</c:v>
                </c:pt>
                <c:pt idx="109">
                  <c:v>44.388428561586792</c:v>
                </c:pt>
                <c:pt idx="110">
                  <c:v>41.178794881911955</c:v>
                </c:pt>
                <c:pt idx="111">
                  <c:v>37.30546943990381</c:v>
                </c:pt>
                <c:pt idx="112">
                  <c:v>37.806412014855738</c:v>
                </c:pt>
                <c:pt idx="113">
                  <c:v>44.263952301323371</c:v>
                </c:pt>
                <c:pt idx="114">
                  <c:v>44.591291985294575</c:v>
                </c:pt>
                <c:pt idx="115">
                  <c:v>46.829547376134379</c:v>
                </c:pt>
                <c:pt idx="116">
                  <c:v>47.167947441269135</c:v>
                </c:pt>
                <c:pt idx="117">
                  <c:v>43.221909074397665</c:v>
                </c:pt>
                <c:pt idx="118">
                  <c:v>35.865903838566041</c:v>
                </c:pt>
                <c:pt idx="119">
                  <c:v>38.814015244036106</c:v>
                </c:pt>
                <c:pt idx="120">
                  <c:v>50.125453281476062</c:v>
                </c:pt>
                <c:pt idx="121">
                  <c:v>57.461792833925188</c:v>
                </c:pt>
                <c:pt idx="122">
                  <c:v>52.095215727536342</c:v>
                </c:pt>
                <c:pt idx="123">
                  <c:v>55.766805078005127</c:v>
                </c:pt>
                <c:pt idx="124">
                  <c:v>46.270979338506535</c:v>
                </c:pt>
                <c:pt idx="125">
                  <c:v>44.891769848874873</c:v>
                </c:pt>
                <c:pt idx="126">
                  <c:v>46.769122371906882</c:v>
                </c:pt>
                <c:pt idx="127">
                  <c:v>61.408100507925774</c:v>
                </c:pt>
                <c:pt idx="128">
                  <c:v>58.973288490564855</c:v>
                </c:pt>
                <c:pt idx="129">
                  <c:v>57.003663829547371</c:v>
                </c:pt>
                <c:pt idx="130">
                  <c:v>57.06715768245558</c:v>
                </c:pt>
                <c:pt idx="131">
                  <c:v>52.513581221151263</c:v>
                </c:pt>
                <c:pt idx="132">
                  <c:v>47.670731325429486</c:v>
                </c:pt>
                <c:pt idx="133">
                  <c:v>54.005429983277907</c:v>
                </c:pt>
                <c:pt idx="134">
                  <c:v>62.16522305519544</c:v>
                </c:pt>
                <c:pt idx="135">
                  <c:v>62.222773362393461</c:v>
                </c:pt>
                <c:pt idx="136">
                  <c:v>67.285014624003409</c:v>
                </c:pt>
                <c:pt idx="137">
                  <c:v>67.102963004716003</c:v>
                </c:pt>
                <c:pt idx="138">
                  <c:v>61.690841678722862</c:v>
                </c:pt>
                <c:pt idx="139">
                  <c:v>58.169525706304917</c:v>
                </c:pt>
                <c:pt idx="141">
                  <c:v>72.102236501763031</c:v>
                </c:pt>
                <c:pt idx="142">
                  <c:v>71.075393470241565</c:v>
                </c:pt>
                <c:pt idx="143">
                  <c:v>64.014636529320029</c:v>
                </c:pt>
                <c:pt idx="144">
                  <c:v>68.137853935328707</c:v>
                </c:pt>
                <c:pt idx="145">
                  <c:v>65.206614934646055</c:v>
                </c:pt>
                <c:pt idx="146">
                  <c:v>60.471707094050821</c:v>
                </c:pt>
                <c:pt idx="147">
                  <c:v>68.37544545278044</c:v>
                </c:pt>
                <c:pt idx="148">
                  <c:v>65.493176508902792</c:v>
                </c:pt>
                <c:pt idx="150">
                  <c:v>75.584515466371059</c:v>
                </c:pt>
                <c:pt idx="151">
                  <c:v>72.463521409916765</c:v>
                </c:pt>
                <c:pt idx="152">
                  <c:v>69.90480932428963</c:v>
                </c:pt>
                <c:pt idx="153">
                  <c:v>65.952626997100253</c:v>
                </c:pt>
                <c:pt idx="156">
                  <c:v>74.379710526150973</c:v>
                </c:pt>
                <c:pt idx="157">
                  <c:v>82.929228591648979</c:v>
                </c:pt>
                <c:pt idx="158">
                  <c:v>80.50214506259826</c:v>
                </c:pt>
                <c:pt idx="159">
                  <c:v>74.344324821975462</c:v>
                </c:pt>
                <c:pt idx="160">
                  <c:v>69.05795739936994</c:v>
                </c:pt>
                <c:pt idx="164">
                  <c:v>87.249052727830701</c:v>
                </c:pt>
                <c:pt idx="165">
                  <c:v>78.862584471625681</c:v>
                </c:pt>
                <c:pt idx="166">
                  <c:v>75.897556820672776</c:v>
                </c:pt>
                <c:pt idx="167">
                  <c:v>71.327158058232968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E1F-46B6-ACBD-23BE26ABDCF4}"/>
            </c:ext>
          </c:extLst>
        </c:ser>
        <c:ser>
          <c:idx val="4"/>
          <c:order val="4"/>
          <c:tx>
            <c:strRef>
              <c:f>'Figure 25'!$S$2</c:f>
              <c:strCache>
                <c:ptCount val="1"/>
                <c:pt idx="0">
                  <c:v>Strathclyde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25'!$N$3:$N$192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</c:numCache>
              <c:extLst xmlns:c15="http://schemas.microsoft.com/office/drawing/2012/chart"/>
            </c:numRef>
          </c:cat>
          <c:val>
            <c:numRef>
              <c:f>'Figure 25'!$S$3:$S$192</c:f>
              <c:numCache>
                <c:formatCode>0.0</c:formatCode>
                <c:ptCount val="190"/>
                <c:pt idx="0">
                  <c:v>100.57546840995647</c:v>
                </c:pt>
                <c:pt idx="1">
                  <c:v>106.11402509521218</c:v>
                </c:pt>
                <c:pt idx="2">
                  <c:v>106.87120001360174</c:v>
                </c:pt>
                <c:pt idx="3">
                  <c:v>108.7536682195321</c:v>
                </c:pt>
                <c:pt idx="4">
                  <c:v>106.38315679406963</c:v>
                </c:pt>
                <c:pt idx="5">
                  <c:v>103.56230447497279</c:v>
                </c:pt>
                <c:pt idx="6">
                  <c:v>99.634266186071812</c:v>
                </c:pt>
                <c:pt idx="7">
                  <c:v>103.44543151523395</c:v>
                </c:pt>
                <c:pt idx="8">
                  <c:v>102.40709585826986</c:v>
                </c:pt>
                <c:pt idx="9">
                  <c:v>101.96120528427639</c:v>
                </c:pt>
                <c:pt idx="10">
                  <c:v>99.977693144722522</c:v>
                </c:pt>
                <c:pt idx="11">
                  <c:v>102.24480583514691</c:v>
                </c:pt>
                <c:pt idx="12">
                  <c:v>99.786197633297064</c:v>
                </c:pt>
                <c:pt idx="13">
                  <c:v>91.82389145810663</c:v>
                </c:pt>
                <c:pt idx="14">
                  <c:v>96.346444844940152</c:v>
                </c:pt>
                <c:pt idx="15">
                  <c:v>95.987830692328615</c:v>
                </c:pt>
                <c:pt idx="16">
                  <c:v>87.929581236398263</c:v>
                </c:pt>
                <c:pt idx="17">
                  <c:v>83.582082256528835</c:v>
                </c:pt>
                <c:pt idx="18">
                  <c:v>86.493135371327526</c:v>
                </c:pt>
                <c:pt idx="19">
                  <c:v>77.961689846300331</c:v>
                </c:pt>
                <c:pt idx="20">
                  <c:v>58.088827869967353</c:v>
                </c:pt>
                <c:pt idx="21">
                  <c:v>55.710809983677905</c:v>
                </c:pt>
                <c:pt idx="22">
                  <c:v>61.340239050598477</c:v>
                </c:pt>
                <c:pt idx="23">
                  <c:v>34.428960656964094</c:v>
                </c:pt>
                <c:pt idx="24">
                  <c:v>30.275418253536444</c:v>
                </c:pt>
                <c:pt idx="25">
                  <c:v>30.096572361262247</c:v>
                </c:pt>
                <c:pt idx="26">
                  <c:v>28.829213139281833</c:v>
                </c:pt>
                <c:pt idx="27">
                  <c:v>23.776519144450475</c:v>
                </c:pt>
                <c:pt idx="28">
                  <c:v>24.628553454842219</c:v>
                </c:pt>
                <c:pt idx="29">
                  <c:v>33.307875408052226</c:v>
                </c:pt>
                <c:pt idx="30">
                  <c:v>32.898888057671385</c:v>
                </c:pt>
                <c:pt idx="31">
                  <c:v>31.48509759249184</c:v>
                </c:pt>
                <c:pt idx="32">
                  <c:v>31.092559847660496</c:v>
                </c:pt>
                <c:pt idx="33">
                  <c:v>29.899096334330793</c:v>
                </c:pt>
                <c:pt idx="34">
                  <c:v>24.981624897986947</c:v>
                </c:pt>
                <c:pt idx="35">
                  <c:v>26.582082256528835</c:v>
                </c:pt>
                <c:pt idx="40">
                  <c:v>31.631486330250269</c:v>
                </c:pt>
                <c:pt idx="41">
                  <c:v>27.044286418661585</c:v>
                </c:pt>
                <c:pt idx="47">
                  <c:v>32.884903767682246</c:v>
                </c:pt>
                <c:pt idx="48">
                  <c:v>28.414691580522316</c:v>
                </c:pt>
                <c:pt idx="52">
                  <c:v>35.900533018226326</c:v>
                </c:pt>
                <c:pt idx="53">
                  <c:v>37.065271354733405</c:v>
                </c:pt>
                <c:pt idx="54">
                  <c:v>35.507978271218718</c:v>
                </c:pt>
                <c:pt idx="55">
                  <c:v>30.20646167709468</c:v>
                </c:pt>
                <c:pt idx="59">
                  <c:v>35.378464193416761</c:v>
                </c:pt>
                <c:pt idx="60">
                  <c:v>36.348939914309021</c:v>
                </c:pt>
                <c:pt idx="61">
                  <c:v>35.694776931447223</c:v>
                </c:pt>
                <c:pt idx="62">
                  <c:v>31.047478577257891</c:v>
                </c:pt>
                <c:pt idx="67">
                  <c:v>40.889247823721433</c:v>
                </c:pt>
                <c:pt idx="68">
                  <c:v>37.553055291077264</c:v>
                </c:pt>
                <c:pt idx="69">
                  <c:v>32.072816070457009</c:v>
                </c:pt>
                <c:pt idx="74">
                  <c:v>41.40316410500543</c:v>
                </c:pt>
                <c:pt idx="75">
                  <c:v>38.784824707562564</c:v>
                </c:pt>
                <c:pt idx="76">
                  <c:v>33.500892614254624</c:v>
                </c:pt>
                <c:pt idx="77">
                  <c:v>32.614318382752984</c:v>
                </c:pt>
                <c:pt idx="78">
                  <c:v>43.233784174374321</c:v>
                </c:pt>
                <c:pt idx="79">
                  <c:v>42.972881528835693</c:v>
                </c:pt>
                <c:pt idx="80">
                  <c:v>42.953329026115341</c:v>
                </c:pt>
                <c:pt idx="81">
                  <c:v>43.859557773394997</c:v>
                </c:pt>
                <c:pt idx="82">
                  <c:v>38.831771966811743</c:v>
                </c:pt>
                <c:pt idx="83">
                  <c:v>30.218958276659407</c:v>
                </c:pt>
                <c:pt idx="84">
                  <c:v>37.58362520402612</c:v>
                </c:pt>
                <c:pt idx="85">
                  <c:v>45.323377142274218</c:v>
                </c:pt>
                <c:pt idx="86">
                  <c:v>47.313770912676823</c:v>
                </c:pt>
                <c:pt idx="87">
                  <c:v>45.944135099292701</c:v>
                </c:pt>
                <c:pt idx="88">
                  <c:v>47.037613064472247</c:v>
                </c:pt>
                <c:pt idx="89">
                  <c:v>44.358456882480958</c:v>
                </c:pt>
                <c:pt idx="90">
                  <c:v>37.67212578210011</c:v>
                </c:pt>
                <c:pt idx="91">
                  <c:v>44.045655093852019</c:v>
                </c:pt>
                <c:pt idx="92">
                  <c:v>51.705853849292708</c:v>
                </c:pt>
                <c:pt idx="93">
                  <c:v>49.522005066648525</c:v>
                </c:pt>
                <c:pt idx="94">
                  <c:v>48.675271184711647</c:v>
                </c:pt>
                <c:pt idx="95">
                  <c:v>47.066066206474424</c:v>
                </c:pt>
                <c:pt idx="96">
                  <c:v>45.403720926278567</c:v>
                </c:pt>
                <c:pt idx="97">
                  <c:v>40.57027424510337</c:v>
                </c:pt>
                <c:pt idx="98">
                  <c:v>47.456873979869428</c:v>
                </c:pt>
                <c:pt idx="99">
                  <c:v>53.975567872687705</c:v>
                </c:pt>
                <c:pt idx="100">
                  <c:v>51.386047164037002</c:v>
                </c:pt>
                <c:pt idx="101">
                  <c:v>46.478058691512508</c:v>
                </c:pt>
                <c:pt idx="102">
                  <c:v>51.662115750816106</c:v>
                </c:pt>
                <c:pt idx="103">
                  <c:v>48.35876292165397</c:v>
                </c:pt>
                <c:pt idx="104">
                  <c:v>40.954217389825899</c:v>
                </c:pt>
                <c:pt idx="105">
                  <c:v>49.550462459194776</c:v>
                </c:pt>
                <c:pt idx="106">
                  <c:v>56.018379352557133</c:v>
                </c:pt>
                <c:pt idx="107">
                  <c:v>55.140731263601737</c:v>
                </c:pt>
                <c:pt idx="108">
                  <c:v>53.443833310663763</c:v>
                </c:pt>
                <c:pt idx="109">
                  <c:v>54.488068722796513</c:v>
                </c:pt>
                <c:pt idx="110">
                  <c:v>50.614586167029387</c:v>
                </c:pt>
                <c:pt idx="111">
                  <c:v>45.741932467355831</c:v>
                </c:pt>
                <c:pt idx="112">
                  <c:v>47.160458038628938</c:v>
                </c:pt>
                <c:pt idx="113">
                  <c:v>52.976056685255713</c:v>
                </c:pt>
                <c:pt idx="114">
                  <c:v>52.692825931719256</c:v>
                </c:pt>
                <c:pt idx="115">
                  <c:v>55.830654073721441</c:v>
                </c:pt>
                <c:pt idx="116">
                  <c:v>54.52093818008705</c:v>
                </c:pt>
                <c:pt idx="117">
                  <c:v>50.166272782916224</c:v>
                </c:pt>
                <c:pt idx="118">
                  <c:v>44.855638771762784</c:v>
                </c:pt>
                <c:pt idx="119">
                  <c:v>45.699320763057678</c:v>
                </c:pt>
                <c:pt idx="120">
                  <c:v>59.333956746463549</c:v>
                </c:pt>
                <c:pt idx="121">
                  <c:v>66.504348306583239</c:v>
                </c:pt>
                <c:pt idx="122">
                  <c:v>60.743109868063108</c:v>
                </c:pt>
                <c:pt idx="123">
                  <c:v>63.988213241294879</c:v>
                </c:pt>
                <c:pt idx="124">
                  <c:v>51.934422606093577</c:v>
                </c:pt>
                <c:pt idx="125">
                  <c:v>51.356561139825899</c:v>
                </c:pt>
                <c:pt idx="126">
                  <c:v>52.752257038900979</c:v>
                </c:pt>
                <c:pt idx="127">
                  <c:v>70.433508739118608</c:v>
                </c:pt>
                <c:pt idx="128">
                  <c:v>66.066044953754073</c:v>
                </c:pt>
                <c:pt idx="129">
                  <c:v>63.305711881120786</c:v>
                </c:pt>
                <c:pt idx="130">
                  <c:v>65.994954604189331</c:v>
                </c:pt>
                <c:pt idx="131">
                  <c:v>60.225121565560393</c:v>
                </c:pt>
                <c:pt idx="132">
                  <c:v>53.588768362350386</c:v>
                </c:pt>
                <c:pt idx="133">
                  <c:v>61.667938996191516</c:v>
                </c:pt>
                <c:pt idx="134">
                  <c:v>70.770610888193687</c:v>
                </c:pt>
                <c:pt idx="135">
                  <c:v>69.08962272170838</c:v>
                </c:pt>
                <c:pt idx="136">
                  <c:v>73.015693008705114</c:v>
                </c:pt>
                <c:pt idx="137">
                  <c:v>73.042199401523391</c:v>
                </c:pt>
                <c:pt idx="138">
                  <c:v>67.581317158596292</c:v>
                </c:pt>
                <c:pt idx="139">
                  <c:v>62.839384691240483</c:v>
                </c:pt>
                <c:pt idx="140">
                  <c:v>70.808661758705114</c:v>
                </c:pt>
                <c:pt idx="141">
                  <c:v>79.053399585146906</c:v>
                </c:pt>
                <c:pt idx="142">
                  <c:v>77.511565730413494</c:v>
                </c:pt>
                <c:pt idx="143">
                  <c:v>68.651383127040262</c:v>
                </c:pt>
                <c:pt idx="144">
                  <c:v>73.953550054406975</c:v>
                </c:pt>
                <c:pt idx="145">
                  <c:v>70.300564472252461</c:v>
                </c:pt>
                <c:pt idx="146">
                  <c:v>64.997169137649621</c:v>
                </c:pt>
                <c:pt idx="147">
                  <c:v>71.563996191512516</c:v>
                </c:pt>
                <c:pt idx="148">
                  <c:v>71.390076679815024</c:v>
                </c:pt>
                <c:pt idx="149">
                  <c:v>80.66742468035909</c:v>
                </c:pt>
                <c:pt idx="150">
                  <c:v>79.75654583786725</c:v>
                </c:pt>
                <c:pt idx="151">
                  <c:v>77.743500918117519</c:v>
                </c:pt>
                <c:pt idx="152">
                  <c:v>72.699163492927084</c:v>
                </c:pt>
                <c:pt idx="153">
                  <c:v>68.769811785908601</c:v>
                </c:pt>
                <c:pt idx="154">
                  <c:v>78.544299170293783</c:v>
                </c:pt>
                <c:pt idx="155">
                  <c:v>89.787149755168656</c:v>
                </c:pt>
                <c:pt idx="156">
                  <c:v>75.683942294613701</c:v>
                </c:pt>
                <c:pt idx="157">
                  <c:v>85.533902339499463</c:v>
                </c:pt>
                <c:pt idx="158">
                  <c:v>83.793449061479876</c:v>
                </c:pt>
                <c:pt idx="159">
                  <c:v>77.122878978509249</c:v>
                </c:pt>
                <c:pt idx="160">
                  <c:v>71.840766118063115</c:v>
                </c:pt>
                <c:pt idx="161">
                  <c:v>79.946409140369965</c:v>
                </c:pt>
                <c:pt idx="162">
                  <c:v>96.601809031556044</c:v>
                </c:pt>
                <c:pt idx="163">
                  <c:v>95.18949350516867</c:v>
                </c:pt>
                <c:pt idx="164">
                  <c:v>93.568697293253535</c:v>
                </c:pt>
                <c:pt idx="165">
                  <c:v>84.613872075625679</c:v>
                </c:pt>
                <c:pt idx="166">
                  <c:v>80.012704876224149</c:v>
                </c:pt>
                <c:pt idx="167">
                  <c:v>73.043483065832419</c:v>
                </c:pt>
                <c:pt idx="168">
                  <c:v>80.535449537540813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1E1F-46B6-ACBD-23BE26ABD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'Figure 25'!$T$1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25'!$N$3:$N$192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25'!$T$2:$T$191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1-1E1F-46B6-ACBD-23BE26ABDCF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25'!$U$1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25'!$N$3:$N$192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25'!$U$2:$U$191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1E1F-46B6-ACBD-23BE26ABDCF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25'!$V$1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25'!$N$3:$N$192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25'!$V$2:$V$191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1E1F-46B6-ACBD-23BE26ABDCF4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25'!$AF$1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84"/>
                        <a:gd name="adj2" fmla="val 11176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1E1F-46B6-ACBD-23BE26ABDC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25'!$AG$9:$AG$10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25'!$AH$9:$AH$10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E1F-46B6-ACBD-23BE26ABDCF4}"/>
            </c:ext>
          </c:extLst>
        </c:ser>
        <c:ser>
          <c:idx val="9"/>
          <c:order val="9"/>
          <c:tx>
            <c:strRef>
              <c:f>'Figure 25'!$AF$2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1F-46B6-ACBD-23BE26ABDC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25'!$AG$12:$AG$13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25'!$AH$12:$AH$13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E1F-46B6-ACBD-23BE26ABDCF4}"/>
            </c:ext>
          </c:extLst>
        </c:ser>
        <c:ser>
          <c:idx val="10"/>
          <c:order val="10"/>
          <c:tx>
            <c:strRef>
              <c:f>'Figure 25'!$AF$3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1F-46B6-ACBD-23BE26ABDC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25'!$AG$15:$AG$16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25'!$AH$15:$AH$16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E1F-46B6-ACBD-23BE26ABDCF4}"/>
            </c:ext>
          </c:extLst>
        </c:ser>
        <c:ser>
          <c:idx val="11"/>
          <c:order val="11"/>
          <c:tx>
            <c:strRef>
              <c:f>'Figure 25'!$AF$4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1F-46B6-ACBD-23BE26ABDC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25'!$AG$18:$AG$19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25'!$AH$18:$AH$19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E1F-46B6-ACBD-23BE26ABDCF4}"/>
            </c:ext>
          </c:extLst>
        </c:ser>
        <c:ser>
          <c:idx val="12"/>
          <c:order val="12"/>
          <c:tx>
            <c:strRef>
              <c:f>'Figure 25'!$AF$5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1F-46B6-ACBD-23BE26ABDC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25'!$AG$21:$AG$22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25'!$AH$21:$AH$22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1E1F-46B6-ACBD-23BE26ABDCF4}"/>
            </c:ext>
          </c:extLst>
        </c:ser>
        <c:ser>
          <c:idx val="13"/>
          <c:order val="13"/>
          <c:tx>
            <c:strRef>
              <c:f>'Figure 25'!$AF$6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1F-46B6-ACBD-23BE26ABDC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25'!$AG$24:$AG$25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25'!$AH$24:$AH$25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1E1F-46B6-ACBD-23BE26ABD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25'!$AF$7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1E1F-46B6-ACBD-23BE26ABDCF4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25'!$AG$27:$AG$28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25'!$AH$27:$AH$28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1E1F-46B6-ACBD-23BE26ABDCF4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59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22054758711789E-2"/>
          <c:y val="0.12727979824917557"/>
          <c:w val="0.94400474802973167"/>
          <c:h val="0.69248447868448371"/>
        </c:manualLayout>
      </c:layout>
      <c:lineChart>
        <c:grouping val="standard"/>
        <c:varyColors val="0"/>
        <c:ser>
          <c:idx val="1"/>
          <c:order val="0"/>
          <c:tx>
            <c:strRef>
              <c:f>'Figure 26'!$AC$2</c:f>
              <c:strCache>
                <c:ptCount val="1"/>
                <c:pt idx="0">
                  <c:v>Road Traffic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'Figure 26'!$AB$36:$AB$70</c:f>
              <c:numCache>
                <c:formatCode>dd\ mmm</c:formatCode>
                <c:ptCount val="35"/>
                <c:pt idx="0">
                  <c:v>44046</c:v>
                </c:pt>
                <c:pt idx="1">
                  <c:v>44047</c:v>
                </c:pt>
                <c:pt idx="2">
                  <c:v>44048</c:v>
                </c:pt>
                <c:pt idx="3">
                  <c:v>44049</c:v>
                </c:pt>
                <c:pt idx="4">
                  <c:v>44050</c:v>
                </c:pt>
                <c:pt idx="5">
                  <c:v>44051</c:v>
                </c:pt>
                <c:pt idx="6">
                  <c:v>44052</c:v>
                </c:pt>
                <c:pt idx="7">
                  <c:v>44053</c:v>
                </c:pt>
                <c:pt idx="8">
                  <c:v>44054</c:v>
                </c:pt>
                <c:pt idx="9">
                  <c:v>44055</c:v>
                </c:pt>
                <c:pt idx="10">
                  <c:v>44056</c:v>
                </c:pt>
                <c:pt idx="11">
                  <c:v>44057</c:v>
                </c:pt>
                <c:pt idx="12">
                  <c:v>44058</c:v>
                </c:pt>
                <c:pt idx="13">
                  <c:v>44059</c:v>
                </c:pt>
                <c:pt idx="14">
                  <c:v>44060</c:v>
                </c:pt>
                <c:pt idx="15">
                  <c:v>44061</c:v>
                </c:pt>
                <c:pt idx="16">
                  <c:v>44062</c:v>
                </c:pt>
                <c:pt idx="17">
                  <c:v>44063</c:v>
                </c:pt>
                <c:pt idx="18">
                  <c:v>44064</c:v>
                </c:pt>
                <c:pt idx="19">
                  <c:v>44065</c:v>
                </c:pt>
                <c:pt idx="20">
                  <c:v>44066</c:v>
                </c:pt>
                <c:pt idx="21">
                  <c:v>44067</c:v>
                </c:pt>
                <c:pt idx="22">
                  <c:v>44068</c:v>
                </c:pt>
                <c:pt idx="23">
                  <c:v>44069</c:v>
                </c:pt>
                <c:pt idx="24">
                  <c:v>44070</c:v>
                </c:pt>
                <c:pt idx="25">
                  <c:v>44071</c:v>
                </c:pt>
                <c:pt idx="26">
                  <c:v>44072</c:v>
                </c:pt>
                <c:pt idx="27">
                  <c:v>44073</c:v>
                </c:pt>
                <c:pt idx="28">
                  <c:v>44074</c:v>
                </c:pt>
                <c:pt idx="29">
                  <c:v>44075</c:v>
                </c:pt>
                <c:pt idx="30">
                  <c:v>44076</c:v>
                </c:pt>
                <c:pt idx="31">
                  <c:v>44077</c:v>
                </c:pt>
                <c:pt idx="32">
                  <c:v>44078</c:v>
                </c:pt>
                <c:pt idx="33">
                  <c:v>44079</c:v>
                </c:pt>
                <c:pt idx="34">
                  <c:v>44080</c:v>
                </c:pt>
              </c:numCache>
            </c:numRef>
          </c:cat>
          <c:val>
            <c:numRef>
              <c:f>'Figure 26'!$AC$36:$AC$70</c:f>
              <c:numCache>
                <c:formatCode>General</c:formatCode>
                <c:ptCount val="35"/>
                <c:pt idx="0">
                  <c:v>96.897116848133564</c:v>
                </c:pt>
                <c:pt idx="1">
                  <c:v>94.221286194524239</c:v>
                </c:pt>
                <c:pt idx="2">
                  <c:v>99.469286895328338</c:v>
                </c:pt>
                <c:pt idx="3">
                  <c:v>81.357150939332996</c:v>
                </c:pt>
                <c:pt idx="4">
                  <c:v>83.978596274788202</c:v>
                </c:pt>
                <c:pt idx="5">
                  <c:v>63.951294115070581</c:v>
                </c:pt>
                <c:pt idx="6">
                  <c:v>55.606250296564227</c:v>
                </c:pt>
                <c:pt idx="7">
                  <c:v>79.793846794003741</c:v>
                </c:pt>
                <c:pt idx="8">
                  <c:v>84.371703574465911</c:v>
                </c:pt>
                <c:pt idx="9">
                  <c:v>78.772570819539283</c:v>
                </c:pt>
                <c:pt idx="10">
                  <c:v>87.679352924214598</c:v>
                </c:pt>
                <c:pt idx="11">
                  <c:v>91.572465698924347</c:v>
                </c:pt>
                <c:pt idx="12">
                  <c:v>67.591095407908142</c:v>
                </c:pt>
                <c:pt idx="13">
                  <c:v>60.865931065696735</c:v>
                </c:pt>
                <c:pt idx="14">
                  <c:v>85.408674640746653</c:v>
                </c:pt>
                <c:pt idx="15">
                  <c:v>88.91415514780762</c:v>
                </c:pt>
                <c:pt idx="16">
                  <c:v>91.6826963437736</c:v>
                </c:pt>
                <c:pt idx="17">
                  <c:v>94.107405528322346</c:v>
                </c:pt>
                <c:pt idx="18">
                  <c:v>97.268689021830781</c:v>
                </c:pt>
                <c:pt idx="19">
                  <c:v>69.891703866467608</c:v>
                </c:pt>
                <c:pt idx="20">
                  <c:v>62.026272853696199</c:v>
                </c:pt>
                <c:pt idx="21">
                  <c:v>98.670662223374009</c:v>
                </c:pt>
                <c:pt idx="22">
                  <c:v>93.247460497643914</c:v>
                </c:pt>
                <c:pt idx="23">
                  <c:v>103.52190560314779</c:v>
                </c:pt>
                <c:pt idx="24">
                  <c:v>106.31672695285268</c:v>
                </c:pt>
                <c:pt idx="25">
                  <c:v>111.17600037960223</c:v>
                </c:pt>
                <c:pt idx="26">
                  <c:v>90.629300181406052</c:v>
                </c:pt>
                <c:pt idx="27">
                  <c:v>79.278828781148363</c:v>
                </c:pt>
                <c:pt idx="28">
                  <c:v>101.96626650265902</c:v>
                </c:pt>
                <c:pt idx="29">
                  <c:v>104.08254888291097</c:v>
                </c:pt>
                <c:pt idx="30">
                  <c:v>103.08645805577963</c:v>
                </c:pt>
                <c:pt idx="31">
                  <c:v>109.08964817444182</c:v>
                </c:pt>
                <c:pt idx="32">
                  <c:v>113.24921250789318</c:v>
                </c:pt>
                <c:pt idx="33">
                  <c:v>92.403210558781765</c:v>
                </c:pt>
                <c:pt idx="34">
                  <c:v>81.737118162141257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F-4696-AE40-2FC984DE820E}"/>
            </c:ext>
          </c:extLst>
        </c:ser>
        <c:ser>
          <c:idx val="2"/>
          <c:order val="1"/>
          <c:tx>
            <c:strRef>
              <c:f>'Figure 26'!$AD$2</c:f>
              <c:strCache>
                <c:ptCount val="1"/>
                <c:pt idx="0">
                  <c:v>Rail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26'!$AB$36:$AB$70</c:f>
              <c:numCache>
                <c:formatCode>dd\ mmm</c:formatCode>
                <c:ptCount val="35"/>
                <c:pt idx="0">
                  <c:v>44046</c:v>
                </c:pt>
                <c:pt idx="1">
                  <c:v>44047</c:v>
                </c:pt>
                <c:pt idx="2">
                  <c:v>44048</c:v>
                </c:pt>
                <c:pt idx="3">
                  <c:v>44049</c:v>
                </c:pt>
                <c:pt idx="4">
                  <c:v>44050</c:v>
                </c:pt>
                <c:pt idx="5">
                  <c:v>44051</c:v>
                </c:pt>
                <c:pt idx="6">
                  <c:v>44052</c:v>
                </c:pt>
                <c:pt idx="7">
                  <c:v>44053</c:v>
                </c:pt>
                <c:pt idx="8">
                  <c:v>44054</c:v>
                </c:pt>
                <c:pt idx="9">
                  <c:v>44055</c:v>
                </c:pt>
                <c:pt idx="10">
                  <c:v>44056</c:v>
                </c:pt>
                <c:pt idx="11">
                  <c:v>44057</c:v>
                </c:pt>
                <c:pt idx="12">
                  <c:v>44058</c:v>
                </c:pt>
                <c:pt idx="13">
                  <c:v>44059</c:v>
                </c:pt>
                <c:pt idx="14">
                  <c:v>44060</c:v>
                </c:pt>
                <c:pt idx="15">
                  <c:v>44061</c:v>
                </c:pt>
                <c:pt idx="16">
                  <c:v>44062</c:v>
                </c:pt>
                <c:pt idx="17">
                  <c:v>44063</c:v>
                </c:pt>
                <c:pt idx="18">
                  <c:v>44064</c:v>
                </c:pt>
                <c:pt idx="19">
                  <c:v>44065</c:v>
                </c:pt>
                <c:pt idx="20">
                  <c:v>44066</c:v>
                </c:pt>
                <c:pt idx="21">
                  <c:v>44067</c:v>
                </c:pt>
                <c:pt idx="22">
                  <c:v>44068</c:v>
                </c:pt>
                <c:pt idx="23">
                  <c:v>44069</c:v>
                </c:pt>
                <c:pt idx="24">
                  <c:v>44070</c:v>
                </c:pt>
                <c:pt idx="25">
                  <c:v>44071</c:v>
                </c:pt>
                <c:pt idx="26">
                  <c:v>44072</c:v>
                </c:pt>
                <c:pt idx="27">
                  <c:v>44073</c:v>
                </c:pt>
                <c:pt idx="28">
                  <c:v>44074</c:v>
                </c:pt>
                <c:pt idx="29">
                  <c:v>44075</c:v>
                </c:pt>
                <c:pt idx="30">
                  <c:v>44076</c:v>
                </c:pt>
                <c:pt idx="31">
                  <c:v>44077</c:v>
                </c:pt>
                <c:pt idx="32">
                  <c:v>44078</c:v>
                </c:pt>
                <c:pt idx="33">
                  <c:v>44079</c:v>
                </c:pt>
                <c:pt idx="34">
                  <c:v>44080</c:v>
                </c:pt>
              </c:numCache>
            </c:numRef>
          </c:cat>
          <c:val>
            <c:numRef>
              <c:f>'Figure 26'!$AD$36:$AD$70</c:f>
              <c:numCache>
                <c:formatCode>General</c:formatCode>
                <c:ptCount val="35"/>
                <c:pt idx="0">
                  <c:v>113.10955609009403</c:v>
                </c:pt>
                <c:pt idx="1">
                  <c:v>103.70653837743275</c:v>
                </c:pt>
                <c:pt idx="2">
                  <c:v>97.146293461622562</c:v>
                </c:pt>
                <c:pt idx="3">
                  <c:v>52.536628034113278</c:v>
                </c:pt>
                <c:pt idx="4">
                  <c:v>54.887382462278588</c:v>
                </c:pt>
                <c:pt idx="5">
                  <c:v>29.849114366936362</c:v>
                </c:pt>
                <c:pt idx="6">
                  <c:v>38.486770172753118</c:v>
                </c:pt>
                <c:pt idx="7">
                  <c:v>67.242510387054438</c:v>
                </c:pt>
                <c:pt idx="8">
                  <c:v>63.853050513885847</c:v>
                </c:pt>
                <c:pt idx="9">
                  <c:v>13.612508200306145</c:v>
                </c:pt>
                <c:pt idx="10">
                  <c:v>21.047452438224358</c:v>
                </c:pt>
                <c:pt idx="11">
                  <c:v>31.981193964574679</c:v>
                </c:pt>
                <c:pt idx="12">
                  <c:v>20.282090531379836</c:v>
                </c:pt>
                <c:pt idx="13">
                  <c:v>31.379838180625409</c:v>
                </c:pt>
                <c:pt idx="14">
                  <c:v>47.889787885414385</c:v>
                </c:pt>
                <c:pt idx="15">
                  <c:v>88.235294117647058</c:v>
                </c:pt>
                <c:pt idx="16">
                  <c:v>53.848677017275314</c:v>
                </c:pt>
                <c:pt idx="17">
                  <c:v>68.226547124425977</c:v>
                </c:pt>
                <c:pt idx="18">
                  <c:v>31.489175595888913</c:v>
                </c:pt>
                <c:pt idx="19">
                  <c:v>54.067351847802314</c:v>
                </c:pt>
                <c:pt idx="20">
                  <c:v>23.726219112180189</c:v>
                </c:pt>
                <c:pt idx="21">
                  <c:v>56.472774983599386</c:v>
                </c:pt>
                <c:pt idx="22">
                  <c:v>54.395364093592825</c:v>
                </c:pt>
                <c:pt idx="23">
                  <c:v>66.039798819155919</c:v>
                </c:pt>
                <c:pt idx="24">
                  <c:v>46.085720533566587</c:v>
                </c:pt>
                <c:pt idx="25">
                  <c:v>76.973540345506237</c:v>
                </c:pt>
                <c:pt idx="26">
                  <c:v>72.764049857861352</c:v>
                </c:pt>
                <c:pt idx="27">
                  <c:v>54.286026678329321</c:v>
                </c:pt>
                <c:pt idx="28">
                  <c:v>87.688607041329533</c:v>
                </c:pt>
                <c:pt idx="29">
                  <c:v>109.22807784823966</c:v>
                </c:pt>
                <c:pt idx="30">
                  <c:v>86.868576426853267</c:v>
                </c:pt>
                <c:pt idx="31">
                  <c:v>70.577301552591294</c:v>
                </c:pt>
                <c:pt idx="32">
                  <c:v>93.920839711349231</c:v>
                </c:pt>
                <c:pt idx="33">
                  <c:v>78.886945112617539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F-4696-AE40-2FC984DE820E}"/>
            </c:ext>
          </c:extLst>
        </c:ser>
        <c:ser>
          <c:idx val="3"/>
          <c:order val="2"/>
          <c:tx>
            <c:strRef>
              <c:f>'Figure 26'!$AE$2</c:f>
              <c:strCache>
                <c:ptCount val="1"/>
                <c:pt idx="0">
                  <c:v>Concessionary Bus</c:v>
                </c:pt>
              </c:strCache>
            </c:strRef>
          </c:tx>
          <c:spPr>
            <a:ln w="28575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cat>
            <c:numRef>
              <c:f>'Figure 26'!$AB$36:$AB$70</c:f>
              <c:numCache>
                <c:formatCode>dd\ mmm</c:formatCode>
                <c:ptCount val="35"/>
                <c:pt idx="0">
                  <c:v>44046</c:v>
                </c:pt>
                <c:pt idx="1">
                  <c:v>44047</c:v>
                </c:pt>
                <c:pt idx="2">
                  <c:v>44048</c:v>
                </c:pt>
                <c:pt idx="3">
                  <c:v>44049</c:v>
                </c:pt>
                <c:pt idx="4">
                  <c:v>44050</c:v>
                </c:pt>
                <c:pt idx="5">
                  <c:v>44051</c:v>
                </c:pt>
                <c:pt idx="6">
                  <c:v>44052</c:v>
                </c:pt>
                <c:pt idx="7">
                  <c:v>44053</c:v>
                </c:pt>
                <c:pt idx="8">
                  <c:v>44054</c:v>
                </c:pt>
                <c:pt idx="9">
                  <c:v>44055</c:v>
                </c:pt>
                <c:pt idx="10">
                  <c:v>44056</c:v>
                </c:pt>
                <c:pt idx="11">
                  <c:v>44057</c:v>
                </c:pt>
                <c:pt idx="12">
                  <c:v>44058</c:v>
                </c:pt>
                <c:pt idx="13">
                  <c:v>44059</c:v>
                </c:pt>
                <c:pt idx="14">
                  <c:v>44060</c:v>
                </c:pt>
                <c:pt idx="15">
                  <c:v>44061</c:v>
                </c:pt>
                <c:pt idx="16">
                  <c:v>44062</c:v>
                </c:pt>
                <c:pt idx="17">
                  <c:v>44063</c:v>
                </c:pt>
                <c:pt idx="18">
                  <c:v>44064</c:v>
                </c:pt>
                <c:pt idx="19">
                  <c:v>44065</c:v>
                </c:pt>
                <c:pt idx="20">
                  <c:v>44066</c:v>
                </c:pt>
                <c:pt idx="21">
                  <c:v>44067</c:v>
                </c:pt>
                <c:pt idx="22">
                  <c:v>44068</c:v>
                </c:pt>
                <c:pt idx="23">
                  <c:v>44069</c:v>
                </c:pt>
                <c:pt idx="24">
                  <c:v>44070</c:v>
                </c:pt>
                <c:pt idx="25">
                  <c:v>44071</c:v>
                </c:pt>
                <c:pt idx="26">
                  <c:v>44072</c:v>
                </c:pt>
                <c:pt idx="27">
                  <c:v>44073</c:v>
                </c:pt>
                <c:pt idx="28">
                  <c:v>44074</c:v>
                </c:pt>
                <c:pt idx="29">
                  <c:v>44075</c:v>
                </c:pt>
                <c:pt idx="30">
                  <c:v>44076</c:v>
                </c:pt>
                <c:pt idx="31">
                  <c:v>44077</c:v>
                </c:pt>
                <c:pt idx="32">
                  <c:v>44078</c:v>
                </c:pt>
                <c:pt idx="33">
                  <c:v>44079</c:v>
                </c:pt>
                <c:pt idx="34">
                  <c:v>44080</c:v>
                </c:pt>
              </c:numCache>
            </c:numRef>
          </c:cat>
          <c:val>
            <c:numRef>
              <c:f>'Figure 26'!$AE$36:$AE$70</c:f>
              <c:numCache>
                <c:formatCode>General</c:formatCode>
                <c:ptCount val="35"/>
                <c:pt idx="0">
                  <c:v>102.74039304286855</c:v>
                </c:pt>
                <c:pt idx="1">
                  <c:v>88.69758292269637</c:v>
                </c:pt>
                <c:pt idx="2">
                  <c:v>100.45186296087101</c:v>
                </c:pt>
                <c:pt idx="3">
                  <c:v>79.212356114757611</c:v>
                </c:pt>
                <c:pt idx="4">
                  <c:v>83.565432483493367</c:v>
                </c:pt>
                <c:pt idx="5">
                  <c:v>63.42636776191496</c:v>
                </c:pt>
                <c:pt idx="6">
                  <c:v>27.764252186276611</c:v>
                </c:pt>
                <c:pt idx="7">
                  <c:v>84.636659330385839</c:v>
                </c:pt>
                <c:pt idx="8">
                  <c:v>82.766881561264441</c:v>
                </c:pt>
                <c:pt idx="9">
                  <c:v>68.227411721169389</c:v>
                </c:pt>
                <c:pt idx="10">
                  <c:v>88.941043569717394</c:v>
                </c:pt>
                <c:pt idx="11">
                  <c:v>93.031182439670445</c:v>
                </c:pt>
                <c:pt idx="12">
                  <c:v>71.333969577157546</c:v>
                </c:pt>
                <c:pt idx="13">
                  <c:v>29.137370235475135</c:v>
                </c:pt>
                <c:pt idx="14">
                  <c:v>87.82112459342072</c:v>
                </c:pt>
                <c:pt idx="15">
                  <c:v>93.810256510137705</c:v>
                </c:pt>
                <c:pt idx="16">
                  <c:v>95.20285141109791</c:v>
                </c:pt>
                <c:pt idx="17">
                  <c:v>94.414038914749824</c:v>
                </c:pt>
                <c:pt idx="18">
                  <c:v>92.417661609177486</c:v>
                </c:pt>
                <c:pt idx="19">
                  <c:v>70.759402450187949</c:v>
                </c:pt>
                <c:pt idx="20">
                  <c:v>27.209161911068698</c:v>
                </c:pt>
                <c:pt idx="21">
                  <c:v>102.71117776522603</c:v>
                </c:pt>
                <c:pt idx="22">
                  <c:v>79.543462594706199</c:v>
                </c:pt>
                <c:pt idx="23">
                  <c:v>114.49467308104317</c:v>
                </c:pt>
                <c:pt idx="24">
                  <c:v>112.78071012601522</c:v>
                </c:pt>
                <c:pt idx="25">
                  <c:v>120.04557583312231</c:v>
                </c:pt>
                <c:pt idx="26">
                  <c:v>92.407923183296646</c:v>
                </c:pt>
                <c:pt idx="27">
                  <c:v>37.619539177687315</c:v>
                </c:pt>
                <c:pt idx="28">
                  <c:v>106.71367080225151</c:v>
                </c:pt>
                <c:pt idx="29">
                  <c:v>120.26955962838166</c:v>
                </c:pt>
                <c:pt idx="30">
                  <c:v>110.00525874997564</c:v>
                </c:pt>
                <c:pt idx="31">
                  <c:v>121.01941842120638</c:v>
                </c:pt>
                <c:pt idx="32">
                  <c:v>126.8235202461874</c:v>
                </c:pt>
                <c:pt idx="33">
                  <c:v>96.128001869777762</c:v>
                </c:pt>
                <c:pt idx="34">
                  <c:v>39.352978984476948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F-4696-AE40-2FC984DE820E}"/>
            </c:ext>
          </c:extLst>
        </c:ser>
        <c:ser>
          <c:idx val="0"/>
          <c:order val="3"/>
          <c:tx>
            <c:strRef>
              <c:f>'Figure 26'!$AF$2</c:f>
              <c:strCache>
                <c:ptCount val="1"/>
                <c:pt idx="0">
                  <c:v>Road Traffic - Scot</c:v>
                </c:pt>
              </c:strCache>
            </c:strRef>
          </c:tx>
          <c:spPr>
            <a:ln w="28575" cap="rnd">
              <a:solidFill>
                <a:srgbClr val="D717B2"/>
              </a:solidFill>
              <a:round/>
            </a:ln>
            <a:effectLst/>
          </c:spPr>
          <c:marker>
            <c:symbol val="none"/>
          </c:marker>
          <c:val>
            <c:numRef>
              <c:f>'Figure 26'!$AF$36:$AF$70</c:f>
              <c:numCache>
                <c:formatCode>General</c:formatCode>
                <c:ptCount val="35"/>
                <c:pt idx="0">
                  <c:v>101.61181487513167</c:v>
                </c:pt>
                <c:pt idx="1">
                  <c:v>91.432627817972318</c:v>
                </c:pt>
                <c:pt idx="2">
                  <c:v>96.94244718126545</c:v>
                </c:pt>
                <c:pt idx="3">
                  <c:v>103.73451621680547</c:v>
                </c:pt>
                <c:pt idx="4">
                  <c:v>110.18171819155049</c:v>
                </c:pt>
                <c:pt idx="5">
                  <c:v>94.941700496620072</c:v>
                </c:pt>
                <c:pt idx="6">
                  <c:v>87.55769116823933</c:v>
                </c:pt>
                <c:pt idx="7">
                  <c:v>100.41297758622972</c:v>
                </c:pt>
                <c:pt idx="8">
                  <c:v>94.336241645099292</c:v>
                </c:pt>
                <c:pt idx="9">
                  <c:v>95.404783038638342</c:v>
                </c:pt>
                <c:pt idx="10">
                  <c:v>97.660656564755911</c:v>
                </c:pt>
                <c:pt idx="11">
                  <c:v>110.0310006437135</c:v>
                </c:pt>
                <c:pt idx="12">
                  <c:v>92.741914607579247</c:v>
                </c:pt>
                <c:pt idx="13">
                  <c:v>84.428288648264939</c:v>
                </c:pt>
                <c:pt idx="14">
                  <c:v>94.031930260344438</c:v>
                </c:pt>
                <c:pt idx="15">
                  <c:v>93.354564181802175</c:v>
                </c:pt>
                <c:pt idx="16">
                  <c:v>98.187880353277322</c:v>
                </c:pt>
                <c:pt idx="17">
                  <c:v>99.077516565986954</c:v>
                </c:pt>
                <c:pt idx="18">
                  <c:v>102.85408412915457</c:v>
                </c:pt>
                <c:pt idx="19">
                  <c:v>89.641562607321532</c:v>
                </c:pt>
                <c:pt idx="20">
                  <c:v>84.544203098223548</c:v>
                </c:pt>
                <c:pt idx="21">
                  <c:v>98.316450475191715</c:v>
                </c:pt>
                <c:pt idx="22">
                  <c:v>91.18181541012143</c:v>
                </c:pt>
                <c:pt idx="23">
                  <c:v>99.754882644529204</c:v>
                </c:pt>
                <c:pt idx="24">
                  <c:v>100.87404672589138</c:v>
                </c:pt>
                <c:pt idx="25">
                  <c:v>114.06700948197459</c:v>
                </c:pt>
                <c:pt idx="26">
                  <c:v>95.995285186938645</c:v>
                </c:pt>
                <c:pt idx="27">
                  <c:v>89.916823472359724</c:v>
                </c:pt>
                <c:pt idx="28">
                  <c:v>101.57471074598858</c:v>
                </c:pt>
                <c:pt idx="29">
                  <c:v>98.382892752959549</c:v>
                </c:pt>
                <c:pt idx="30">
                  <c:v>95.571320176420059</c:v>
                </c:pt>
                <c:pt idx="31">
                  <c:v>101.79819840757132</c:v>
                </c:pt>
                <c:pt idx="32">
                  <c:v>109.91163464685785</c:v>
                </c:pt>
                <c:pt idx="33">
                  <c:v>91.529846388905341</c:v>
                </c:pt>
                <c:pt idx="34">
                  <c:v>89.11721510788098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1F-4696-AE40-2FC984DE820E}"/>
            </c:ext>
          </c:extLst>
        </c:ser>
        <c:ser>
          <c:idx val="4"/>
          <c:order val="4"/>
          <c:tx>
            <c:strRef>
              <c:f>'Figure 26'!$AG$2</c:f>
              <c:strCache>
                <c:ptCount val="1"/>
                <c:pt idx="0">
                  <c:v>Rail - Scot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26'!$AG$36:$AG$70</c:f>
              <c:numCache>
                <c:formatCode>General</c:formatCode>
                <c:ptCount val="35"/>
                <c:pt idx="0">
                  <c:v>112.88666106308483</c:v>
                </c:pt>
                <c:pt idx="1">
                  <c:v>87.481282737813586</c:v>
                </c:pt>
                <c:pt idx="2">
                  <c:v>104.84171736794936</c:v>
                </c:pt>
                <c:pt idx="3">
                  <c:v>113.67710009073349</c:v>
                </c:pt>
                <c:pt idx="4">
                  <c:v>126.69846977684014</c:v>
                </c:pt>
                <c:pt idx="5">
                  <c:v>144.17301708350263</c:v>
                </c:pt>
                <c:pt idx="6">
                  <c:v>70.311499774557888</c:v>
                </c:pt>
                <c:pt idx="7">
                  <c:v>123.55897955434824</c:v>
                </c:pt>
                <c:pt idx="8">
                  <c:v>112.22146765601428</c:v>
                </c:pt>
                <c:pt idx="9">
                  <c:v>93.607185202090761</c:v>
                </c:pt>
                <c:pt idx="10">
                  <c:v>89.936096901145021</c:v>
                </c:pt>
                <c:pt idx="11">
                  <c:v>116.8652969434502</c:v>
                </c:pt>
                <c:pt idx="12">
                  <c:v>128.41155154274773</c:v>
                </c:pt>
                <c:pt idx="13">
                  <c:v>61.325613564379026</c:v>
                </c:pt>
                <c:pt idx="14">
                  <c:v>106.85060145730243</c:v>
                </c:pt>
                <c:pt idx="15">
                  <c:v>104.33722800826068</c:v>
                </c:pt>
                <c:pt idx="16">
                  <c:v>110.16515722500242</c:v>
                </c:pt>
                <c:pt idx="17">
                  <c:v>96.454212984352736</c:v>
                </c:pt>
                <c:pt idx="18">
                  <c:v>113.77033849716386</c:v>
                </c:pt>
                <c:pt idx="19">
                  <c:v>132.67407749642354</c:v>
                </c:pt>
                <c:pt idx="20">
                  <c:v>65.66906210512839</c:v>
                </c:pt>
                <c:pt idx="21">
                  <c:v>118.99029763925921</c:v>
                </c:pt>
                <c:pt idx="22">
                  <c:v>95.569366591148196</c:v>
                </c:pt>
                <c:pt idx="23">
                  <c:v>116.6955195466665</c:v>
                </c:pt>
                <c:pt idx="24">
                  <c:v>93.757479946784528</c:v>
                </c:pt>
                <c:pt idx="25">
                  <c:v>132.77705722889891</c:v>
                </c:pt>
                <c:pt idx="26">
                  <c:v>159.59492783069018</c:v>
                </c:pt>
                <c:pt idx="27">
                  <c:v>78.836551681909512</c:v>
                </c:pt>
                <c:pt idx="28">
                  <c:v>115.38879023863464</c:v>
                </c:pt>
                <c:pt idx="29">
                  <c:v>102.87118627085339</c:v>
                </c:pt>
                <c:pt idx="30">
                  <c:v>93.924474107555369</c:v>
                </c:pt>
                <c:pt idx="31">
                  <c:v>98.157776083096294</c:v>
                </c:pt>
                <c:pt idx="32">
                  <c:v>124.03908776656442</c:v>
                </c:pt>
                <c:pt idx="33">
                  <c:v>143.71795799540209</c:v>
                </c:pt>
                <c:pt idx="34">
                  <c:v>77.997406024036025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1F-4696-AE40-2FC984DE820E}"/>
            </c:ext>
          </c:extLst>
        </c:ser>
        <c:ser>
          <c:idx val="5"/>
          <c:order val="5"/>
          <c:tx>
            <c:strRef>
              <c:f>'Figure 26'!$AH$2</c:f>
              <c:strCache>
                <c:ptCount val="1"/>
                <c:pt idx="0">
                  <c:v>Concessionary Bus - Scot</c:v>
                </c:pt>
              </c:strCache>
            </c:strRef>
          </c:tx>
          <c:spPr>
            <a:ln w="28575" cap="rnd">
              <a:solidFill>
                <a:srgbClr val="D97759"/>
              </a:solidFill>
              <a:round/>
            </a:ln>
            <a:effectLst/>
          </c:spPr>
          <c:marker>
            <c:symbol val="none"/>
          </c:marker>
          <c:val>
            <c:numRef>
              <c:f>'Figure 26'!$AH$36:$AH$70</c:f>
              <c:numCache>
                <c:formatCode>General</c:formatCode>
                <c:ptCount val="35"/>
                <c:pt idx="0">
                  <c:v>113.34136658633413</c:v>
                </c:pt>
                <c:pt idx="1">
                  <c:v>85.74914250857492</c:v>
                </c:pt>
                <c:pt idx="2">
                  <c:v>112.67824821751782</c:v>
                </c:pt>
                <c:pt idx="3">
                  <c:v>119.75755242447575</c:v>
                </c:pt>
                <c:pt idx="4">
                  <c:v>120.20129798702013</c:v>
                </c:pt>
                <c:pt idx="5">
                  <c:v>104.39770602293976</c:v>
                </c:pt>
                <c:pt idx="6">
                  <c:v>43.517689823101769</c:v>
                </c:pt>
                <c:pt idx="7">
                  <c:v>117.68569814301857</c:v>
                </c:pt>
                <c:pt idx="8">
                  <c:v>114.51697983020171</c:v>
                </c:pt>
                <c:pt idx="9">
                  <c:v>117.50882491175088</c:v>
                </c:pt>
                <c:pt idx="10">
                  <c:v>119.37130628693713</c:v>
                </c:pt>
                <c:pt idx="11">
                  <c:v>128.01434485655142</c:v>
                </c:pt>
                <c:pt idx="12">
                  <c:v>106.47956020439796</c:v>
                </c:pt>
                <c:pt idx="13">
                  <c:v>42.655198448015518</c:v>
                </c:pt>
                <c:pt idx="14">
                  <c:v>113.93261067389327</c:v>
                </c:pt>
                <c:pt idx="15">
                  <c:v>127.22247777522225</c:v>
                </c:pt>
                <c:pt idx="16">
                  <c:v>131.84868151318489</c:v>
                </c:pt>
                <c:pt idx="17">
                  <c:v>126.58310916890831</c:v>
                </c:pt>
                <c:pt idx="18">
                  <c:v>121.50815991840081</c:v>
                </c:pt>
                <c:pt idx="19">
                  <c:v>112.3551264487355</c:v>
                </c:pt>
                <c:pt idx="20">
                  <c:v>43.830811691883085</c:v>
                </c:pt>
                <c:pt idx="21">
                  <c:v>136.22488775112248</c:v>
                </c:pt>
                <c:pt idx="22">
                  <c:v>93.638438615613836</c:v>
                </c:pt>
                <c:pt idx="23">
                  <c:v>135.89926600733992</c:v>
                </c:pt>
                <c:pt idx="24">
                  <c:v>123.01626983730162</c:v>
                </c:pt>
                <c:pt idx="25">
                  <c:v>140.87296627033729</c:v>
                </c:pt>
                <c:pt idx="26">
                  <c:v>119.22443275567245</c:v>
                </c:pt>
                <c:pt idx="27">
                  <c:v>47.170778292217072</c:v>
                </c:pt>
                <c:pt idx="28">
                  <c:v>130.3630713692863</c:v>
                </c:pt>
                <c:pt idx="29">
                  <c:v>137.73487265127349</c:v>
                </c:pt>
                <c:pt idx="30">
                  <c:v>119.62755372446274</c:v>
                </c:pt>
                <c:pt idx="31">
                  <c:v>133.34929150708493</c:v>
                </c:pt>
                <c:pt idx="32">
                  <c:v>138.96611033889661</c:v>
                </c:pt>
                <c:pt idx="33">
                  <c:v>118.72006279937199</c:v>
                </c:pt>
                <c:pt idx="34">
                  <c:v>49.454505454945448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1F-4696-AE40-2FC984DE8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97888"/>
        <c:axId val="510096576"/>
      </c:lineChart>
      <c:scatterChart>
        <c:scatterStyle val="lineMarker"/>
        <c:varyColors val="0"/>
        <c:ser>
          <c:idx val="15"/>
          <c:order val="11"/>
          <c:tx>
            <c:v>Horizontal line</c:v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26'!$AJ$19:$AJ$20</c:f>
              <c:numCache>
                <c:formatCode>m/d/yyyy</c:formatCode>
                <c:ptCount val="2"/>
                <c:pt idx="0">
                  <c:v>44046</c:v>
                </c:pt>
                <c:pt idx="1">
                  <c:v>44081</c:v>
                </c:pt>
              </c:numCache>
            </c:numRef>
          </c:xVal>
          <c:yVal>
            <c:numRef>
              <c:f>'Figure 26'!$AK$19:$AK$20</c:f>
              <c:numCache>
                <c:formatCode>0.0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31F-4696-AE40-2FC984DE8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097888"/>
        <c:axId val="510096576"/>
      </c:scatterChart>
      <c:scatterChart>
        <c:scatterStyle val="lineMarker"/>
        <c:varyColors val="0"/>
        <c:ser>
          <c:idx val="9"/>
          <c:order val="6"/>
          <c:tx>
            <c:v>Lockdown</c:v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Lockdown Starts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1F-4696-AE40-2FC984DE820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26'!$AJ$4:$AJ$5</c:f>
              <c:numCache>
                <c:formatCode>m/d/yyyy</c:formatCode>
                <c:ptCount val="2"/>
                <c:pt idx="0">
                  <c:v>44048</c:v>
                </c:pt>
                <c:pt idx="1">
                  <c:v>44048</c:v>
                </c:pt>
              </c:numCache>
            </c:numRef>
          </c:xVal>
          <c:yVal>
            <c:numRef>
              <c:f>'Figure 26'!$AK$4:$AK$5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31F-4696-AE40-2FC984DE820E}"/>
            </c:ext>
          </c:extLst>
        </c:ser>
        <c:ser>
          <c:idx val="11"/>
          <c:order val="7"/>
          <c:tx>
            <c:v>Stonehaven</c:v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3750775317899637E-2"/>
                  <c:y val="-4.65657798472593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Stonehaven Derailment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1F-4696-AE40-2FC984DE820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26'!$AJ$7:$AJ$8</c:f>
              <c:numCache>
                <c:formatCode>m/d/yyyy</c:formatCode>
                <c:ptCount val="2"/>
                <c:pt idx="0">
                  <c:v>44055</c:v>
                </c:pt>
                <c:pt idx="1">
                  <c:v>44055</c:v>
                </c:pt>
              </c:numCache>
            </c:numRef>
          </c:xVal>
          <c:yVal>
            <c:numRef>
              <c:f>'Figure 26'!$AK$7:$AK$8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31F-4696-AE40-2FC984DE820E}"/>
            </c:ext>
          </c:extLst>
        </c:ser>
        <c:ser>
          <c:idx val="12"/>
          <c:order val="8"/>
          <c:tx>
            <c:v>Schools return</c:v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1.9643964739856678E-3"/>
                  <c:y val="4.656577984725932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Schools Return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1F-4696-AE40-2FC984DE820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26'!$AJ$10:$AJ$11</c:f>
              <c:numCache>
                <c:formatCode>m/d/yyyy</c:formatCode>
                <c:ptCount val="2"/>
                <c:pt idx="0">
                  <c:v>44060</c:v>
                </c:pt>
                <c:pt idx="1">
                  <c:v>44060</c:v>
                </c:pt>
              </c:numCache>
            </c:numRef>
          </c:xVal>
          <c:yVal>
            <c:numRef>
              <c:f>'Figure 26'!$AK$10:$AK$11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31F-4696-AE40-2FC984DE820E}"/>
            </c:ext>
          </c:extLst>
        </c:ser>
        <c:ser>
          <c:idx val="13"/>
          <c:order val="9"/>
          <c:tx>
            <c:v>Partial Lifting</c:v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1911868202917522"/>
                  <c:y val="-5.79574073444868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Travel Restrictions Lifted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1F-4696-AE40-2FC984DE820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26'!$AJ$13:$AJ$14</c:f>
              <c:numCache>
                <c:formatCode>m/d/yyyy</c:formatCode>
                <c:ptCount val="2"/>
                <c:pt idx="0">
                  <c:v>44067</c:v>
                </c:pt>
                <c:pt idx="1">
                  <c:v>44067</c:v>
                </c:pt>
              </c:numCache>
            </c:numRef>
          </c:xVal>
          <c:yVal>
            <c:numRef>
              <c:f>'Figure 26'!$AK$13:$AK$14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31F-4696-AE40-2FC984DE820E}"/>
            </c:ext>
          </c:extLst>
        </c:ser>
        <c:ser>
          <c:idx val="14"/>
          <c:order val="10"/>
          <c:tx>
            <c:v>Full lifting</c:v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Hospitality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1F-4696-AE40-2FC984DE820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26'!$AJ$16:$AJ$17</c:f>
              <c:numCache>
                <c:formatCode>m/d/yyyy</c:formatCode>
                <c:ptCount val="2"/>
                <c:pt idx="0">
                  <c:v>44069</c:v>
                </c:pt>
                <c:pt idx="1">
                  <c:v>44069</c:v>
                </c:pt>
              </c:numCache>
            </c:numRef>
          </c:xVal>
          <c:yVal>
            <c:numRef>
              <c:f>'Figure 26'!$AK$16:$AK$17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31F-4696-AE40-2FC984DE8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104120"/>
        <c:axId val="510098544"/>
      </c:scatterChart>
      <c:dateAx>
        <c:axId val="510097888"/>
        <c:scaling>
          <c:orientation val="minMax"/>
          <c:max val="44080"/>
        </c:scaling>
        <c:delete val="0"/>
        <c:axPos val="b"/>
        <c:numFmt formatCode="dd\ 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096576"/>
        <c:crosses val="autoZero"/>
        <c:auto val="1"/>
        <c:lblOffset val="100"/>
        <c:baseTimeUnit val="days"/>
        <c:majorUnit val="3"/>
        <c:majorTimeUnit val="days"/>
      </c:dateAx>
      <c:valAx>
        <c:axId val="51009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097888"/>
        <c:crosses val="autoZero"/>
        <c:crossBetween val="between"/>
      </c:valAx>
      <c:valAx>
        <c:axId val="510098544"/>
        <c:scaling>
          <c:orientation val="minMax"/>
          <c:max val="1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104120"/>
        <c:crosses val="max"/>
        <c:crossBetween val="midCat"/>
      </c:valAx>
      <c:valAx>
        <c:axId val="5101041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10098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0050574510496019"/>
          <c:w val="0.92788306064601689"/>
          <c:h val="0.74620475444776679"/>
        </c:manualLayout>
      </c:layout>
      <c:lineChart>
        <c:grouping val="standard"/>
        <c:varyColors val="0"/>
        <c:ser>
          <c:idx val="0"/>
          <c:order val="0"/>
          <c:tx>
            <c:strRef>
              <c:f>'Figure 27'!$P$2</c:f>
              <c:strCache>
                <c:ptCount val="1"/>
                <c:pt idx="0">
                  <c:v>Bus, minibus or coach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27'!$O$3:$O$9</c:f>
              <c:numCache>
                <c:formatCode>dd\ mmm</c:formatCode>
                <c:ptCount val="7"/>
                <c:pt idx="0">
                  <c:v>43960</c:v>
                </c:pt>
                <c:pt idx="1">
                  <c:v>43972</c:v>
                </c:pt>
                <c:pt idx="2">
                  <c:v>43986</c:v>
                </c:pt>
                <c:pt idx="3">
                  <c:v>44007</c:v>
                </c:pt>
                <c:pt idx="4">
                  <c:v>44022</c:v>
                </c:pt>
                <c:pt idx="5">
                  <c:v>44037</c:v>
                </c:pt>
                <c:pt idx="6">
                  <c:v>44065</c:v>
                </c:pt>
              </c:numCache>
            </c:numRef>
          </c:cat>
          <c:val>
            <c:numRef>
              <c:f>'Figure 27'!$P$3:$P$192</c:f>
              <c:numCache>
                <c:formatCode>0%</c:formatCode>
                <c:ptCount val="190"/>
                <c:pt idx="0">
                  <c:v>0.75</c:v>
                </c:pt>
                <c:pt idx="1">
                  <c:v>0.78</c:v>
                </c:pt>
                <c:pt idx="2">
                  <c:v>0.7</c:v>
                </c:pt>
                <c:pt idx="3">
                  <c:v>0.71</c:v>
                </c:pt>
                <c:pt idx="4">
                  <c:v>0.69</c:v>
                </c:pt>
                <c:pt idx="5">
                  <c:v>0.61</c:v>
                </c:pt>
                <c:pt idx="6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D-45F3-AC0E-06D045470C21}"/>
            </c:ext>
          </c:extLst>
        </c:ser>
        <c:ser>
          <c:idx val="3"/>
          <c:order val="1"/>
          <c:tx>
            <c:strRef>
              <c:f>'Figure 27'!$Q$2</c:f>
              <c:strCache>
                <c:ptCount val="1"/>
                <c:pt idx="0">
                  <c:v>Train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27'!$O$3:$O$9</c:f>
              <c:numCache>
                <c:formatCode>dd\ mmm</c:formatCode>
                <c:ptCount val="7"/>
                <c:pt idx="0">
                  <c:v>43960</c:v>
                </c:pt>
                <c:pt idx="1">
                  <c:v>43972</c:v>
                </c:pt>
                <c:pt idx="2">
                  <c:v>43986</c:v>
                </c:pt>
                <c:pt idx="3">
                  <c:v>44007</c:v>
                </c:pt>
                <c:pt idx="4">
                  <c:v>44022</c:v>
                </c:pt>
                <c:pt idx="5">
                  <c:v>44037</c:v>
                </c:pt>
                <c:pt idx="6">
                  <c:v>44065</c:v>
                </c:pt>
              </c:numCache>
            </c:numRef>
          </c:cat>
          <c:val>
            <c:numRef>
              <c:f>'Figure 27'!$Q$3:$Q$192</c:f>
              <c:numCache>
                <c:formatCode>0%</c:formatCode>
                <c:ptCount val="190"/>
                <c:pt idx="0">
                  <c:v>0.81</c:v>
                </c:pt>
                <c:pt idx="1">
                  <c:v>0.74</c:v>
                </c:pt>
                <c:pt idx="2">
                  <c:v>0.83</c:v>
                </c:pt>
                <c:pt idx="3">
                  <c:v>0.75</c:v>
                </c:pt>
                <c:pt idx="4">
                  <c:v>0.74</c:v>
                </c:pt>
                <c:pt idx="5">
                  <c:v>0.61</c:v>
                </c:pt>
                <c:pt idx="6">
                  <c:v>0.68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2FFD-45F3-AC0E-06D045470C21}"/>
            </c:ext>
          </c:extLst>
        </c:ser>
        <c:ser>
          <c:idx val="2"/>
          <c:order val="2"/>
          <c:tx>
            <c:strRef>
              <c:f>'Figure 27'!$S$2</c:f>
              <c:strCache>
                <c:ptCount val="1"/>
                <c:pt idx="0">
                  <c:v>Private cars and vans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27'!$O$3:$O$9</c:f>
              <c:numCache>
                <c:formatCode>dd\ mmm</c:formatCode>
                <c:ptCount val="7"/>
                <c:pt idx="0">
                  <c:v>43960</c:v>
                </c:pt>
                <c:pt idx="1">
                  <c:v>43972</c:v>
                </c:pt>
                <c:pt idx="2">
                  <c:v>43986</c:v>
                </c:pt>
                <c:pt idx="3">
                  <c:v>44007</c:v>
                </c:pt>
                <c:pt idx="4">
                  <c:v>44022</c:v>
                </c:pt>
                <c:pt idx="5">
                  <c:v>44037</c:v>
                </c:pt>
                <c:pt idx="6">
                  <c:v>44065</c:v>
                </c:pt>
              </c:numCache>
            </c:numRef>
          </c:cat>
          <c:val>
            <c:numRef>
              <c:f>'Figure 27'!$S$3:$S$192</c:f>
              <c:numCache>
                <c:formatCode>0%</c:formatCode>
                <c:ptCount val="190"/>
                <c:pt idx="0">
                  <c:v>0.27</c:v>
                </c:pt>
                <c:pt idx="1">
                  <c:v>0.19</c:v>
                </c:pt>
                <c:pt idx="2">
                  <c:v>0.18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2FFD-45F3-AC0E-06D045470C21}"/>
            </c:ext>
          </c:extLst>
        </c:ser>
        <c:ser>
          <c:idx val="1"/>
          <c:order val="3"/>
          <c:tx>
            <c:strRef>
              <c:f>'Figure 27'!$R$2</c:f>
              <c:strCache>
                <c:ptCount val="1"/>
                <c:pt idx="0">
                  <c:v>Walking and wheeling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27'!$O$3:$O$9</c:f>
              <c:numCache>
                <c:formatCode>dd\ mmm</c:formatCode>
                <c:ptCount val="7"/>
                <c:pt idx="0">
                  <c:v>43960</c:v>
                </c:pt>
                <c:pt idx="1">
                  <c:v>43972</c:v>
                </c:pt>
                <c:pt idx="2">
                  <c:v>43986</c:v>
                </c:pt>
                <c:pt idx="3">
                  <c:v>44007</c:v>
                </c:pt>
                <c:pt idx="4">
                  <c:v>44022</c:v>
                </c:pt>
                <c:pt idx="5">
                  <c:v>44037</c:v>
                </c:pt>
                <c:pt idx="6">
                  <c:v>44065</c:v>
                </c:pt>
              </c:numCache>
            </c:numRef>
          </c:cat>
          <c:val>
            <c:numRef>
              <c:f>'Figure 27'!$R$3:$R$192</c:f>
              <c:numCache>
                <c:formatCode>0%</c:formatCode>
                <c:ptCount val="190"/>
                <c:pt idx="0">
                  <c:v>0.41</c:v>
                </c:pt>
                <c:pt idx="1">
                  <c:v>0.3</c:v>
                </c:pt>
                <c:pt idx="2">
                  <c:v>0.25</c:v>
                </c:pt>
                <c:pt idx="3">
                  <c:v>0.21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D-45F3-AC0E-06D04547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'Figure 27'!$T$1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27'!$O$3:$O$9</c15:sqref>
                        </c15:formulaRef>
                      </c:ext>
                    </c:extLst>
                    <c:numCache>
                      <c:formatCode>dd\ mmm</c:formatCode>
                      <c:ptCount val="7"/>
                      <c:pt idx="0">
                        <c:v>43960</c:v>
                      </c:pt>
                      <c:pt idx="1">
                        <c:v>43972</c:v>
                      </c:pt>
                      <c:pt idx="2">
                        <c:v>43986</c:v>
                      </c:pt>
                      <c:pt idx="3">
                        <c:v>44007</c:v>
                      </c:pt>
                      <c:pt idx="4">
                        <c:v>44022</c:v>
                      </c:pt>
                      <c:pt idx="5">
                        <c:v>44037</c:v>
                      </c:pt>
                      <c:pt idx="6">
                        <c:v>44065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27'!$T$2:$T$191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2FFD-45F3-AC0E-06D045470C21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27'!$U$1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27'!$O$3:$O$9</c15:sqref>
                        </c15:formulaRef>
                      </c:ext>
                    </c:extLst>
                    <c:numCache>
                      <c:formatCode>dd\ mmm</c:formatCode>
                      <c:ptCount val="7"/>
                      <c:pt idx="0">
                        <c:v>43960</c:v>
                      </c:pt>
                      <c:pt idx="1">
                        <c:v>43972</c:v>
                      </c:pt>
                      <c:pt idx="2">
                        <c:v>43986</c:v>
                      </c:pt>
                      <c:pt idx="3">
                        <c:v>44007</c:v>
                      </c:pt>
                      <c:pt idx="4">
                        <c:v>44022</c:v>
                      </c:pt>
                      <c:pt idx="5">
                        <c:v>44037</c:v>
                      </c:pt>
                      <c:pt idx="6">
                        <c:v>44065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27'!$U$2:$U$191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FFD-45F3-AC0E-06D045470C21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27'!$V$1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27'!$O$3:$O$9</c15:sqref>
                        </c15:formulaRef>
                      </c:ext>
                    </c:extLst>
                    <c:numCache>
                      <c:formatCode>dd\ mmm</c:formatCode>
                      <c:ptCount val="7"/>
                      <c:pt idx="0">
                        <c:v>43960</c:v>
                      </c:pt>
                      <c:pt idx="1">
                        <c:v>43972</c:v>
                      </c:pt>
                      <c:pt idx="2">
                        <c:v>43986</c:v>
                      </c:pt>
                      <c:pt idx="3">
                        <c:v>44007</c:v>
                      </c:pt>
                      <c:pt idx="4">
                        <c:v>44022</c:v>
                      </c:pt>
                      <c:pt idx="5">
                        <c:v>44037</c:v>
                      </c:pt>
                      <c:pt idx="6">
                        <c:v>44065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27'!$V$2:$V$191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FFD-45F3-AC0E-06D045470C21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27'!$W$1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27'!$O$3:$O$9</c15:sqref>
                        </c15:formulaRef>
                      </c:ext>
                    </c:extLst>
                    <c:numCache>
                      <c:formatCode>dd\ mmm</c:formatCode>
                      <c:ptCount val="7"/>
                      <c:pt idx="0">
                        <c:v>43960</c:v>
                      </c:pt>
                      <c:pt idx="1">
                        <c:v>43972</c:v>
                      </c:pt>
                      <c:pt idx="2">
                        <c:v>43986</c:v>
                      </c:pt>
                      <c:pt idx="3">
                        <c:v>44007</c:v>
                      </c:pt>
                      <c:pt idx="4">
                        <c:v>44022</c:v>
                      </c:pt>
                      <c:pt idx="5">
                        <c:v>44037</c:v>
                      </c:pt>
                      <c:pt idx="6">
                        <c:v>44065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27'!$W$2:$W$191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FFD-45F3-AC0E-06D045470C21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27'!$AG$1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16 Mar:</a:t>
                    </a:r>
                    <a:r>
                      <a:rPr lang="en-US" sz="800" baseline="0"/>
                      <a:t> 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397"/>
                        <a:gd name="adj2" fmla="val 10594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2FFD-45F3-AC0E-06D045470C2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27'!$AH$9:$AH$10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27'!$AI$9:$AI$10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FFD-45F3-AC0E-06D045470C21}"/>
            </c:ext>
          </c:extLst>
        </c:ser>
        <c:ser>
          <c:idx val="9"/>
          <c:order val="9"/>
          <c:tx>
            <c:strRef>
              <c:f>'Figure 27'!$AG$2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23</a:t>
                    </a:r>
                    <a:r>
                      <a:rPr lang="en-US" sz="800" baseline="0"/>
                      <a:t> Mar</a:t>
                    </a:r>
                    <a:r>
                      <a:rPr lang="en-US" sz="800"/>
                      <a:t>: 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FD-45F3-AC0E-06D045470C2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27'!$AH$12:$AH$13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27'!$AI$12:$AI$13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FFD-45F3-AC0E-06D045470C21}"/>
            </c:ext>
          </c:extLst>
        </c:ser>
        <c:ser>
          <c:idx val="10"/>
          <c:order val="10"/>
          <c:tx>
            <c:strRef>
              <c:f>'Figure 27'!$AG$3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2033773556083267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29</a:t>
                    </a:r>
                    <a:r>
                      <a:rPr lang="en-US" sz="800" baseline="0"/>
                      <a:t> May</a:t>
                    </a:r>
                    <a:r>
                      <a:rPr lang="en-US" sz="800"/>
                      <a:t>:</a:t>
                    </a:r>
                    <a:r>
                      <a:rPr lang="en-US" sz="800" baseline="0"/>
                      <a:t> Phase 1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FD-45F3-AC0E-06D045470C2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27'!$AH$15:$AH$16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27'!$AI$15:$AI$16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FFD-45F3-AC0E-06D045470C21}"/>
            </c:ext>
          </c:extLst>
        </c:ser>
        <c:ser>
          <c:idx val="11"/>
          <c:order val="11"/>
          <c:tx>
            <c:strRef>
              <c:f>'Figure 27'!$AG$4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1318821258453804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19</a:t>
                    </a:r>
                    <a:r>
                      <a:rPr lang="en-US" sz="800" baseline="0"/>
                      <a:t> Jun</a:t>
                    </a:r>
                    <a:r>
                      <a:rPr lang="en-US" sz="800"/>
                      <a:t>:</a:t>
                    </a:r>
                    <a:r>
                      <a:rPr lang="en-US" sz="800" baseline="0"/>
                      <a:t> Phase 2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FD-45F3-AC0E-06D045470C2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27'!$AH$18:$AH$19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27'!$AI$18:$AI$19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FFD-45F3-AC0E-06D045470C21}"/>
            </c:ext>
          </c:extLst>
        </c:ser>
        <c:ser>
          <c:idx val="12"/>
          <c:order val="12"/>
          <c:tx>
            <c:strRef>
              <c:f>'Figure 27'!$AG$5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09745170742546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10</a:t>
                    </a:r>
                    <a:r>
                      <a:rPr lang="en-US" sz="800" baseline="0"/>
                      <a:t> Jul</a:t>
                    </a:r>
                    <a:r>
                      <a:rPr lang="en-US" sz="800"/>
                      <a:t>: Phase 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FD-45F3-AC0E-06D045470C2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27'!$AH$21:$AH$22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27'!$AI$21:$AI$22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FFD-45F3-AC0E-06D045470C21}"/>
            </c:ext>
          </c:extLst>
        </c:ser>
        <c:ser>
          <c:idx val="13"/>
          <c:order val="13"/>
          <c:tx>
            <c:strRef>
              <c:f>'Figure 27'!$AG$6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15 Jul: 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FD-45F3-AC0E-06D045470C2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27'!$AH$24:$AH$25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27'!$AI$24:$AI$25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FFD-45F3-AC0E-06D04547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27'!$AG$7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2FFD-45F3-AC0E-06D045470C21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27'!$AH$27:$AH$28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27'!$AI$27:$AI$28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2FFD-45F3-AC0E-06D045470C21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960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  <c:majorUnit val="14"/>
        <c:majorTimeUnit val="days"/>
      </c:dateAx>
      <c:valAx>
        <c:axId val="448893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0050574510496019"/>
          <c:w val="0.92788306064601689"/>
          <c:h val="0.74620475444776679"/>
        </c:manualLayout>
      </c:layout>
      <c:lineChart>
        <c:grouping val="standard"/>
        <c:varyColors val="0"/>
        <c:ser>
          <c:idx val="0"/>
          <c:order val="0"/>
          <c:tx>
            <c:strRef>
              <c:f>'Figure 28'!$P$2</c:f>
              <c:strCache>
                <c:ptCount val="1"/>
                <c:pt idx="0">
                  <c:v>Bus, minibus or coach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28'!$O$3:$O$9</c:f>
              <c:numCache>
                <c:formatCode>dd\ mmm</c:formatCode>
                <c:ptCount val="7"/>
                <c:pt idx="0">
                  <c:v>43960</c:v>
                </c:pt>
                <c:pt idx="1">
                  <c:v>43972</c:v>
                </c:pt>
                <c:pt idx="2">
                  <c:v>43986</c:v>
                </c:pt>
                <c:pt idx="3">
                  <c:v>44007</c:v>
                </c:pt>
                <c:pt idx="4">
                  <c:v>44022</c:v>
                </c:pt>
                <c:pt idx="5">
                  <c:v>44037</c:v>
                </c:pt>
                <c:pt idx="6">
                  <c:v>44065</c:v>
                </c:pt>
              </c:numCache>
            </c:numRef>
          </c:cat>
          <c:val>
            <c:numRef>
              <c:f>'Figure 28'!$P$3:$P$192</c:f>
              <c:numCache>
                <c:formatCode>0%</c:formatCode>
                <c:ptCount val="190"/>
                <c:pt idx="0">
                  <c:v>0.66</c:v>
                </c:pt>
                <c:pt idx="1">
                  <c:v>0.78</c:v>
                </c:pt>
                <c:pt idx="2">
                  <c:v>0.68</c:v>
                </c:pt>
                <c:pt idx="3">
                  <c:v>0.62</c:v>
                </c:pt>
                <c:pt idx="4">
                  <c:v>0.6</c:v>
                </c:pt>
                <c:pt idx="5">
                  <c:v>0.59</c:v>
                </c:pt>
                <c:pt idx="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1-4F2D-B9DF-0A5E0C99755E}"/>
            </c:ext>
          </c:extLst>
        </c:ser>
        <c:ser>
          <c:idx val="3"/>
          <c:order val="1"/>
          <c:tx>
            <c:strRef>
              <c:f>'Figure 28'!$Q$2</c:f>
              <c:strCache>
                <c:ptCount val="1"/>
                <c:pt idx="0">
                  <c:v>Train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28'!$O$3:$O$9</c:f>
              <c:numCache>
                <c:formatCode>dd\ mmm</c:formatCode>
                <c:ptCount val="7"/>
                <c:pt idx="0">
                  <c:v>43960</c:v>
                </c:pt>
                <c:pt idx="1">
                  <c:v>43972</c:v>
                </c:pt>
                <c:pt idx="2">
                  <c:v>43986</c:v>
                </c:pt>
                <c:pt idx="3">
                  <c:v>44007</c:v>
                </c:pt>
                <c:pt idx="4">
                  <c:v>44022</c:v>
                </c:pt>
                <c:pt idx="5">
                  <c:v>44037</c:v>
                </c:pt>
                <c:pt idx="6">
                  <c:v>44065</c:v>
                </c:pt>
              </c:numCache>
            </c:numRef>
          </c:cat>
          <c:val>
            <c:numRef>
              <c:f>'Figure 28'!$Q$3:$Q$192</c:f>
              <c:numCache>
                <c:formatCode>0%</c:formatCode>
                <c:ptCount val="190"/>
                <c:pt idx="0">
                  <c:v>0.76</c:v>
                </c:pt>
                <c:pt idx="1">
                  <c:v>0.84</c:v>
                </c:pt>
                <c:pt idx="2">
                  <c:v>0.8</c:v>
                </c:pt>
                <c:pt idx="3">
                  <c:v>0.72</c:v>
                </c:pt>
                <c:pt idx="4">
                  <c:v>0.74</c:v>
                </c:pt>
                <c:pt idx="5">
                  <c:v>0.74</c:v>
                </c:pt>
                <c:pt idx="6">
                  <c:v>0.7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901-4F2D-B9DF-0A5E0C99755E}"/>
            </c:ext>
          </c:extLst>
        </c:ser>
        <c:ser>
          <c:idx val="2"/>
          <c:order val="2"/>
          <c:tx>
            <c:strRef>
              <c:f>'Figure 28'!$S$2</c:f>
              <c:strCache>
                <c:ptCount val="1"/>
                <c:pt idx="0">
                  <c:v>Private cars and vans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28'!$O$3:$O$9</c:f>
              <c:numCache>
                <c:formatCode>dd\ mmm</c:formatCode>
                <c:ptCount val="7"/>
                <c:pt idx="0">
                  <c:v>43960</c:v>
                </c:pt>
                <c:pt idx="1">
                  <c:v>43972</c:v>
                </c:pt>
                <c:pt idx="2">
                  <c:v>43986</c:v>
                </c:pt>
                <c:pt idx="3">
                  <c:v>44007</c:v>
                </c:pt>
                <c:pt idx="4">
                  <c:v>44022</c:v>
                </c:pt>
                <c:pt idx="5">
                  <c:v>44037</c:v>
                </c:pt>
                <c:pt idx="6">
                  <c:v>44065</c:v>
                </c:pt>
              </c:numCache>
            </c:numRef>
          </c:cat>
          <c:val>
            <c:numRef>
              <c:f>'Figure 28'!$S$3:$S$192</c:f>
              <c:numCache>
                <c:formatCode>0%</c:formatCode>
                <c:ptCount val="190"/>
                <c:pt idx="0">
                  <c:v>0.21</c:v>
                </c:pt>
                <c:pt idx="1">
                  <c:v>0.2</c:v>
                </c:pt>
                <c:pt idx="2">
                  <c:v>0.23</c:v>
                </c:pt>
                <c:pt idx="3">
                  <c:v>0.17</c:v>
                </c:pt>
                <c:pt idx="4">
                  <c:v>0.14000000000000001</c:v>
                </c:pt>
                <c:pt idx="5">
                  <c:v>0.2</c:v>
                </c:pt>
                <c:pt idx="6">
                  <c:v>0.18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901-4F2D-B9DF-0A5E0C99755E}"/>
            </c:ext>
          </c:extLst>
        </c:ser>
        <c:ser>
          <c:idx val="1"/>
          <c:order val="3"/>
          <c:tx>
            <c:strRef>
              <c:f>'Figure 28'!$R$2</c:f>
              <c:strCache>
                <c:ptCount val="1"/>
                <c:pt idx="0">
                  <c:v>Walking and wheeling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28'!$O$3:$O$9</c:f>
              <c:numCache>
                <c:formatCode>dd\ mmm</c:formatCode>
                <c:ptCount val="7"/>
                <c:pt idx="0">
                  <c:v>43960</c:v>
                </c:pt>
                <c:pt idx="1">
                  <c:v>43972</c:v>
                </c:pt>
                <c:pt idx="2">
                  <c:v>43986</c:v>
                </c:pt>
                <c:pt idx="3">
                  <c:v>44007</c:v>
                </c:pt>
                <c:pt idx="4">
                  <c:v>44022</c:v>
                </c:pt>
                <c:pt idx="5">
                  <c:v>44037</c:v>
                </c:pt>
                <c:pt idx="6">
                  <c:v>44065</c:v>
                </c:pt>
              </c:numCache>
            </c:numRef>
          </c:cat>
          <c:val>
            <c:numRef>
              <c:f>'Figure 28'!$R$3:$R$192</c:f>
              <c:numCache>
                <c:formatCode>0%</c:formatCode>
                <c:ptCount val="190"/>
                <c:pt idx="0">
                  <c:v>0.45</c:v>
                </c:pt>
                <c:pt idx="1">
                  <c:v>0.26</c:v>
                </c:pt>
                <c:pt idx="2">
                  <c:v>0.26</c:v>
                </c:pt>
                <c:pt idx="3">
                  <c:v>0.27</c:v>
                </c:pt>
                <c:pt idx="4">
                  <c:v>0.26</c:v>
                </c:pt>
                <c:pt idx="5">
                  <c:v>0.22</c:v>
                </c:pt>
                <c:pt idx="6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01-4F2D-B9DF-0A5E0C997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'Figure 28'!$T$1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28'!$O$3:$O$9</c15:sqref>
                        </c15:formulaRef>
                      </c:ext>
                    </c:extLst>
                    <c:numCache>
                      <c:formatCode>dd\ mmm</c:formatCode>
                      <c:ptCount val="7"/>
                      <c:pt idx="0">
                        <c:v>43960</c:v>
                      </c:pt>
                      <c:pt idx="1">
                        <c:v>43972</c:v>
                      </c:pt>
                      <c:pt idx="2">
                        <c:v>43986</c:v>
                      </c:pt>
                      <c:pt idx="3">
                        <c:v>44007</c:v>
                      </c:pt>
                      <c:pt idx="4">
                        <c:v>44022</c:v>
                      </c:pt>
                      <c:pt idx="5">
                        <c:v>44037</c:v>
                      </c:pt>
                      <c:pt idx="6">
                        <c:v>44065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28'!$T$2:$T$191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B901-4F2D-B9DF-0A5E0C99755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28'!$O$3:$O$9</c15:sqref>
                        </c15:formulaRef>
                      </c:ext>
                    </c:extLst>
                    <c:numCache>
                      <c:formatCode>dd\ mmm</c:formatCode>
                      <c:ptCount val="7"/>
                      <c:pt idx="0">
                        <c:v>43960</c:v>
                      </c:pt>
                      <c:pt idx="1">
                        <c:v>43972</c:v>
                      </c:pt>
                      <c:pt idx="2">
                        <c:v>43986</c:v>
                      </c:pt>
                      <c:pt idx="3">
                        <c:v>44007</c:v>
                      </c:pt>
                      <c:pt idx="4">
                        <c:v>44022</c:v>
                      </c:pt>
                      <c:pt idx="5">
                        <c:v>44037</c:v>
                      </c:pt>
                      <c:pt idx="6">
                        <c:v>44065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901-4F2D-B9DF-0A5E0C99755E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28'!$O$3:$O$9</c15:sqref>
                        </c15:formulaRef>
                      </c:ext>
                    </c:extLst>
                    <c:numCache>
                      <c:formatCode>dd\ mmm</c:formatCode>
                      <c:ptCount val="7"/>
                      <c:pt idx="0">
                        <c:v>43960</c:v>
                      </c:pt>
                      <c:pt idx="1">
                        <c:v>43972</c:v>
                      </c:pt>
                      <c:pt idx="2">
                        <c:v>43986</c:v>
                      </c:pt>
                      <c:pt idx="3">
                        <c:v>44007</c:v>
                      </c:pt>
                      <c:pt idx="4">
                        <c:v>44022</c:v>
                      </c:pt>
                      <c:pt idx="5">
                        <c:v>44037</c:v>
                      </c:pt>
                      <c:pt idx="6">
                        <c:v>44065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B901-4F2D-B9DF-0A5E0C99755E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28'!$W$1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28'!$O$3:$O$9</c15:sqref>
                        </c15:formulaRef>
                      </c:ext>
                    </c:extLst>
                    <c:numCache>
                      <c:formatCode>dd\ mmm</c:formatCode>
                      <c:ptCount val="7"/>
                      <c:pt idx="0">
                        <c:v>43960</c:v>
                      </c:pt>
                      <c:pt idx="1">
                        <c:v>43972</c:v>
                      </c:pt>
                      <c:pt idx="2">
                        <c:v>43986</c:v>
                      </c:pt>
                      <c:pt idx="3">
                        <c:v>44007</c:v>
                      </c:pt>
                      <c:pt idx="4">
                        <c:v>44022</c:v>
                      </c:pt>
                      <c:pt idx="5">
                        <c:v>44037</c:v>
                      </c:pt>
                      <c:pt idx="6">
                        <c:v>44065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28'!$W$2:$W$191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B901-4F2D-B9DF-0A5E0C99755E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28'!$AG$1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16 Mar:</a:t>
                    </a:r>
                    <a:r>
                      <a:rPr lang="en-US" sz="800" baseline="0"/>
                      <a:t> 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397"/>
                        <a:gd name="adj2" fmla="val 10594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B901-4F2D-B9DF-0A5E0C9975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28'!$AH$9:$AH$10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28'!$AI$9:$AI$10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901-4F2D-B9DF-0A5E0C99755E}"/>
            </c:ext>
          </c:extLst>
        </c:ser>
        <c:ser>
          <c:idx val="9"/>
          <c:order val="9"/>
          <c:tx>
            <c:strRef>
              <c:f>'Figure 28'!$AG$2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23</a:t>
                    </a:r>
                    <a:r>
                      <a:rPr lang="en-US" sz="800" baseline="0"/>
                      <a:t> Mar</a:t>
                    </a:r>
                    <a:r>
                      <a:rPr lang="en-US" sz="800"/>
                      <a:t>: 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01-4F2D-B9DF-0A5E0C9975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28'!$AH$12:$AH$13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28'!$AI$12:$AI$13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901-4F2D-B9DF-0A5E0C99755E}"/>
            </c:ext>
          </c:extLst>
        </c:ser>
        <c:ser>
          <c:idx val="10"/>
          <c:order val="10"/>
          <c:tx>
            <c:strRef>
              <c:f>'Figure 28'!$AG$3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2033773556083267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29</a:t>
                    </a:r>
                    <a:r>
                      <a:rPr lang="en-US" sz="800" baseline="0"/>
                      <a:t> May</a:t>
                    </a:r>
                    <a:r>
                      <a:rPr lang="en-US" sz="800"/>
                      <a:t>:</a:t>
                    </a:r>
                    <a:r>
                      <a:rPr lang="en-US" sz="800" baseline="0"/>
                      <a:t> Phase 1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01-4F2D-B9DF-0A5E0C9975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28'!$AH$15:$AH$16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28'!$AI$15:$AI$16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901-4F2D-B9DF-0A5E0C99755E}"/>
            </c:ext>
          </c:extLst>
        </c:ser>
        <c:ser>
          <c:idx val="11"/>
          <c:order val="11"/>
          <c:tx>
            <c:strRef>
              <c:f>'Figure 28'!$AG$4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1318821258453804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19</a:t>
                    </a:r>
                    <a:r>
                      <a:rPr lang="en-US" sz="800" baseline="0"/>
                      <a:t> Jun</a:t>
                    </a:r>
                    <a:r>
                      <a:rPr lang="en-US" sz="800"/>
                      <a:t>:</a:t>
                    </a:r>
                    <a:r>
                      <a:rPr lang="en-US" sz="800" baseline="0"/>
                      <a:t> Phase 2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01-4F2D-B9DF-0A5E0C9975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28'!$AH$18:$AH$19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28'!$AI$18:$AI$19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901-4F2D-B9DF-0A5E0C99755E}"/>
            </c:ext>
          </c:extLst>
        </c:ser>
        <c:ser>
          <c:idx val="12"/>
          <c:order val="12"/>
          <c:tx>
            <c:strRef>
              <c:f>'Figure 28'!$AG$5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09745170742546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10</a:t>
                    </a:r>
                    <a:r>
                      <a:rPr lang="en-US" sz="800" baseline="0"/>
                      <a:t> Jul</a:t>
                    </a:r>
                    <a:r>
                      <a:rPr lang="en-US" sz="800"/>
                      <a:t>: Phase 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01-4F2D-B9DF-0A5E0C9975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28'!$AH$21:$AH$22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28'!$AI$21:$AI$22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901-4F2D-B9DF-0A5E0C99755E}"/>
            </c:ext>
          </c:extLst>
        </c:ser>
        <c:ser>
          <c:idx val="13"/>
          <c:order val="13"/>
          <c:tx>
            <c:strRef>
              <c:f>'Figure 28'!$AG$6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15 Jul: 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01-4F2D-B9DF-0A5E0C9975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28'!$AH$24:$AH$25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28'!$AI$24:$AI$25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901-4F2D-B9DF-0A5E0C997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28'!$AG$7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B901-4F2D-B9DF-0A5E0C99755E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28'!$AH$27:$AH$28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28'!$AI$27:$AI$28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B901-4F2D-B9DF-0A5E0C99755E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960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  <c:majorUnit val="14"/>
        <c:majorTimeUnit val="days"/>
      </c:dateAx>
      <c:valAx>
        <c:axId val="448893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442772097345162E-2"/>
          <c:y val="9.5287128712871302E-2"/>
          <c:w val="0.93799351551644283"/>
          <c:h val="0.75142329981029599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3'!$O$2</c:f>
              <c:strCache>
                <c:ptCount val="1"/>
                <c:pt idx="0">
                  <c:v>Daily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3'!$N$3:$N$192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3'!$O$3:$O$192</c:f>
              <c:numCache>
                <c:formatCode>0.0</c:formatCode>
                <c:ptCount val="190"/>
                <c:pt idx="0">
                  <c:v>58.798902498421846</c:v>
                </c:pt>
                <c:pt idx="1">
                  <c:v>94.313720051228756</c:v>
                </c:pt>
                <c:pt idx="2">
                  <c:v>109.56647593554862</c:v>
                </c:pt>
                <c:pt idx="3">
                  <c:v>109.57856402865713</c:v>
                </c:pt>
                <c:pt idx="4">
                  <c:v>106.48159457425648</c:v>
                </c:pt>
                <c:pt idx="5">
                  <c:v>99.850066694927037</c:v>
                </c:pt>
                <c:pt idx="6">
                  <c:v>54.918624610589639</c:v>
                </c:pt>
                <c:pt idx="7">
                  <c:v>60.309914136985789</c:v>
                </c:pt>
                <c:pt idx="8">
                  <c:v>71.873384004587919</c:v>
                </c:pt>
                <c:pt idx="9">
                  <c:v>74.863978239633681</c:v>
                </c:pt>
                <c:pt idx="10">
                  <c:v>78.674145187436523</c:v>
                </c:pt>
                <c:pt idx="11">
                  <c:v>75.632780961335015</c:v>
                </c:pt>
                <c:pt idx="12">
                  <c:v>97.9135541789435</c:v>
                </c:pt>
                <c:pt idx="13">
                  <c:v>58.472523984492028</c:v>
                </c:pt>
                <c:pt idx="14">
                  <c:v>55.092693151352201</c:v>
                </c:pt>
                <c:pt idx="15">
                  <c:v>65.73263270546407</c:v>
                </c:pt>
                <c:pt idx="16">
                  <c:v>59.881995640944474</c:v>
                </c:pt>
                <c:pt idx="17">
                  <c:v>67.99068849813402</c:v>
                </c:pt>
                <c:pt idx="18">
                  <c:v>79.426024578785942</c:v>
                </c:pt>
                <c:pt idx="19">
                  <c:v>83.083881553421534</c:v>
                </c:pt>
                <c:pt idx="20">
                  <c:v>59.371878111765284</c:v>
                </c:pt>
                <c:pt idx="21">
                  <c:v>75.910807102830773</c:v>
                </c:pt>
                <c:pt idx="22">
                  <c:v>54.657521799445789</c:v>
                </c:pt>
                <c:pt idx="23">
                  <c:v>52.000558934194949</c:v>
                </c:pt>
                <c:pt idx="24">
                  <c:v>47.361148799148225</c:v>
                </c:pt>
                <c:pt idx="25">
                  <c:v>42.57426392817765</c:v>
                </c:pt>
                <c:pt idx="26">
                  <c:v>41.834472629936741</c:v>
                </c:pt>
                <c:pt idx="27">
                  <c:v>56.562605273347209</c:v>
                </c:pt>
                <c:pt idx="28">
                  <c:v>61.637186760300352</c:v>
                </c:pt>
                <c:pt idx="29">
                  <c:v>57.000194243875328</c:v>
                </c:pt>
                <c:pt idx="30">
                  <c:v>58.989894369536323</c:v>
                </c:pt>
                <c:pt idx="31">
                  <c:v>51.889348477596641</c:v>
                </c:pt>
                <c:pt idx="32">
                  <c:v>49.198538951641972</c:v>
                </c:pt>
                <c:pt idx="33">
                  <c:v>47.648845415130801</c:v>
                </c:pt>
                <c:pt idx="34">
                  <c:v>55.979959185516947</c:v>
                </c:pt>
                <c:pt idx="35">
                  <c:v>66.080769786989194</c:v>
                </c:pt>
                <c:pt idx="36">
                  <c:v>59.649904253261056</c:v>
                </c:pt>
                <c:pt idx="37">
                  <c:v>72.376248677902012</c:v>
                </c:pt>
                <c:pt idx="38">
                  <c:v>62.816984647691079</c:v>
                </c:pt>
                <c:pt idx="39">
                  <c:v>49.834372649149685</c:v>
                </c:pt>
                <c:pt idx="40">
                  <c:v>63.22072695751536</c:v>
                </c:pt>
                <c:pt idx="41">
                  <c:v>76.61675174036786</c:v>
                </c:pt>
                <c:pt idx="42">
                  <c:v>66.936606779071823</c:v>
                </c:pt>
                <c:pt idx="43">
                  <c:v>76.412030044429656</c:v>
                </c:pt>
                <c:pt idx="44">
                  <c:v>68.094263777782857</c:v>
                </c:pt>
                <c:pt idx="45">
                  <c:v>78.039593390035193</c:v>
                </c:pt>
                <c:pt idx="46">
                  <c:v>57.610957798512864</c:v>
                </c:pt>
                <c:pt idx="47">
                  <c:v>58.54604208006733</c:v>
                </c:pt>
                <c:pt idx="48">
                  <c:v>82.6746855457762</c:v>
                </c:pt>
                <c:pt idx="49">
                  <c:v>84.340346062964656</c:v>
                </c:pt>
                <c:pt idx="50">
                  <c:v>68.706303610157903</c:v>
                </c:pt>
                <c:pt idx="51">
                  <c:v>72.787243843591398</c:v>
                </c:pt>
                <c:pt idx="52">
                  <c:v>67.935083269834863</c:v>
                </c:pt>
                <c:pt idx="53">
                  <c:v>67.67398045869102</c:v>
                </c:pt>
                <c:pt idx="54">
                  <c:v>74.651227800923877</c:v>
                </c:pt>
                <c:pt idx="55">
                  <c:v>75.676298096525656</c:v>
                </c:pt>
                <c:pt idx="56">
                  <c:v>71.870966385966227</c:v>
                </c:pt>
                <c:pt idx="57">
                  <c:v>60.063317037572148</c:v>
                </c:pt>
                <c:pt idx="58">
                  <c:v>61.463118219537783</c:v>
                </c:pt>
                <c:pt idx="59">
                  <c:v>42.796684841374265</c:v>
                </c:pt>
                <c:pt idx="60">
                  <c:v>48.516770500321925</c:v>
                </c:pt>
                <c:pt idx="61">
                  <c:v>67.51200001103696</c:v>
                </c:pt>
                <c:pt idx="62">
                  <c:v>83.765650004741573</c:v>
                </c:pt>
                <c:pt idx="63">
                  <c:v>77.368631131717265</c:v>
                </c:pt>
                <c:pt idx="64">
                  <c:v>67.985853260890622</c:v>
                </c:pt>
                <c:pt idx="65">
                  <c:v>78.570187586703327</c:v>
                </c:pt>
                <c:pt idx="66">
                  <c:v>89.928159871460764</c:v>
                </c:pt>
                <c:pt idx="67">
                  <c:v>65.751973654437677</c:v>
                </c:pt>
                <c:pt idx="68">
                  <c:v>75.661792384795447</c:v>
                </c:pt>
                <c:pt idx="69">
                  <c:v>72.842849071890541</c:v>
                </c:pt>
                <c:pt idx="70">
                  <c:v>66.963200583910549</c:v>
                </c:pt>
                <c:pt idx="71">
                  <c:v>76.902030737728737</c:v>
                </c:pt>
                <c:pt idx="72">
                  <c:v>59.108357681999735</c:v>
                </c:pt>
                <c:pt idx="73">
                  <c:v>76.71829172247935</c:v>
                </c:pt>
                <c:pt idx="74">
                  <c:v>67.901236609131033</c:v>
                </c:pt>
                <c:pt idx="75">
                  <c:v>65.988900279364501</c:v>
                </c:pt>
                <c:pt idx="76">
                  <c:v>67.514417629658666</c:v>
                </c:pt>
                <c:pt idx="77">
                  <c:v>38.599698914099058</c:v>
                </c:pt>
                <c:pt idx="78">
                  <c:v>56.212050573200365</c:v>
                </c:pt>
                <c:pt idx="79">
                  <c:v>65.007347118953376</c:v>
                </c:pt>
                <c:pt idx="80">
                  <c:v>89.2367209456539</c:v>
                </c:pt>
                <c:pt idx="81">
                  <c:v>79.056128929665476</c:v>
                </c:pt>
                <c:pt idx="82">
                  <c:v>37.248250104567468</c:v>
                </c:pt>
                <c:pt idx="83">
                  <c:v>25.554228831393399</c:v>
                </c:pt>
                <c:pt idx="84">
                  <c:v>68.769161694322165</c:v>
                </c:pt>
                <c:pt idx="85">
                  <c:v>86.877125170872446</c:v>
                </c:pt>
                <c:pt idx="86">
                  <c:v>95.11636943363392</c:v>
                </c:pt>
                <c:pt idx="87">
                  <c:v>93.968000588325324</c:v>
                </c:pt>
                <c:pt idx="88">
                  <c:v>82.445630237292121</c:v>
                </c:pt>
                <c:pt idx="89">
                  <c:v>80.593734373068145</c:v>
                </c:pt>
                <c:pt idx="90">
                  <c:v>90.542235001373143</c:v>
                </c:pt>
                <c:pt idx="91">
                  <c:v>85.895572010461322</c:v>
                </c:pt>
                <c:pt idx="92">
                  <c:v>85.228309270871478</c:v>
                </c:pt>
                <c:pt idx="93">
                  <c:v>61.581581532001195</c:v>
                </c:pt>
                <c:pt idx="94">
                  <c:v>70.142369071449068</c:v>
                </c:pt>
                <c:pt idx="95">
                  <c:v>51.616157573344282</c:v>
                </c:pt>
                <c:pt idx="96">
                  <c:v>60.25914414593003</c:v>
                </c:pt>
                <c:pt idx="97">
                  <c:v>90.252120766768869</c:v>
                </c:pt>
                <c:pt idx="98">
                  <c:v>74.914748230689426</c:v>
                </c:pt>
                <c:pt idx="99">
                  <c:v>82.607610684946181</c:v>
                </c:pt>
                <c:pt idx="100">
                  <c:v>64.088652042706499</c:v>
                </c:pt>
                <c:pt idx="101">
                  <c:v>40.872260418499224</c:v>
                </c:pt>
                <c:pt idx="102">
                  <c:v>75.60618715649629</c:v>
                </c:pt>
                <c:pt idx="103">
                  <c:v>60.991682588305842</c:v>
                </c:pt>
                <c:pt idx="104">
                  <c:v>48.536111449295547</c:v>
                </c:pt>
                <c:pt idx="105">
                  <c:v>81.5873756265878</c:v>
                </c:pt>
                <c:pt idx="106">
                  <c:v>63.012811756048968</c:v>
                </c:pt>
                <c:pt idx="107">
                  <c:v>74.010558866172772</c:v>
                </c:pt>
                <c:pt idx="108">
                  <c:v>79.469541713976582</c:v>
                </c:pt>
                <c:pt idx="109">
                  <c:v>80.339884417789406</c:v>
                </c:pt>
                <c:pt idx="110">
                  <c:v>59.616057592557226</c:v>
                </c:pt>
                <c:pt idx="111">
                  <c:v>87.962635932016781</c:v>
                </c:pt>
                <c:pt idx="112">
                  <c:v>46.31190231732942</c:v>
                </c:pt>
                <c:pt idx="113">
                  <c:v>48.777873311465775</c:v>
                </c:pt>
                <c:pt idx="114">
                  <c:v>52.962771145632473</c:v>
                </c:pt>
                <c:pt idx="115">
                  <c:v>85.457983039933197</c:v>
                </c:pt>
                <c:pt idx="116">
                  <c:v>77.141374981277252</c:v>
                </c:pt>
                <c:pt idx="117">
                  <c:v>51.732203267185994</c:v>
                </c:pt>
                <c:pt idx="118">
                  <c:v>50.325149229355247</c:v>
                </c:pt>
                <c:pt idx="119">
                  <c:v>35.664709907352453</c:v>
                </c:pt>
                <c:pt idx="120">
                  <c:v>41.880407383749088</c:v>
                </c:pt>
                <c:pt idx="121">
                  <c:v>75.831025688314597</c:v>
                </c:pt>
                <c:pt idx="122">
                  <c:v>51.490441405015765</c:v>
                </c:pt>
                <c:pt idx="123">
                  <c:v>76.009929466320585</c:v>
                </c:pt>
                <c:pt idx="124">
                  <c:v>31.7360796470862</c:v>
                </c:pt>
                <c:pt idx="125">
                  <c:v>57.592510806192386</c:v>
                </c:pt>
                <c:pt idx="126">
                  <c:v>43.483288529937717</c:v>
                </c:pt>
                <c:pt idx="127">
                  <c:v>75.598934300631186</c:v>
                </c:pt>
                <c:pt idx="128">
                  <c:v>66.755285382444143</c:v>
                </c:pt>
                <c:pt idx="129">
                  <c:v>64.00403539094691</c:v>
                </c:pt>
                <c:pt idx="130">
                  <c:v>67.32342575854419</c:v>
                </c:pt>
                <c:pt idx="131">
                  <c:v>70.623475177167833</c:v>
                </c:pt>
                <c:pt idx="132">
                  <c:v>66.155715964261958</c:v>
                </c:pt>
                <c:pt idx="133">
                  <c:v>64.842949052677611</c:v>
                </c:pt>
                <c:pt idx="134">
                  <c:v>56.514252900913164</c:v>
                </c:pt>
                <c:pt idx="135">
                  <c:v>62.451924235814026</c:v>
                </c:pt>
                <c:pt idx="136">
                  <c:v>58.907695336398447</c:v>
                </c:pt>
                <c:pt idx="137">
                  <c:v>59.154292435812081</c:v>
                </c:pt>
                <c:pt idx="138">
                  <c:v>52.293090787420923</c:v>
                </c:pt>
                <c:pt idx="139">
                  <c:v>66.719021103118607</c:v>
                </c:pt>
                <c:pt idx="140">
                  <c:v>57.191186114989812</c:v>
                </c:pt>
                <c:pt idx="141">
                  <c:v>61.134322086986273</c:v>
                </c:pt>
                <c:pt idx="142">
                  <c:v>83.468282914272194</c:v>
                </c:pt>
                <c:pt idx="143">
                  <c:v>43.913624644600731</c:v>
                </c:pt>
                <c:pt idx="144">
                  <c:v>65.710874137868743</c:v>
                </c:pt>
                <c:pt idx="145">
                  <c:v>61.218938738745855</c:v>
                </c:pt>
                <c:pt idx="146">
                  <c:v>58.854507726720996</c:v>
                </c:pt>
                <c:pt idx="147">
                  <c:v>62.505111845491477</c:v>
                </c:pt>
                <c:pt idx="148">
                  <c:v>30.597381276264414</c:v>
                </c:pt>
                <c:pt idx="149">
                  <c:v>66.470006385083266</c:v>
                </c:pt>
                <c:pt idx="150">
                  <c:v>75.149257236994558</c:v>
                </c:pt>
                <c:pt idx="151">
                  <c:v>35.609104679053303</c:v>
                </c:pt>
                <c:pt idx="152">
                  <c:v>63.692162588747316</c:v>
                </c:pt>
                <c:pt idx="153">
                  <c:v>60.189033205900664</c:v>
                </c:pt>
                <c:pt idx="154">
                  <c:v>60.370354602528344</c:v>
                </c:pt>
                <c:pt idx="155">
                  <c:v>62.983800332588537</c:v>
                </c:pt>
                <c:pt idx="156">
                  <c:v>22.749791230218722</c:v>
                </c:pt>
                <c:pt idx="157">
                  <c:v>54.814667009856443</c:v>
                </c:pt>
                <c:pt idx="158">
                  <c:v>72.032946833620286</c:v>
                </c:pt>
                <c:pt idx="159">
                  <c:v>58.537799687277989</c:v>
                </c:pt>
                <c:pt idx="160">
                  <c:v>83.477953388759005</c:v>
                </c:pt>
                <c:pt idx="161">
                  <c:v>71.706568319690462</c:v>
                </c:pt>
                <c:pt idx="162">
                  <c:v>58.634504432146088</c:v>
                </c:pt>
                <c:pt idx="163">
                  <c:v>60.147933689331737</c:v>
                </c:pt>
                <c:pt idx="164">
                  <c:v>78.538758544621189</c:v>
                </c:pt>
                <c:pt idx="165">
                  <c:v>67.727168068368471</c:v>
                </c:pt>
                <c:pt idx="166">
                  <c:v>66.968035821153947</c:v>
                </c:pt>
                <c:pt idx="167">
                  <c:v>65.41592466602107</c:v>
                </c:pt>
                <c:pt idx="168">
                  <c:v>54.384330895193422</c:v>
                </c:pt>
                <c:pt idx="169">
                  <c:v>42.274479219086565</c:v>
                </c:pt>
                <c:pt idx="170">
                  <c:v>60.3195846114726</c:v>
                </c:pt>
                <c:pt idx="171">
                  <c:v>69.79664960854565</c:v>
                </c:pt>
                <c:pt idx="172">
                  <c:v>67.018805812209692</c:v>
                </c:pt>
                <c:pt idx="173">
                  <c:v>43.95955939841307</c:v>
                </c:pt>
                <c:pt idx="174">
                  <c:v>70.033576233472473</c:v>
                </c:pt>
                <c:pt idx="175">
                  <c:v>51.536376158828112</c:v>
                </c:pt>
                <c:pt idx="176">
                  <c:v>76.974559296379795</c:v>
                </c:pt>
                <c:pt idx="177">
                  <c:v>24.77817325382696</c:v>
                </c:pt>
                <c:pt idx="178">
                  <c:v>55.987212041382065</c:v>
                </c:pt>
                <c:pt idx="179">
                  <c:v>40.553134760434524</c:v>
                </c:pt>
                <c:pt idx="180">
                  <c:v>65.744720798572573</c:v>
                </c:pt>
                <c:pt idx="181">
                  <c:v>73.087028552682483</c:v>
                </c:pt>
                <c:pt idx="182">
                  <c:v>62.476100422031053</c:v>
                </c:pt>
                <c:pt idx="183">
                  <c:v>69.632251542269884</c:v>
                </c:pt>
                <c:pt idx="184">
                  <c:v>67.666727602825901</c:v>
                </c:pt>
                <c:pt idx="185">
                  <c:v>42.010958789321009</c:v>
                </c:pt>
                <c:pt idx="186">
                  <c:v>65.478782750185317</c:v>
                </c:pt>
                <c:pt idx="187">
                  <c:v>61.363995856047993</c:v>
                </c:pt>
                <c:pt idx="188">
                  <c:v>70.045664326580976</c:v>
                </c:pt>
                <c:pt idx="189">
                  <c:v>81.292426154740113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9-45EE-8870-90F57538D578}"/>
            </c:ext>
          </c:extLst>
        </c:ser>
        <c:ser>
          <c:idx val="1"/>
          <c:order val="1"/>
          <c:tx>
            <c:strRef>
              <c:f>'Figure 3'!$P$2</c:f>
              <c:strCache>
                <c:ptCount val="1"/>
                <c:pt idx="0">
                  <c:v>Weekly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3'!$P$3:$P$192</c:f>
              <c:numCache>
                <c:formatCode>0.0</c:formatCode>
                <c:ptCount val="190"/>
                <c:pt idx="3">
                  <c:v>90.501135484804209</c:v>
                </c:pt>
                <c:pt idx="4">
                  <c:v>90.716994290313338</c:v>
                </c:pt>
                <c:pt idx="5">
                  <c:v>87.511231997936079</c:v>
                </c:pt>
                <c:pt idx="6">
                  <c:v>82.553732327091097</c:v>
                </c:pt>
                <c:pt idx="7">
                  <c:v>78.138815349773878</c:v>
                </c:pt>
                <c:pt idx="8">
                  <c:v>73.731841976499382</c:v>
                </c:pt>
                <c:pt idx="9">
                  <c:v>73.45519733135886</c:v>
                </c:pt>
                <c:pt idx="10">
                  <c:v>73.962897241916352</c:v>
                </c:pt>
                <c:pt idx="11">
                  <c:v>73.217579958254419</c:v>
                </c:pt>
                <c:pt idx="12">
                  <c:v>72.340329772665285</c:v>
                </c:pt>
                <c:pt idx="13">
                  <c:v>70.200046544281122</c:v>
                </c:pt>
                <c:pt idx="14">
                  <c:v>68.673838445809338</c:v>
                </c:pt>
                <c:pt idx="15">
                  <c:v>69.215730391159454</c:v>
                </c:pt>
                <c:pt idx="16">
                  <c:v>67.097205730370604</c:v>
                </c:pt>
                <c:pt idx="17">
                  <c:v>67.225684891409642</c:v>
                </c:pt>
                <c:pt idx="18">
                  <c:v>70.199701170192299</c:v>
                </c:pt>
                <c:pt idx="19">
                  <c:v>68.617542469332548</c:v>
                </c:pt>
                <c:pt idx="20">
                  <c:v>67.491622939796898</c:v>
                </c:pt>
                <c:pt idx="21">
                  <c:v>64.54454583994179</c:v>
                </c:pt>
                <c:pt idx="22">
                  <c:v>59.280008604140598</c:v>
                </c:pt>
                <c:pt idx="23">
                  <c:v>53.387235900785626</c:v>
                </c:pt>
                <c:pt idx="24">
                  <c:v>52.985911209583044</c:v>
                </c:pt>
                <c:pt idx="25">
                  <c:v>50.946822589221561</c:v>
                </c:pt>
                <c:pt idx="26">
                  <c:v>51.281490081282925</c:v>
                </c:pt>
                <c:pt idx="27">
                  <c:v>52.279966572045979</c:v>
                </c:pt>
                <c:pt idx="28">
                  <c:v>52.926852240395746</c:v>
                </c:pt>
                <c:pt idx="29">
                  <c:v>53.873177243747797</c:v>
                </c:pt>
                <c:pt idx="30">
                  <c:v>54.703801927346944</c:v>
                </c:pt>
                <c:pt idx="31">
                  <c:v>54.620566771942613</c:v>
                </c:pt>
                <c:pt idx="32">
                  <c:v>55.255364347183885</c:v>
                </c:pt>
                <c:pt idx="33">
                  <c:v>55.633894348524713</c:v>
                </c:pt>
                <c:pt idx="34">
                  <c:v>57.546230678291238</c:v>
                </c:pt>
                <c:pt idx="35">
                  <c:v>59.1073215597333</c:v>
                </c:pt>
                <c:pt idx="36">
                  <c:v>59.198154945091538</c:v>
                </c:pt>
                <c:pt idx="37">
                  <c:v>61.422709451146474</c:v>
                </c:pt>
                <c:pt idx="38">
                  <c:v>64.370822673268037</c:v>
                </c:pt>
                <c:pt idx="39">
                  <c:v>64.493085100708413</c:v>
                </c:pt>
                <c:pt idx="40">
                  <c:v>66.887674499446788</c:v>
                </c:pt>
                <c:pt idx="41">
                  <c:v>66.275962370858338</c:v>
                </c:pt>
                <c:pt idx="42">
                  <c:v>68.450620762621767</c:v>
                </c:pt>
                <c:pt idx="43">
                  <c:v>69.561561498245098</c:v>
                </c:pt>
                <c:pt idx="44">
                  <c:v>68.893749372895357</c:v>
                </c:pt>
                <c:pt idx="45">
                  <c:v>69.759168487953701</c:v>
                </c:pt>
                <c:pt idx="46">
                  <c:v>72.245416957081247</c:v>
                </c:pt>
                <c:pt idx="47">
                  <c:v>71.144598895042435</c:v>
                </c:pt>
                <c:pt idx="48">
                  <c:v>71.815024618729367</c:v>
                </c:pt>
                <c:pt idx="49">
                  <c:v>70.371523172986457</c:v>
                </c:pt>
                <c:pt idx="50">
                  <c:v>71.809097838726188</c:v>
                </c:pt>
                <c:pt idx="51">
                  <c:v>74.109838655991425</c:v>
                </c:pt>
                <c:pt idx="52">
                  <c:v>73.110069020384202</c:v>
                </c:pt>
                <c:pt idx="53">
                  <c:v>71.328729066527288</c:v>
                </c:pt>
                <c:pt idx="54">
                  <c:v>70.094016699015029</c:v>
                </c:pt>
                <c:pt idx="55">
                  <c:v>68.47628446700736</c:v>
                </c:pt>
                <c:pt idx="56">
                  <c:v>64.885084691512986</c:v>
                </c:pt>
                <c:pt idx="57">
                  <c:v>62.148340411745984</c:v>
                </c:pt>
                <c:pt idx="58">
                  <c:v>61.12845072747642</c:v>
                </c:pt>
                <c:pt idx="59">
                  <c:v>62.284072428650127</c:v>
                </c:pt>
                <c:pt idx="60">
                  <c:v>63.06945310661456</c:v>
                </c:pt>
                <c:pt idx="61">
                  <c:v>64.201243995660064</c:v>
                </c:pt>
                <c:pt idx="62">
                  <c:v>66.645111048112284</c:v>
                </c:pt>
                <c:pt idx="63">
                  <c:v>73.378178909553199</c:v>
                </c:pt>
                <c:pt idx="64">
                  <c:v>75.840350788712598</c:v>
                </c:pt>
                <c:pt idx="65">
                  <c:v>77.004606842106668</c:v>
                </c:pt>
                <c:pt idx="66">
                  <c:v>75.444206708842231</c:v>
                </c:pt>
                <c:pt idx="67">
                  <c:v>73.957716630584144</c:v>
                </c:pt>
                <c:pt idx="68">
                  <c:v>75.231456270132441</c:v>
                </c:pt>
                <c:pt idx="69">
                  <c:v>72.451194855174791</c:v>
                </c:pt>
                <c:pt idx="70">
                  <c:v>70.564070833891719</c:v>
                </c:pt>
                <c:pt idx="71">
                  <c:v>70.871108398847909</c:v>
                </c:pt>
                <c:pt idx="72">
                  <c:v>69.489266669500637</c:v>
                </c:pt>
                <c:pt idx="73">
                  <c:v>68.72806217775323</c:v>
                </c:pt>
                <c:pt idx="74">
                  <c:v>64.676133367780167</c:v>
                </c:pt>
                <c:pt idx="75">
                  <c:v>61.720421915704677</c:v>
                </c:pt>
                <c:pt idx="76">
                  <c:v>62.563134692412341</c:v>
                </c:pt>
                <c:pt idx="77">
                  <c:v>64.351481724294416</c:v>
                </c:pt>
                <c:pt idx="78">
                  <c:v>65.945037770085051</c:v>
                </c:pt>
                <c:pt idx="79">
                  <c:v>61.839230602256912</c:v>
                </c:pt>
                <c:pt idx="80">
                  <c:v>55.844917916790443</c:v>
                </c:pt>
                <c:pt idx="81">
                  <c:v>60.154841171108025</c:v>
                </c:pt>
                <c:pt idx="82">
                  <c:v>64.535566113632612</c:v>
                </c:pt>
                <c:pt idx="83">
                  <c:v>68.836855015729824</c:v>
                </c:pt>
                <c:pt idx="84">
                  <c:v>69.512752107540024</c:v>
                </c:pt>
                <c:pt idx="85">
                  <c:v>69.996966580058114</c:v>
                </c:pt>
                <c:pt idx="86">
                  <c:v>76.189178618415355</c:v>
                </c:pt>
                <c:pt idx="87">
                  <c:v>85.473179499841038</c:v>
                </c:pt>
                <c:pt idx="88">
                  <c:v>87.919809545003773</c:v>
                </c:pt>
                <c:pt idx="89">
                  <c:v>87.684264416432214</c:v>
                </c:pt>
                <c:pt idx="90">
                  <c:v>82.893580430484676</c:v>
                </c:pt>
                <c:pt idx="91">
                  <c:v>79.489918785216645</c:v>
                </c:pt>
                <c:pt idx="92">
                  <c:v>75.085708404652664</c:v>
                </c:pt>
                <c:pt idx="93">
                  <c:v>72.180766943632946</c:v>
                </c:pt>
                <c:pt idx="94">
                  <c:v>72.139322052975174</c:v>
                </c:pt>
                <c:pt idx="95">
                  <c:v>70.570632941579191</c:v>
                </c:pt>
                <c:pt idx="96">
                  <c:v>70.196247429304151</c:v>
                </c:pt>
                <c:pt idx="97">
                  <c:v>70.554400359404909</c:v>
                </c:pt>
                <c:pt idx="98">
                  <c:v>66.372956266126366</c:v>
                </c:pt>
                <c:pt idx="99">
                  <c:v>69.800103349433783</c:v>
                </c:pt>
                <c:pt idx="100">
                  <c:v>69.904751698344612</c:v>
                </c:pt>
                <c:pt idx="101">
                  <c:v>63.945321795848429</c:v>
                </c:pt>
                <c:pt idx="102">
                  <c:v>64.898554280976768</c:v>
                </c:pt>
                <c:pt idx="103">
                  <c:v>62.099297291134306</c:v>
                </c:pt>
                <c:pt idx="104">
                  <c:v>63.516712551629489</c:v>
                </c:pt>
                <c:pt idx="105">
                  <c:v>69.030609879554831</c:v>
                </c:pt>
                <c:pt idx="106">
                  <c:v>69.706852345453839</c:v>
                </c:pt>
                <c:pt idx="107">
                  <c:v>69.510334488918332</c:v>
                </c:pt>
                <c:pt idx="108">
                  <c:v>75.142695129307072</c:v>
                </c:pt>
                <c:pt idx="109">
                  <c:v>70.10334179941303</c:v>
                </c:pt>
                <c:pt idx="110">
                  <c:v>68.069779164472578</c:v>
                </c:pt>
                <c:pt idx="111">
                  <c:v>65.062952347252534</c:v>
                </c:pt>
                <c:pt idx="112">
                  <c:v>65.918443965246325</c:v>
                </c:pt>
                <c:pt idx="113">
                  <c:v>65.461514045744579</c:v>
                </c:pt>
                <c:pt idx="114">
                  <c:v>64.335249142120119</c:v>
                </c:pt>
                <c:pt idx="115">
                  <c:v>58.958465327454192</c:v>
                </c:pt>
                <c:pt idx="116">
                  <c:v>57.437437840314622</c:v>
                </c:pt>
                <c:pt idx="117">
                  <c:v>56.45208556492652</c:v>
                </c:pt>
                <c:pt idx="118">
                  <c:v>59.718979071023966</c:v>
                </c:pt>
                <c:pt idx="119">
                  <c:v>54.866473123178629</c:v>
                </c:pt>
                <c:pt idx="120">
                  <c:v>54.704838049613386</c:v>
                </c:pt>
                <c:pt idx="121">
                  <c:v>51.848248961027707</c:v>
                </c:pt>
                <c:pt idx="122">
                  <c:v>52.886443472004437</c:v>
                </c:pt>
                <c:pt idx="123">
                  <c:v>54.00338327523091</c:v>
                </c:pt>
                <c:pt idx="124">
                  <c:v>58.82031569192835</c:v>
                </c:pt>
                <c:pt idx="125">
                  <c:v>57.523781362518278</c:v>
                </c:pt>
                <c:pt idx="126">
                  <c:v>59.311437646222728</c:v>
                </c:pt>
                <c:pt idx="127">
                  <c:v>58.070508545111821</c:v>
                </c:pt>
                <c:pt idx="128">
                  <c:v>63.625850763694913</c:v>
                </c:pt>
                <c:pt idx="129">
                  <c:v>64.849165786276288</c:v>
                </c:pt>
                <c:pt idx="130">
                  <c:v>67.900545860953414</c:v>
                </c:pt>
                <c:pt idx="131">
                  <c:v>65.174162803850834</c:v>
                </c:pt>
                <c:pt idx="132">
                  <c:v>64.559396925760822</c:v>
                </c:pt>
                <c:pt idx="133">
                  <c:v>63.831348346539599</c:v>
                </c:pt>
                <c:pt idx="134">
                  <c:v>62.664329300435021</c:v>
                </c:pt>
                <c:pt idx="135">
                  <c:v>60.0457029590426</c:v>
                </c:pt>
                <c:pt idx="136">
                  <c:v>60.126175121736409</c:v>
                </c:pt>
                <c:pt idx="137">
                  <c:v>59.033066130638147</c:v>
                </c:pt>
                <c:pt idx="138">
                  <c:v>59.69307601436288</c:v>
                </c:pt>
                <c:pt idx="139">
                  <c:v>62.695412968428343</c:v>
                </c:pt>
                <c:pt idx="140">
                  <c:v>60.553402869600099</c:v>
                </c:pt>
                <c:pt idx="141">
                  <c:v>61.490057398465339</c:v>
                </c:pt>
                <c:pt idx="142">
                  <c:v>62.765178534368893</c:v>
                </c:pt>
                <c:pt idx="143">
                  <c:v>61.641676623454941</c:v>
                </c:pt>
                <c:pt idx="144">
                  <c:v>62.400808870669472</c:v>
                </c:pt>
                <c:pt idx="145">
                  <c:v>58.038388754852058</c:v>
                </c:pt>
                <c:pt idx="146">
                  <c:v>55.610063536396488</c:v>
                </c:pt>
                <c:pt idx="147">
                  <c:v>60.072296763881333</c:v>
                </c:pt>
                <c:pt idx="148">
                  <c:v>55.772043984050548</c:v>
                </c:pt>
                <c:pt idx="149">
                  <c:v>56.1253616769079</c:v>
                </c:pt>
                <c:pt idx="150">
                  <c:v>56.316008173933575</c:v>
                </c:pt>
                <c:pt idx="151">
                  <c:v>56.011042853510261</c:v>
                </c:pt>
                <c:pt idx="152">
                  <c:v>60.63767414727085</c:v>
                </c:pt>
                <c:pt idx="153">
                  <c:v>54.391929125147342</c:v>
                </c:pt>
                <c:pt idx="154">
                  <c:v>51.486987664127625</c:v>
                </c:pt>
                <c:pt idx="155">
                  <c:v>56.690393686208623</c:v>
                </c:pt>
                <c:pt idx="156">
                  <c:v>55.954056128855861</c:v>
                </c:pt>
                <c:pt idx="157">
                  <c:v>59.281044726407039</c:v>
                </c:pt>
                <c:pt idx="158">
                  <c:v>60.900503828858788</c:v>
                </c:pt>
                <c:pt idx="159">
                  <c:v>60.279175843081283</c:v>
                </c:pt>
                <c:pt idx="160">
                  <c:v>65.621767622954579</c:v>
                </c:pt>
                <c:pt idx="161">
                  <c:v>69.010923556492386</c:v>
                </c:pt>
                <c:pt idx="162">
                  <c:v>68.395812304313566</c:v>
                </c:pt>
                <c:pt idx="163">
                  <c:v>69.600131752010128</c:v>
                </c:pt>
                <c:pt idx="164">
                  <c:v>67.019841934476133</c:v>
                </c:pt>
                <c:pt idx="165">
                  <c:v>64.545236588119423</c:v>
                </c:pt>
                <c:pt idx="166">
                  <c:v>62.208090129110914</c:v>
                </c:pt>
                <c:pt idx="167">
                  <c:v>62.23261168941675</c:v>
                </c:pt>
                <c:pt idx="168">
                  <c:v>60.983738984263091</c:v>
                </c:pt>
                <c:pt idx="169">
                  <c:v>60.882544376240411</c:v>
                </c:pt>
                <c:pt idx="170">
                  <c:v>57.595619172991732</c:v>
                </c:pt>
                <c:pt idx="171">
                  <c:v>58.255283682627642</c:v>
                </c:pt>
                <c:pt idx="172">
                  <c:v>57.848433006004022</c:v>
                </c:pt>
                <c:pt idx="173">
                  <c:v>62.805587302760195</c:v>
                </c:pt>
                <c:pt idx="174">
                  <c:v>57.728242823096529</c:v>
                </c:pt>
                <c:pt idx="175">
                  <c:v>55.755466027787449</c:v>
                </c:pt>
                <c:pt idx="176">
                  <c:v>51.974655877533856</c:v>
                </c:pt>
                <c:pt idx="177">
                  <c:v>55.086821791842361</c:v>
                </c:pt>
                <c:pt idx="178">
                  <c:v>55.523029266015214</c:v>
                </c:pt>
                <c:pt idx="179">
                  <c:v>57.085847017901344</c:v>
                </c:pt>
                <c:pt idx="180">
                  <c:v>56.036945910171362</c:v>
                </c:pt>
                <c:pt idx="181">
                  <c:v>62.163882245742641</c:v>
                </c:pt>
                <c:pt idx="182">
                  <c:v>60.167274638305351</c:v>
                </c:pt>
                <c:pt idx="183">
                  <c:v>63.728081493984028</c:v>
                </c:pt>
                <c:pt idx="184">
                  <c:v>63.102263645051956</c:v>
                </c:pt>
                <c:pt idx="185">
                  <c:v>62.667783041323169</c:v>
                </c:pt>
                <c:pt idx="186">
                  <c:v>65.36688154540937</c:v>
                </c:pt>
                <c:pt idx="187">
                  <c:v>63.072561473413899</c:v>
                </c:pt>
                <c:pt idx="188">
                  <c:v>62.392519892537919</c:v>
                </c:pt>
                <c:pt idx="189">
                  <c:v>66.67723083837204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9-45EE-8870-90F57538D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3'!$Q$1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3'!$Q$2:$Q$191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DA9-45EE-8870-90F57538D57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DA9-45EE-8870-90F57538D57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DA9-45EE-8870-90F57538D57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DA9-45EE-8870-90F57538D57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DA9-45EE-8870-90F57538D57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DA9-45EE-8870-90F57538D578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3'!$AF$1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6849284196146553E-2"/>
                  <c:y val="-3.6084093448714952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DA9-45EE-8870-90F57538D5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3'!$AG$9:$AG$10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3'!$AH$9:$AH$10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DA9-45EE-8870-90F57538D578}"/>
            </c:ext>
          </c:extLst>
        </c:ser>
        <c:ser>
          <c:idx val="9"/>
          <c:order val="9"/>
          <c:tx>
            <c:strRef>
              <c:f>'Figure 3'!$AF$2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1.7613386173492016E-3"/>
                  <c:y val="3.4323432343234296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DA9-45EE-8870-90F57538D5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3'!$AG$12:$AG$13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3'!$AH$12:$AH$13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DA9-45EE-8870-90F57538D578}"/>
            </c:ext>
          </c:extLst>
        </c:ser>
        <c:ser>
          <c:idx val="10"/>
          <c:order val="10"/>
          <c:tx>
            <c:strRef>
              <c:f>'Figure 3'!$AF$3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DA9-45EE-8870-90F57538D5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3'!$AG$15:$AG$16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3'!$AH$15:$AH$16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1DA9-45EE-8870-90F57538D578}"/>
            </c:ext>
          </c:extLst>
        </c:ser>
        <c:ser>
          <c:idx val="11"/>
          <c:order val="11"/>
          <c:tx>
            <c:strRef>
              <c:f>'Figure 3'!$AF$4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DA9-45EE-8870-90F57538D5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3'!$AG$18:$AG$19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3'!$AH$18:$AH$19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1DA9-45EE-8870-90F57538D578}"/>
            </c:ext>
          </c:extLst>
        </c:ser>
        <c:ser>
          <c:idx val="12"/>
          <c:order val="12"/>
          <c:tx>
            <c:strRef>
              <c:f>'Figure 3'!$AF$5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DA9-45EE-8870-90F57538D5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3'!$AG$21:$AG$22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3'!$AH$21:$AH$22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1DA9-45EE-8870-90F57538D578}"/>
            </c:ext>
          </c:extLst>
        </c:ser>
        <c:ser>
          <c:idx val="13"/>
          <c:order val="13"/>
          <c:tx>
            <c:strRef>
              <c:f>'Figure 3'!$AF$6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85621860015186E-3"/>
                  <c:y val="3.4323432343234296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88306167805642"/>
                      <c:h val="3.40321717211091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1DA9-45EE-8870-90F57538D5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3'!$AG$24:$AG$25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3'!$AH$24:$AH$25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1DA9-45EE-8870-90F57538D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3'!$AF$7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0"/>
                        <c:y val="-3.168316831683168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05/08: Aberdeen Lockdown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1DA9-45EE-8870-90F57538D578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3'!$AG$27:$AG$28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3'!$AH$27:$AH$28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1DA9-45EE-8870-90F57538D578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9.5287128712871302E-2"/>
          <c:w val="0.93799351551644283"/>
          <c:h val="0.75142329981029599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4'!$O$2</c:f>
              <c:strCache>
                <c:ptCount val="1"/>
                <c:pt idx="0">
                  <c:v>Daily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4'!$O$3:$O$191</c:f>
              <c:numCache>
                <c:formatCode>0.0</c:formatCode>
                <c:ptCount val="189"/>
                <c:pt idx="0">
                  <c:v>27.112218213651364</c:v>
                </c:pt>
                <c:pt idx="1">
                  <c:v>92.615142541152267</c:v>
                </c:pt>
                <c:pt idx="2">
                  <c:v>105.44452402589894</c:v>
                </c:pt>
                <c:pt idx="3">
                  <c:v>107.04413678064269</c:v>
                </c:pt>
                <c:pt idx="4">
                  <c:v>103.23592164371472</c:v>
                </c:pt>
                <c:pt idx="5">
                  <c:v>94.036118338513447</c:v>
                </c:pt>
                <c:pt idx="6">
                  <c:v>40.680507113025854</c:v>
                </c:pt>
                <c:pt idx="7">
                  <c:v>50.002108343715214</c:v>
                </c:pt>
                <c:pt idx="8">
                  <c:v>88.279136393775872</c:v>
                </c:pt>
                <c:pt idx="9">
                  <c:v>83.886291214505007</c:v>
                </c:pt>
                <c:pt idx="10">
                  <c:v>81.101178651677088</c:v>
                </c:pt>
                <c:pt idx="11">
                  <c:v>70.813313878782125</c:v>
                </c:pt>
                <c:pt idx="12">
                  <c:v>93.094214381405465</c:v>
                </c:pt>
                <c:pt idx="13">
                  <c:v>50.026467928812835</c:v>
                </c:pt>
                <c:pt idx="14">
                  <c:v>51.877796396231965</c:v>
                </c:pt>
                <c:pt idx="15">
                  <c:v>83.537137161439119</c:v>
                </c:pt>
                <c:pt idx="16">
                  <c:v>69.903889368470971</c:v>
                </c:pt>
                <c:pt idx="17">
                  <c:v>70.115005772650349</c:v>
                </c:pt>
                <c:pt idx="18">
                  <c:v>87.767585106725846</c:v>
                </c:pt>
                <c:pt idx="19">
                  <c:v>85.721379958525731</c:v>
                </c:pt>
                <c:pt idx="20">
                  <c:v>72.924477920575896</c:v>
                </c:pt>
                <c:pt idx="21">
                  <c:v>94.409631976676962</c:v>
                </c:pt>
                <c:pt idx="22">
                  <c:v>68.767108730582024</c:v>
                </c:pt>
                <c:pt idx="23">
                  <c:v>67.784605464978014</c:v>
                </c:pt>
                <c:pt idx="24">
                  <c:v>66.201232433632697</c:v>
                </c:pt>
                <c:pt idx="25">
                  <c:v>58.812158287354542</c:v>
                </c:pt>
                <c:pt idx="26">
                  <c:v>60.28997311661017</c:v>
                </c:pt>
                <c:pt idx="27">
                  <c:v>84.316643884562964</c:v>
                </c:pt>
                <c:pt idx="28">
                  <c:v>88.474013074556822</c:v>
                </c:pt>
                <c:pt idx="29">
                  <c:v>85.640181341533676</c:v>
                </c:pt>
                <c:pt idx="30">
                  <c:v>90.966810616213294</c:v>
                </c:pt>
                <c:pt idx="31">
                  <c:v>84.706397246124894</c:v>
                </c:pt>
                <c:pt idx="32">
                  <c:v>62.693452179575374</c:v>
                </c:pt>
                <c:pt idx="33">
                  <c:v>71.885135623077417</c:v>
                </c:pt>
                <c:pt idx="34">
                  <c:v>91.283485222482369</c:v>
                </c:pt>
                <c:pt idx="35">
                  <c:v>114.80672456508434</c:v>
                </c:pt>
                <c:pt idx="36">
                  <c:v>85.875657330810668</c:v>
                </c:pt>
                <c:pt idx="37">
                  <c:v>122.79666847710379</c:v>
                </c:pt>
                <c:pt idx="38">
                  <c:v>104.82741453675924</c:v>
                </c:pt>
                <c:pt idx="39">
                  <c:v>78.673340003614271</c:v>
                </c:pt>
                <c:pt idx="40">
                  <c:v>114.50628968221368</c:v>
                </c:pt>
                <c:pt idx="41">
                  <c:v>120.49062775452907</c:v>
                </c:pt>
                <c:pt idx="42">
                  <c:v>106.19155130222597</c:v>
                </c:pt>
                <c:pt idx="43">
                  <c:v>120.55558664812271</c:v>
                </c:pt>
                <c:pt idx="44">
                  <c:v>113.54002614000808</c:v>
                </c:pt>
                <c:pt idx="45">
                  <c:v>134.8384233770274</c:v>
                </c:pt>
                <c:pt idx="46">
                  <c:v>102.70001077156708</c:v>
                </c:pt>
                <c:pt idx="47">
                  <c:v>104.51885979218937</c:v>
                </c:pt>
                <c:pt idx="48">
                  <c:v>138.57355975866253</c:v>
                </c:pt>
                <c:pt idx="49">
                  <c:v>155.85262545457451</c:v>
                </c:pt>
                <c:pt idx="50">
                  <c:v>119.59744296761632</c:v>
                </c:pt>
                <c:pt idx="51">
                  <c:v>124.81039417850705</c:v>
                </c:pt>
                <c:pt idx="52">
                  <c:v>133.60420439874798</c:v>
                </c:pt>
                <c:pt idx="53">
                  <c:v>130.64857474023671</c:v>
                </c:pt>
                <c:pt idx="54">
                  <c:v>150.37171880760994</c:v>
                </c:pt>
                <c:pt idx="55">
                  <c:v>159.80699810208819</c:v>
                </c:pt>
                <c:pt idx="56">
                  <c:v>142.90956590603895</c:v>
                </c:pt>
                <c:pt idx="57">
                  <c:v>116.38197773473044</c:v>
                </c:pt>
                <c:pt idx="58">
                  <c:v>107.88860239736017</c:v>
                </c:pt>
                <c:pt idx="59">
                  <c:v>73.963820218074346</c:v>
                </c:pt>
                <c:pt idx="60">
                  <c:v>77.975031897482495</c:v>
                </c:pt>
                <c:pt idx="61">
                  <c:v>122.64239110481887</c:v>
                </c:pt>
                <c:pt idx="62">
                  <c:v>165.27978488735354</c:v>
                </c:pt>
                <c:pt idx="63">
                  <c:v>154.8863619123689</c:v>
                </c:pt>
                <c:pt idx="64">
                  <c:v>118.01406993627101</c:v>
                </c:pt>
                <c:pt idx="65">
                  <c:v>153.92009837016329</c:v>
                </c:pt>
                <c:pt idx="66">
                  <c:v>187.98291819833562</c:v>
                </c:pt>
                <c:pt idx="67">
                  <c:v>131.72851634623123</c:v>
                </c:pt>
                <c:pt idx="68">
                  <c:v>172.39278373585867</c:v>
                </c:pt>
                <c:pt idx="69">
                  <c:v>180.12289207350349</c:v>
                </c:pt>
                <c:pt idx="70">
                  <c:v>103.98294892004174</c:v>
                </c:pt>
                <c:pt idx="71">
                  <c:v>144.54165810757948</c:v>
                </c:pt>
                <c:pt idx="72">
                  <c:v>115.4969128095169</c:v>
                </c:pt>
                <c:pt idx="73">
                  <c:v>148.8939039783543</c:v>
                </c:pt>
                <c:pt idx="74">
                  <c:v>132.22382790988283</c:v>
                </c:pt>
                <c:pt idx="75">
                  <c:v>130.42121861265895</c:v>
                </c:pt>
                <c:pt idx="76">
                  <c:v>148.34175338280824</c:v>
                </c:pt>
                <c:pt idx="77">
                  <c:v>67.037578188650997</c:v>
                </c:pt>
                <c:pt idx="78">
                  <c:v>104.22654477101794</c:v>
                </c:pt>
                <c:pt idx="79">
                  <c:v>124.92407224229596</c:v>
                </c:pt>
                <c:pt idx="80">
                  <c:v>218.68411528303636</c:v>
                </c:pt>
                <c:pt idx="81">
                  <c:v>158.50782023021509</c:v>
                </c:pt>
                <c:pt idx="82">
                  <c:v>56.140723788315519</c:v>
                </c:pt>
                <c:pt idx="83">
                  <c:v>29.190902808648296</c:v>
                </c:pt>
                <c:pt idx="84">
                  <c:v>114.66868691619783</c:v>
                </c:pt>
                <c:pt idx="85">
                  <c:v>212.81345527450992</c:v>
                </c:pt>
                <c:pt idx="86">
                  <c:v>192.76551673916842</c:v>
                </c:pt>
                <c:pt idx="87">
                  <c:v>197.61307417359487</c:v>
                </c:pt>
                <c:pt idx="88">
                  <c:v>199.76483752388464</c:v>
                </c:pt>
                <c:pt idx="89">
                  <c:v>195.61558819558999</c:v>
                </c:pt>
                <c:pt idx="90">
                  <c:v>202.01403921456495</c:v>
                </c:pt>
                <c:pt idx="91">
                  <c:v>194.93351981285662</c:v>
                </c:pt>
                <c:pt idx="92">
                  <c:v>189.1440584213222</c:v>
                </c:pt>
                <c:pt idx="93">
                  <c:v>152.31236575372037</c:v>
                </c:pt>
                <c:pt idx="94">
                  <c:v>145.66219902207001</c:v>
                </c:pt>
                <c:pt idx="95">
                  <c:v>104.00730850513935</c:v>
                </c:pt>
                <c:pt idx="96">
                  <c:v>107.00353747214663</c:v>
                </c:pt>
                <c:pt idx="97">
                  <c:v>167.09051404627667</c:v>
                </c:pt>
                <c:pt idx="98">
                  <c:v>186.16406917771334</c:v>
                </c:pt>
                <c:pt idx="99">
                  <c:v>167.73198312051397</c:v>
                </c:pt>
                <c:pt idx="100">
                  <c:v>140.85524089613961</c:v>
                </c:pt>
                <c:pt idx="101">
                  <c:v>66.298670774023165</c:v>
                </c:pt>
                <c:pt idx="102">
                  <c:v>156.29921784803088</c:v>
                </c:pt>
                <c:pt idx="103">
                  <c:v>134.90338227062105</c:v>
                </c:pt>
                <c:pt idx="104">
                  <c:v>87.288513266472648</c:v>
                </c:pt>
                <c:pt idx="105">
                  <c:v>194.77924244057169</c:v>
                </c:pt>
                <c:pt idx="106">
                  <c:v>142.97452479963258</c:v>
                </c:pt>
                <c:pt idx="107">
                  <c:v>174.40650943726195</c:v>
                </c:pt>
                <c:pt idx="108">
                  <c:v>165.33662391924798</c:v>
                </c:pt>
                <c:pt idx="109">
                  <c:v>182.97296352992507</c:v>
                </c:pt>
                <c:pt idx="110">
                  <c:v>127.25447254996828</c:v>
                </c:pt>
                <c:pt idx="111">
                  <c:v>209.97962354148677</c:v>
                </c:pt>
                <c:pt idx="112">
                  <c:v>82.822589331908929</c:v>
                </c:pt>
                <c:pt idx="113">
                  <c:v>86.289770277470211</c:v>
                </c:pt>
                <c:pt idx="114">
                  <c:v>100.06917558102408</c:v>
                </c:pt>
                <c:pt idx="115">
                  <c:v>202.50123091651733</c:v>
                </c:pt>
                <c:pt idx="116">
                  <c:v>200.51186480021167</c:v>
                </c:pt>
                <c:pt idx="117">
                  <c:v>99.825579730047878</c:v>
                </c:pt>
                <c:pt idx="118">
                  <c:v>98.623840198565276</c:v>
                </c:pt>
                <c:pt idx="119">
                  <c:v>59.624144457275221</c:v>
                </c:pt>
                <c:pt idx="120">
                  <c:v>63.838352679163521</c:v>
                </c:pt>
                <c:pt idx="121">
                  <c:v>162.07243951616687</c:v>
                </c:pt>
                <c:pt idx="122">
                  <c:v>100.39397004899236</c:v>
                </c:pt>
                <c:pt idx="123">
                  <c:v>178.73439572293915</c:v>
                </c:pt>
                <c:pt idx="124">
                  <c:v>47.233235504285709</c:v>
                </c:pt>
                <c:pt idx="125">
                  <c:v>114.01909798026128</c:v>
                </c:pt>
                <c:pt idx="126">
                  <c:v>58.349326170499758</c:v>
                </c:pt>
                <c:pt idx="127">
                  <c:v>150.55847562669169</c:v>
                </c:pt>
                <c:pt idx="128">
                  <c:v>129.97462621920258</c:v>
                </c:pt>
                <c:pt idx="129">
                  <c:v>127.27883213506593</c:v>
                </c:pt>
                <c:pt idx="130">
                  <c:v>132.97897504790905</c:v>
                </c:pt>
                <c:pt idx="131">
                  <c:v>131.07080754859547</c:v>
                </c:pt>
                <c:pt idx="132">
                  <c:v>144.23310336300963</c:v>
                </c:pt>
                <c:pt idx="133">
                  <c:v>140.47360739627689</c:v>
                </c:pt>
                <c:pt idx="134">
                  <c:v>112.80923858707948</c:v>
                </c:pt>
                <c:pt idx="135">
                  <c:v>129.97462621920258</c:v>
                </c:pt>
                <c:pt idx="136">
                  <c:v>113.59686517190252</c:v>
                </c:pt>
                <c:pt idx="137">
                  <c:v>132.46742376085902</c:v>
                </c:pt>
                <c:pt idx="138">
                  <c:v>101.27091511250667</c:v>
                </c:pt>
                <c:pt idx="139">
                  <c:v>134.27003305808293</c:v>
                </c:pt>
                <c:pt idx="140">
                  <c:v>117.76235422359559</c:v>
                </c:pt>
                <c:pt idx="141">
                  <c:v>122.47187400913553</c:v>
                </c:pt>
                <c:pt idx="142">
                  <c:v>155.17867693354032</c:v>
                </c:pt>
                <c:pt idx="143">
                  <c:v>58.308726862003724</c:v>
                </c:pt>
                <c:pt idx="144">
                  <c:v>115.22895737344309</c:v>
                </c:pt>
                <c:pt idx="145">
                  <c:v>130.90029045291215</c:v>
                </c:pt>
                <c:pt idx="146">
                  <c:v>97.519539007473156</c:v>
                </c:pt>
                <c:pt idx="147">
                  <c:v>114.55500885240892</c:v>
                </c:pt>
                <c:pt idx="148">
                  <c:v>43.181424516381533</c:v>
                </c:pt>
                <c:pt idx="149">
                  <c:v>113.40198849112157</c:v>
                </c:pt>
                <c:pt idx="150">
                  <c:v>137.21754285489499</c:v>
                </c:pt>
                <c:pt idx="151">
                  <c:v>61.637870158678496</c:v>
                </c:pt>
                <c:pt idx="152">
                  <c:v>140.91207992803407</c:v>
                </c:pt>
                <c:pt idx="153">
                  <c:v>113.30455015073109</c:v>
                </c:pt>
                <c:pt idx="154">
                  <c:v>110.9091909494651</c:v>
                </c:pt>
                <c:pt idx="155">
                  <c:v>118.68801845730516</c:v>
                </c:pt>
                <c:pt idx="156">
                  <c:v>35.02096350867874</c:v>
                </c:pt>
                <c:pt idx="157">
                  <c:v>79.063093365176201</c:v>
                </c:pt>
                <c:pt idx="158">
                  <c:v>149.92512641415357</c:v>
                </c:pt>
                <c:pt idx="159">
                  <c:v>111.67245794919054</c:v>
                </c:pt>
                <c:pt idx="160">
                  <c:v>165.56398004682578</c:v>
                </c:pt>
                <c:pt idx="161">
                  <c:v>135.9102451213227</c:v>
                </c:pt>
                <c:pt idx="162">
                  <c:v>119.0457162110051</c:v>
                </c:pt>
                <c:pt idx="163">
                  <c:v>106.71934231267441</c:v>
                </c:pt>
                <c:pt idx="164">
                  <c:v>149.52725319089245</c:v>
                </c:pt>
                <c:pt idx="165">
                  <c:v>138.59791934376014</c:v>
                </c:pt>
                <c:pt idx="166">
                  <c:v>135.11449867480044</c:v>
                </c:pt>
                <c:pt idx="167">
                  <c:v>137.32310105698468</c:v>
                </c:pt>
                <c:pt idx="168">
                  <c:v>113.85670074627714</c:v>
                </c:pt>
                <c:pt idx="169">
                  <c:v>70.55347830440752</c:v>
                </c:pt>
                <c:pt idx="170">
                  <c:v>97.649456794660466</c:v>
                </c:pt>
                <c:pt idx="171">
                  <c:v>129.87718787881209</c:v>
                </c:pt>
                <c:pt idx="172">
                  <c:v>110.93355053456271</c:v>
                </c:pt>
                <c:pt idx="173">
                  <c:v>72.605492523625642</c:v>
                </c:pt>
                <c:pt idx="174">
                  <c:v>118.10338841496228</c:v>
                </c:pt>
                <c:pt idx="175">
                  <c:v>91.981793328614145</c:v>
                </c:pt>
                <c:pt idx="176">
                  <c:v>128.49681138994694</c:v>
                </c:pt>
                <c:pt idx="177">
                  <c:v>40.412551676952027</c:v>
                </c:pt>
                <c:pt idx="178">
                  <c:v>88.384694595865554</c:v>
                </c:pt>
                <c:pt idx="179">
                  <c:v>63.529797934593667</c:v>
                </c:pt>
                <c:pt idx="180">
                  <c:v>106.85737996156092</c:v>
                </c:pt>
                <c:pt idx="181">
                  <c:v>120.71798388210686</c:v>
                </c:pt>
                <c:pt idx="182">
                  <c:v>122.54495276442839</c:v>
                </c:pt>
                <c:pt idx="183">
                  <c:v>118.74485748919963</c:v>
                </c:pt>
                <c:pt idx="184">
                  <c:v>113.60498503360175</c:v>
                </c:pt>
                <c:pt idx="185">
                  <c:v>60.436130627195894</c:v>
                </c:pt>
                <c:pt idx="186">
                  <c:v>98.502042273077166</c:v>
                </c:pt>
                <c:pt idx="187">
                  <c:v>85.908136777607496</c:v>
                </c:pt>
                <c:pt idx="188">
                  <c:v>103.90175030304967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8-45EC-B208-8F65D626D347}"/>
            </c:ext>
          </c:extLst>
        </c:ser>
        <c:ser>
          <c:idx val="1"/>
          <c:order val="1"/>
          <c:tx>
            <c:strRef>
              <c:f>'Figure 4'!$P$2</c:f>
              <c:strCache>
                <c:ptCount val="1"/>
                <c:pt idx="0">
                  <c:v>Weekly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4'!$P$3:$P$192</c:f>
              <c:numCache>
                <c:formatCode>0.0</c:formatCode>
                <c:ptCount val="190"/>
                <c:pt idx="3">
                  <c:v>81.45265266522847</c:v>
                </c:pt>
                <c:pt idx="4">
                  <c:v>84.722636969523322</c:v>
                </c:pt>
                <c:pt idx="5">
                  <c:v>84.103207519898106</c:v>
                </c:pt>
                <c:pt idx="6">
                  <c:v>81.02345997541326</c:v>
                </c:pt>
                <c:pt idx="7">
                  <c:v>77.317323099846746</c:v>
                </c:pt>
                <c:pt idx="8">
                  <c:v>72.685521990570649</c:v>
                </c:pt>
                <c:pt idx="9">
                  <c:v>72.55096428241238</c:v>
                </c:pt>
                <c:pt idx="10">
                  <c:v>73.886101541810518</c:v>
                </c:pt>
                <c:pt idx="11">
                  <c:v>74.154056977884338</c:v>
                </c:pt>
                <c:pt idx="12">
                  <c:v>73.476628516121963</c:v>
                </c:pt>
                <c:pt idx="13">
                  <c:v>71.479142538117074</c:v>
                </c:pt>
                <c:pt idx="14">
                  <c:v>69.909689269684691</c:v>
                </c:pt>
                <c:pt idx="15">
                  <c:v>72.331728016533788</c:v>
                </c:pt>
                <c:pt idx="16">
                  <c:v>71.278465956122403</c:v>
                </c:pt>
                <c:pt idx="17">
                  <c:v>74.549610240659987</c:v>
                </c:pt>
                <c:pt idx="18">
                  <c:v>80.625586752152131</c:v>
                </c:pt>
                <c:pt idx="19">
                  <c:v>78.515582690601121</c:v>
                </c:pt>
                <c:pt idx="20">
                  <c:v>78.212827847244981</c:v>
                </c:pt>
                <c:pt idx="21">
                  <c:v>77.653717370242461</c:v>
                </c:pt>
                <c:pt idx="22">
                  <c:v>73.51722782461799</c:v>
                </c:pt>
                <c:pt idx="23">
                  <c:v>69.88416970434433</c:v>
                </c:pt>
                <c:pt idx="24">
                  <c:v>71.511621984913901</c:v>
                </c:pt>
                <c:pt idx="25">
                  <c:v>70.663676427468175</c:v>
                </c:pt>
                <c:pt idx="26">
                  <c:v>73.074115371889846</c:v>
                </c:pt>
                <c:pt idx="27">
                  <c:v>76.385858964923457</c:v>
                </c:pt>
                <c:pt idx="28">
                  <c:v>79.029453938136626</c:v>
                </c:pt>
                <c:pt idx="29">
                  <c:v>79.583924494168173</c:v>
                </c:pt>
                <c:pt idx="30">
                  <c:v>81.240376280806359</c:v>
                </c:pt>
                <c:pt idx="31">
                  <c:v>82.235639329080541</c:v>
                </c:pt>
                <c:pt idx="32">
                  <c:v>85.997455256298764</c:v>
                </c:pt>
                <c:pt idx="33">
                  <c:v>86.031094683338338</c:v>
                </c:pt>
                <c:pt idx="34">
                  <c:v>90.578217234894126</c:v>
                </c:pt>
                <c:pt idx="35">
                  <c:v>93.452648276413314</c:v>
                </c:pt>
                <c:pt idx="36">
                  <c:v>95.735489394133154</c:v>
                </c:pt>
                <c:pt idx="37">
                  <c:v>101.82422568829547</c:v>
                </c:pt>
                <c:pt idx="38">
                  <c:v>105.99667462144501</c:v>
                </c:pt>
                <c:pt idx="39">
                  <c:v>104.76593558389381</c:v>
                </c:pt>
                <c:pt idx="40">
                  <c:v>109.72021120065267</c:v>
                </c:pt>
                <c:pt idx="41">
                  <c:v>108.39783372392472</c:v>
                </c:pt>
                <c:pt idx="42">
                  <c:v>112.68512070110589</c:v>
                </c:pt>
                <c:pt idx="43">
                  <c:v>116.11750223938486</c:v>
                </c:pt>
                <c:pt idx="44">
                  <c:v>114.69072654080995</c:v>
                </c:pt>
                <c:pt idx="45">
                  <c:v>117.27400254140046</c:v>
                </c:pt>
                <c:pt idx="46">
                  <c:v>124.36844170602168</c:v>
                </c:pt>
                <c:pt idx="47">
                  <c:v>124.23156403737791</c:v>
                </c:pt>
                <c:pt idx="48">
                  <c:v>125.84161661430633</c:v>
                </c:pt>
                <c:pt idx="49">
                  <c:v>125.66529961740927</c:v>
                </c:pt>
                <c:pt idx="50">
                  <c:v>129.65795161293349</c:v>
                </c:pt>
                <c:pt idx="51">
                  <c:v>136.20836004370784</c:v>
                </c:pt>
                <c:pt idx="52">
                  <c:v>139.24170837848297</c:v>
                </c:pt>
                <c:pt idx="53">
                  <c:v>137.3926998715493</c:v>
                </c:pt>
                <c:pt idx="54">
                  <c:v>136.93334769542273</c:v>
                </c:pt>
                <c:pt idx="55">
                  <c:v>134.51594886954462</c:v>
                </c:pt>
                <c:pt idx="56">
                  <c:v>125.99589398659124</c:v>
                </c:pt>
                <c:pt idx="57">
                  <c:v>118.47110215191208</c:v>
                </c:pt>
                <c:pt idx="58">
                  <c:v>114.50976962294193</c:v>
                </c:pt>
                <c:pt idx="59">
                  <c:v>115.29159630655127</c:v>
                </c:pt>
                <c:pt idx="60">
                  <c:v>117.0025671645984</c:v>
                </c:pt>
                <c:pt idx="61">
                  <c:v>117.23572319338992</c:v>
                </c:pt>
                <c:pt idx="62">
                  <c:v>123.81165118950462</c:v>
                </c:pt>
                <c:pt idx="63">
                  <c:v>140.10009375811336</c:v>
                </c:pt>
                <c:pt idx="64">
                  <c:v>147.77916296507752</c:v>
                </c:pt>
                <c:pt idx="65">
                  <c:v>154.88636191236893</c:v>
                </c:pt>
                <c:pt idx="66">
                  <c:v>157.0068057961046</c:v>
                </c:pt>
                <c:pt idx="67">
                  <c:v>149.73488965434359</c:v>
                </c:pt>
                <c:pt idx="68">
                  <c:v>153.52454510738767</c:v>
                </c:pt>
                <c:pt idx="69">
                  <c:v>148.03551859872388</c:v>
                </c:pt>
                <c:pt idx="70">
                  <c:v>142.45137371015511</c:v>
                </c:pt>
                <c:pt idx="71">
                  <c:v>142.52213250496249</c:v>
                </c:pt>
                <c:pt idx="72">
                  <c:v>136.52619463021966</c:v>
                </c:pt>
                <c:pt idx="73">
                  <c:v>131.98603196012036</c:v>
                </c:pt>
                <c:pt idx="74">
                  <c:v>126.70812185563598</c:v>
                </c:pt>
                <c:pt idx="75">
                  <c:v>120.94881995041287</c:v>
                </c:pt>
                <c:pt idx="76">
                  <c:v>122.29555701223846</c:v>
                </c:pt>
                <c:pt idx="77">
                  <c:v>132.26558719862163</c:v>
                </c:pt>
                <c:pt idx="78">
                  <c:v>136.02044324438336</c:v>
                </c:pt>
                <c:pt idx="79">
                  <c:v>125.40894398376288</c:v>
                </c:pt>
                <c:pt idx="80">
                  <c:v>108.38739390174001</c:v>
                </c:pt>
                <c:pt idx="81">
                  <c:v>115.19183800567528</c:v>
                </c:pt>
                <c:pt idx="82">
                  <c:v>130.70425379188842</c:v>
                </c:pt>
                <c:pt idx="83">
                  <c:v>140.39588872001306</c:v>
                </c:pt>
                <c:pt idx="84">
                  <c:v>137.38573999009287</c:v>
                </c:pt>
                <c:pt idx="85">
                  <c:v>143.27959960347422</c:v>
                </c:pt>
                <c:pt idx="86">
                  <c:v>163.20458023308487</c:v>
                </c:pt>
                <c:pt idx="87">
                  <c:v>187.89359971964436</c:v>
                </c:pt>
                <c:pt idx="88">
                  <c:v>199.36000441916707</c:v>
                </c:pt>
                <c:pt idx="89">
                  <c:v>195.97866201156879</c:v>
                </c:pt>
                <c:pt idx="90">
                  <c:v>190.19964044221908</c:v>
                </c:pt>
                <c:pt idx="91">
                  <c:v>182.77808684914407</c:v>
                </c:pt>
                <c:pt idx="92">
                  <c:v>169.09843984646619</c:v>
                </c:pt>
                <c:pt idx="93">
                  <c:v>156.4395754574029</c:v>
                </c:pt>
                <c:pt idx="94">
                  <c:v>151.45050043336167</c:v>
                </c:pt>
                <c:pt idx="95">
                  <c:v>150.19772177119836</c:v>
                </c:pt>
                <c:pt idx="96">
                  <c:v>147.13885387108289</c:v>
                </c:pt>
                <c:pt idx="97">
                  <c:v>145.50212174857137</c:v>
                </c:pt>
                <c:pt idx="98">
                  <c:v>134.16447485599326</c:v>
                </c:pt>
                <c:pt idx="99">
                  <c:v>141.63474761926346</c:v>
                </c:pt>
                <c:pt idx="100">
                  <c:v>145.62043973333127</c:v>
                </c:pt>
                <c:pt idx="101">
                  <c:v>134.22015390764494</c:v>
                </c:pt>
                <c:pt idx="102">
                  <c:v>135.45089294519613</c:v>
                </c:pt>
                <c:pt idx="103">
                  <c:v>131.91411318507022</c:v>
                </c:pt>
                <c:pt idx="104">
                  <c:v>136.70715154808769</c:v>
                </c:pt>
                <c:pt idx="105">
                  <c:v>150.85543056883412</c:v>
                </c:pt>
                <c:pt idx="106">
                  <c:v>154.66596566624756</c:v>
                </c:pt>
                <c:pt idx="107">
                  <c:v>153.57326427758289</c:v>
                </c:pt>
                <c:pt idx="108">
                  <c:v>171.10056574544205</c:v>
                </c:pt>
                <c:pt idx="109">
                  <c:v>155.10675815849021</c:v>
                </c:pt>
                <c:pt idx="110">
                  <c:v>147.00893608389561</c:v>
                </c:pt>
                <c:pt idx="111">
                  <c:v>136.3893169615759</c:v>
                </c:pt>
                <c:pt idx="112">
                  <c:v>141.69854653261436</c:v>
                </c:pt>
                <c:pt idx="113">
                  <c:v>144.20410385694103</c:v>
                </c:pt>
                <c:pt idx="114">
                  <c:v>140.28569059695241</c:v>
                </c:pt>
                <c:pt idx="115">
                  <c:v>124.37772154796362</c:v>
                </c:pt>
                <c:pt idx="116">
                  <c:v>121.06365799444453</c:v>
                </c:pt>
                <c:pt idx="117">
                  <c:v>117.85631262325785</c:v>
                </c:pt>
                <c:pt idx="118">
                  <c:v>126.71392175684969</c:v>
                </c:pt>
                <c:pt idx="119">
                  <c:v>112.12717020434611</c:v>
                </c:pt>
                <c:pt idx="120">
                  <c:v>109.01610319330719</c:v>
                </c:pt>
                <c:pt idx="121">
                  <c:v>101.50291116105545</c:v>
                </c:pt>
                <c:pt idx="122">
                  <c:v>103.70223370129773</c:v>
                </c:pt>
                <c:pt idx="123">
                  <c:v>103.52011680318697</c:v>
                </c:pt>
                <c:pt idx="124">
                  <c:v>115.90870579569098</c:v>
                </c:pt>
                <c:pt idx="125">
                  <c:v>111.32330389612466</c:v>
                </c:pt>
                <c:pt idx="126">
                  <c:v>115.16399847984947</c:v>
                </c:pt>
                <c:pt idx="127">
                  <c:v>108.62750981198802</c:v>
                </c:pt>
                <c:pt idx="128">
                  <c:v>120.60430581831795</c:v>
                </c:pt>
                <c:pt idx="129">
                  <c:v>124.92059230156772</c:v>
                </c:pt>
                <c:pt idx="130">
                  <c:v>136.65263247667875</c:v>
                </c:pt>
                <c:pt idx="131">
                  <c:v>131.25988432816271</c:v>
                </c:pt>
                <c:pt idx="132">
                  <c:v>131.25988432816271</c:v>
                </c:pt>
                <c:pt idx="133">
                  <c:v>129.30531761913937</c:v>
                </c:pt>
                <c:pt idx="134">
                  <c:v>129.2322388638465</c:v>
                </c:pt>
                <c:pt idx="135">
                  <c:v>124.9751113729767</c:v>
                </c:pt>
                <c:pt idx="136">
                  <c:v>123.55181561513002</c:v>
                </c:pt>
                <c:pt idx="137">
                  <c:v>120.30735087617555</c:v>
                </c:pt>
                <c:pt idx="138">
                  <c:v>121.68772736504069</c:v>
                </c:pt>
                <c:pt idx="139">
                  <c:v>125.2883060385175</c:v>
                </c:pt>
                <c:pt idx="140">
                  <c:v>117.39000056567484</c:v>
                </c:pt>
                <c:pt idx="141">
                  <c:v>114.9273625103297</c:v>
                </c:pt>
                <c:pt idx="142">
                  <c:v>119.16013041610189</c:v>
                </c:pt>
                <c:pt idx="143">
                  <c:v>113.91005983744337</c:v>
                </c:pt>
                <c:pt idx="144">
                  <c:v>113.45186764155957</c:v>
                </c:pt>
                <c:pt idx="145">
                  <c:v>102.12466057116613</c:v>
                </c:pt>
                <c:pt idx="146">
                  <c:v>96.15656222224915</c:v>
                </c:pt>
                <c:pt idx="147">
                  <c:v>107.42925022123362</c:v>
                </c:pt>
                <c:pt idx="148">
                  <c:v>99.773380619124396</c:v>
                </c:pt>
                <c:pt idx="149">
                  <c:v>101.20363625842752</c:v>
                </c:pt>
                <c:pt idx="150">
                  <c:v>103.45863785032152</c:v>
                </c:pt>
                <c:pt idx="151">
                  <c:v>102.93780672132957</c:v>
                </c:pt>
                <c:pt idx="152">
                  <c:v>113.72446299860437</c:v>
                </c:pt>
                <c:pt idx="153">
                  <c:v>102.52717371539823</c:v>
                </c:pt>
                <c:pt idx="154">
                  <c:v>94.219395216866971</c:v>
                </c:pt>
                <c:pt idx="155">
                  <c:v>106.83186039622056</c:v>
                </c:pt>
                <c:pt idx="156">
                  <c:v>102.65477154210006</c:v>
                </c:pt>
                <c:pt idx="157">
                  <c:v>110.12040438439931</c:v>
                </c:pt>
                <c:pt idx="158">
                  <c:v>113.69198355180752</c:v>
                </c:pt>
                <c:pt idx="159">
                  <c:v>113.74308323090752</c:v>
                </c:pt>
                <c:pt idx="160">
                  <c:v>123.98570877433546</c:v>
                </c:pt>
                <c:pt idx="161">
                  <c:v>134.05201732086636</c:v>
                </c:pt>
                <c:pt idx="162">
                  <c:v>132.43384488223873</c:v>
                </c:pt>
                <c:pt idx="163">
                  <c:v>135.78270784304013</c:v>
                </c:pt>
                <c:pt idx="164">
                  <c:v>131.74829655877713</c:v>
                </c:pt>
                <c:pt idx="165">
                  <c:v>128.59779021948492</c:v>
                </c:pt>
                <c:pt idx="166">
                  <c:v>121.67032766139953</c:v>
                </c:pt>
                <c:pt idx="167">
                  <c:v>120.37462973025468</c:v>
                </c:pt>
                <c:pt idx="168">
                  <c:v>117.56747754281461</c:v>
                </c:pt>
                <c:pt idx="169">
                  <c:v>113.61542485578646</c:v>
                </c:pt>
                <c:pt idx="170">
                  <c:v>104.68556683419004</c:v>
                </c:pt>
                <c:pt idx="171">
                  <c:v>101.93989359961542</c:v>
                </c:pt>
                <c:pt idx="172">
                  <c:v>98.814906825663542</c:v>
                </c:pt>
                <c:pt idx="173">
                  <c:v>107.09252583788347</c:v>
                </c:pt>
                <c:pt idx="174">
                  <c:v>98.915825106782265</c:v>
                </c:pt>
                <c:pt idx="175">
                  <c:v>92.988326066361324</c:v>
                </c:pt>
                <c:pt idx="176">
                  <c:v>86.216361409222912</c:v>
                </c:pt>
                <c:pt idx="177">
                  <c:v>91.109488186070806</c:v>
                </c:pt>
                <c:pt idx="178">
                  <c:v>91.483001824234307</c:v>
                </c:pt>
                <c:pt idx="179">
                  <c:v>95.84916745792205</c:v>
                </c:pt>
                <c:pt idx="180">
                  <c:v>94.45603118638671</c:v>
                </c:pt>
                <c:pt idx="181">
                  <c:v>104.91209309447956</c:v>
                </c:pt>
                <c:pt idx="182">
                  <c:v>100.9194410989553</c:v>
                </c:pt>
                <c:pt idx="183">
                  <c:v>105.91547600445294</c:v>
                </c:pt>
                <c:pt idx="184">
                  <c:v>102.92272697817391</c:v>
                </c:pt>
                <c:pt idx="185">
                  <c:v>100.52040789545143</c:v>
                </c:pt>
                <c:pt idx="186">
                  <c:v>102.28937776563575</c:v>
                </c:pt>
                <c:pt idx="187">
                  <c:v>95.85148741840753</c:v>
                </c:pt>
                <c:pt idx="188">
                  <c:v>96.056803921373202</c:v>
                </c:pt>
                <c:pt idx="189">
                  <c:v>103.6245150250339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8-45EC-B208-8F65D62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4'!$Q$1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4'!$Q$2:$Q$191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428-45EC-B208-8F65D626D34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428-45EC-B208-8F65D626D34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428-45EC-B208-8F65D626D34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428-45EC-B208-8F65D626D34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428-45EC-B208-8F65D626D34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428-45EC-B208-8F65D626D347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4'!$AF$1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9368366237842108E-2"/>
                  <c:y val="-3.696369636963696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576"/>
                        <a:gd name="adj2" fmla="val 111766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8-6428-45EC-B208-8F65D626D3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4'!$AG$9:$AG$10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4'!$AH$9:$AH$10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428-45EC-B208-8F65D626D347}"/>
            </c:ext>
          </c:extLst>
        </c:ser>
        <c:ser>
          <c:idx val="9"/>
          <c:order val="9"/>
          <c:tx>
            <c:strRef>
              <c:f>'Figure 4'!$AF$2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428-45EC-B208-8F65D626D3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4'!$AG$12:$AG$13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4'!$AH$12:$AH$13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428-45EC-B208-8F65D626D347}"/>
            </c:ext>
          </c:extLst>
        </c:ser>
        <c:ser>
          <c:idx val="10"/>
          <c:order val="10"/>
          <c:tx>
            <c:strRef>
              <c:f>'Figure 4'!$AF$3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428-45EC-B208-8F65D626D3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4'!$AG$15:$AG$16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4'!$AH$15:$AH$16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428-45EC-B208-8F65D626D347}"/>
            </c:ext>
          </c:extLst>
        </c:ser>
        <c:ser>
          <c:idx val="11"/>
          <c:order val="11"/>
          <c:tx>
            <c:strRef>
              <c:f>'Figure 4'!$AF$4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428-45EC-B208-8F65D626D3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4'!$AG$18:$AG$19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4'!$AH$18:$AH$19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428-45EC-B208-8F65D626D347}"/>
            </c:ext>
          </c:extLst>
        </c:ser>
        <c:ser>
          <c:idx val="12"/>
          <c:order val="12"/>
          <c:tx>
            <c:strRef>
              <c:f>'Figure 4'!$AF$5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428-45EC-B208-8F65D626D3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4'!$AG$21:$AG$22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4'!$AH$21:$AH$22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6428-45EC-B208-8F65D626D347}"/>
            </c:ext>
          </c:extLst>
        </c:ser>
        <c:ser>
          <c:idx val="13"/>
          <c:order val="13"/>
          <c:tx>
            <c:strRef>
              <c:f>'Figure 4'!$AF$6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8652120881694E-3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428-45EC-B208-8F65D626D3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4'!$AG$24:$AG$25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4'!$AH$24:$AH$25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6428-45EC-B208-8F65D62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4'!$AF$7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0"/>
                        <c:y val="-3.168316831683168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05/08: Aberdeen Lockdown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6428-45EC-B208-8F65D626D347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4'!$AG$27:$AG$28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4'!$AH$27:$AH$28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6428-45EC-B208-8F65D626D347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9.5287128712871302E-2"/>
          <c:w val="0.93799351551644283"/>
          <c:h val="0.75142329981029599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5'!$O$2</c:f>
              <c:strCache>
                <c:ptCount val="1"/>
                <c:pt idx="0">
                  <c:v>Passenger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5'!$N$3:$N$184</c:f>
              <c:numCache>
                <c:formatCode>dd\ mmm</c:formatCode>
                <c:ptCount val="182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  <c:pt idx="146">
                  <c:v>44045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44051</c:v>
                </c:pt>
                <c:pt idx="153">
                  <c:v>44052</c:v>
                </c:pt>
                <c:pt idx="154">
                  <c:v>44053</c:v>
                </c:pt>
                <c:pt idx="155">
                  <c:v>44054</c:v>
                </c:pt>
                <c:pt idx="156">
                  <c:v>44055</c:v>
                </c:pt>
                <c:pt idx="157">
                  <c:v>44056</c:v>
                </c:pt>
                <c:pt idx="158">
                  <c:v>44057</c:v>
                </c:pt>
                <c:pt idx="159">
                  <c:v>44058</c:v>
                </c:pt>
                <c:pt idx="160">
                  <c:v>44059</c:v>
                </c:pt>
                <c:pt idx="161">
                  <c:v>44060</c:v>
                </c:pt>
                <c:pt idx="162">
                  <c:v>44061</c:v>
                </c:pt>
                <c:pt idx="163">
                  <c:v>44062</c:v>
                </c:pt>
                <c:pt idx="164">
                  <c:v>44063</c:v>
                </c:pt>
                <c:pt idx="165">
                  <c:v>44064</c:v>
                </c:pt>
                <c:pt idx="166">
                  <c:v>44065</c:v>
                </c:pt>
                <c:pt idx="167">
                  <c:v>44066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44072</c:v>
                </c:pt>
                <c:pt idx="174">
                  <c:v>44073</c:v>
                </c:pt>
                <c:pt idx="175">
                  <c:v>44074</c:v>
                </c:pt>
                <c:pt idx="176">
                  <c:v>44075</c:v>
                </c:pt>
                <c:pt idx="177">
                  <c:v>44076</c:v>
                </c:pt>
                <c:pt idx="178">
                  <c:v>44077</c:v>
                </c:pt>
                <c:pt idx="179">
                  <c:v>44078</c:v>
                </c:pt>
                <c:pt idx="180">
                  <c:v>44079</c:v>
                </c:pt>
                <c:pt idx="181">
                  <c:v>44080</c:v>
                </c:pt>
              </c:numCache>
            </c:numRef>
          </c:cat>
          <c:val>
            <c:numRef>
              <c:f>'Figure 5'!$O$3:$O$184</c:f>
              <c:numCache>
                <c:formatCode>0.0</c:formatCode>
                <c:ptCount val="182"/>
                <c:pt idx="0">
                  <c:v>98.282768239759704</c:v>
                </c:pt>
                <c:pt idx="1">
                  <c:v>94.4539086222196</c:v>
                </c:pt>
                <c:pt idx="2">
                  <c:v>94.487091193119795</c:v>
                </c:pt>
                <c:pt idx="3">
                  <c:v>92.500608624922904</c:v>
                </c:pt>
                <c:pt idx="4">
                  <c:v>94.153002739250297</c:v>
                </c:pt>
                <c:pt idx="5">
                  <c:v>89.462199390826001</c:v>
                </c:pt>
                <c:pt idx="6">
                  <c:v>85.2000514463939</c:v>
                </c:pt>
                <c:pt idx="7">
                  <c:v>82.847690867202004</c:v>
                </c:pt>
                <c:pt idx="8">
                  <c:v>70.493168943685404</c:v>
                </c:pt>
                <c:pt idx="9">
                  <c:v>61.1087781379888</c:v>
                </c:pt>
                <c:pt idx="10">
                  <c:v>59.1222968089182</c:v>
                </c:pt>
                <c:pt idx="11">
                  <c:v>56.501332683153898</c:v>
                </c:pt>
                <c:pt idx="12">
                  <c:v>44.7126312679002</c:v>
                </c:pt>
                <c:pt idx="13">
                  <c:v>37.840966334766001</c:v>
                </c:pt>
                <c:pt idx="14">
                  <c:v>31.488668989980201</c:v>
                </c:pt>
                <c:pt idx="15">
                  <c:v>19.396343540917101</c:v>
                </c:pt>
                <c:pt idx="16">
                  <c:v>16.449326890594801</c:v>
                </c:pt>
                <c:pt idx="17">
                  <c:v>15.781030906822799</c:v>
                </c:pt>
                <c:pt idx="18">
                  <c:v>16.261135708335399</c:v>
                </c:pt>
                <c:pt idx="19">
                  <c:v>16.170955130245002</c:v>
                </c:pt>
                <c:pt idx="20">
                  <c:v>15.433382278860901</c:v>
                </c:pt>
                <c:pt idx="21">
                  <c:v>15.394089148416199</c:v>
                </c:pt>
                <c:pt idx="22">
                  <c:v>14.7634309162863</c:v>
                </c:pt>
                <c:pt idx="23">
                  <c:v>14.3457316856944</c:v>
                </c:pt>
                <c:pt idx="24">
                  <c:v>13.888915100125899</c:v>
                </c:pt>
                <c:pt idx="25">
                  <c:v>15.265363721833999</c:v>
                </c:pt>
                <c:pt idx="26">
                  <c:v>15.6348024730645</c:v>
                </c:pt>
                <c:pt idx="27">
                  <c:v>15.700260447369301</c:v>
                </c:pt>
                <c:pt idx="28">
                  <c:v>14.518572910474701</c:v>
                </c:pt>
                <c:pt idx="29">
                  <c:v>13.8032640805125</c:v>
                </c:pt>
                <c:pt idx="30">
                  <c:v>13.4541626772826</c:v>
                </c:pt>
                <c:pt idx="31">
                  <c:v>14.315990511112799</c:v>
                </c:pt>
                <c:pt idx="32">
                  <c:v>14.6418076513693</c:v>
                </c:pt>
                <c:pt idx="33">
                  <c:v>14.814357427806399</c:v>
                </c:pt>
                <c:pt idx="34">
                  <c:v>12.890422547417201</c:v>
                </c:pt>
                <c:pt idx="35">
                  <c:v>14.917665340646</c:v>
                </c:pt>
                <c:pt idx="36">
                  <c:v>14.265656766096701</c:v>
                </c:pt>
                <c:pt idx="37">
                  <c:v>13.297760159164801</c:v>
                </c:pt>
                <c:pt idx="38">
                  <c:v>13.5065665439352</c:v>
                </c:pt>
                <c:pt idx="39">
                  <c:v>14.388729730378699</c:v>
                </c:pt>
                <c:pt idx="40">
                  <c:v>15.350388689366699</c:v>
                </c:pt>
                <c:pt idx="41">
                  <c:v>14.637570872766601</c:v>
                </c:pt>
                <c:pt idx="42">
                  <c:v>14.6308534486443</c:v>
                </c:pt>
                <c:pt idx="43">
                  <c:v>13.783046100738</c:v>
                </c:pt>
                <c:pt idx="44">
                  <c:v>13.7275871272142</c:v>
                </c:pt>
                <c:pt idx="45">
                  <c:v>13.8834421938428</c:v>
                </c:pt>
                <c:pt idx="46">
                  <c:v>14.853275556023499</c:v>
                </c:pt>
                <c:pt idx="47">
                  <c:v>15.8768809383098</c:v>
                </c:pt>
                <c:pt idx="48">
                  <c:v>14.709381464292999</c:v>
                </c:pt>
                <c:pt idx="49">
                  <c:v>14.9305919787405</c:v>
                </c:pt>
                <c:pt idx="50">
                  <c:v>14.1327422694308</c:v>
                </c:pt>
                <c:pt idx="51">
                  <c:v>13.552894099817699</c:v>
                </c:pt>
                <c:pt idx="52">
                  <c:v>14.164070181530599</c:v>
                </c:pt>
                <c:pt idx="53">
                  <c:v>15.2721979944181</c:v>
                </c:pt>
                <c:pt idx="54">
                  <c:v>16.310462790380502</c:v>
                </c:pt>
                <c:pt idx="55">
                  <c:v>15.448923377027</c:v>
                </c:pt>
                <c:pt idx="56">
                  <c:v>14.161528569374999</c:v>
                </c:pt>
                <c:pt idx="57">
                  <c:v>15.151878212880399</c:v>
                </c:pt>
                <c:pt idx="58">
                  <c:v>14.551593234004701</c:v>
                </c:pt>
                <c:pt idx="59">
                  <c:v>15.1171107584127</c:v>
                </c:pt>
                <c:pt idx="60">
                  <c:v>24.031799780381899</c:v>
                </c:pt>
                <c:pt idx="61">
                  <c:v>16.585216165840801</c:v>
                </c:pt>
                <c:pt idx="62">
                  <c:v>15.049142024201201</c:v>
                </c:pt>
                <c:pt idx="63">
                  <c:v>15.104451981615499</c:v>
                </c:pt>
                <c:pt idx="64">
                  <c:v>14.822025616929199</c:v>
                </c:pt>
                <c:pt idx="65">
                  <c:v>14.777238394391899</c:v>
                </c:pt>
                <c:pt idx="66">
                  <c:v>14.957830313484299</c:v>
                </c:pt>
                <c:pt idx="67">
                  <c:v>15.9508227910061</c:v>
                </c:pt>
                <c:pt idx="68">
                  <c:v>17.0591444287857</c:v>
                </c:pt>
                <c:pt idx="69">
                  <c:v>15.0277060267307</c:v>
                </c:pt>
                <c:pt idx="70">
                  <c:v>16.173642435050201</c:v>
                </c:pt>
                <c:pt idx="71">
                  <c:v>15.399174058085499</c:v>
                </c:pt>
                <c:pt idx="72">
                  <c:v>15.6555561154691</c:v>
                </c:pt>
                <c:pt idx="73">
                  <c:v>15.5898566287275</c:v>
                </c:pt>
                <c:pt idx="74">
                  <c:v>15.5736448283951</c:v>
                </c:pt>
                <c:pt idx="75">
                  <c:v>14.9418102468518</c:v>
                </c:pt>
                <c:pt idx="76">
                  <c:v>16.808501516596799</c:v>
                </c:pt>
                <c:pt idx="77">
                  <c:v>18.9780221300588</c:v>
                </c:pt>
                <c:pt idx="78">
                  <c:v>16.585108334674999</c:v>
                </c:pt>
                <c:pt idx="79">
                  <c:v>15.7083746269576</c:v>
                </c:pt>
                <c:pt idx="80">
                  <c:v>16.347193625762699</c:v>
                </c:pt>
                <c:pt idx="81">
                  <c:v>17.8692215763527</c:v>
                </c:pt>
                <c:pt idx="82">
                  <c:v>20.560474155566698</c:v>
                </c:pt>
                <c:pt idx="83">
                  <c:v>20.995487722532399</c:v>
                </c:pt>
                <c:pt idx="84">
                  <c:v>18.868569608106</c:v>
                </c:pt>
                <c:pt idx="85">
                  <c:v>17.6190333559226</c:v>
                </c:pt>
                <c:pt idx="86">
                  <c:v>17.577179416831399</c:v>
                </c:pt>
                <c:pt idx="87">
                  <c:v>17.455174066727899</c:v>
                </c:pt>
                <c:pt idx="88">
                  <c:v>18.241227657008199</c:v>
                </c:pt>
                <c:pt idx="89">
                  <c:v>20.623266809110302</c:v>
                </c:pt>
                <c:pt idx="90">
                  <c:v>20.7093171563006</c:v>
                </c:pt>
                <c:pt idx="91">
                  <c:v>19.5245754513561</c:v>
                </c:pt>
                <c:pt idx="92">
                  <c:v>18.448719340744098</c:v>
                </c:pt>
                <c:pt idx="93">
                  <c:v>17.053660248191001</c:v>
                </c:pt>
                <c:pt idx="94">
                  <c:v>19.031937238975399</c:v>
                </c:pt>
                <c:pt idx="95">
                  <c:v>19.512771777779001</c:v>
                </c:pt>
                <c:pt idx="96">
                  <c:v>19.899304450606898</c:v>
                </c:pt>
                <c:pt idx="97">
                  <c:v>21.2425375933806</c:v>
                </c:pt>
                <c:pt idx="98">
                  <c:v>20.2996608273017</c:v>
                </c:pt>
                <c:pt idx="99">
                  <c:v>19.347857830161502</c:v>
                </c:pt>
                <c:pt idx="100">
                  <c:v>19.284915742342701</c:v>
                </c:pt>
                <c:pt idx="101">
                  <c:v>20.120290705684098</c:v>
                </c:pt>
                <c:pt idx="102">
                  <c:v>20.544192807759298</c:v>
                </c:pt>
                <c:pt idx="103">
                  <c:v>24.135677592398999</c:v>
                </c:pt>
                <c:pt idx="104">
                  <c:v>20.880805136065</c:v>
                </c:pt>
                <c:pt idx="105">
                  <c:v>19.153350350245301</c:v>
                </c:pt>
                <c:pt idx="106">
                  <c:v>18.6825365327662</c:v>
                </c:pt>
                <c:pt idx="107">
                  <c:v>20.2468472201225</c:v>
                </c:pt>
                <c:pt idx="108">
                  <c:v>20.2446577829445</c:v>
                </c:pt>
                <c:pt idx="109">
                  <c:v>18.9414635317674</c:v>
                </c:pt>
                <c:pt idx="110">
                  <c:v>21.529640405509799</c:v>
                </c:pt>
                <c:pt idx="111">
                  <c:v>20.050160234081101</c:v>
                </c:pt>
                <c:pt idx="112">
                  <c:v>22.970111620064401</c:v>
                </c:pt>
                <c:pt idx="113">
                  <c:v>25.4875715585442</c:v>
                </c:pt>
                <c:pt idx="114">
                  <c:v>24.429401433751998</c:v>
                </c:pt>
                <c:pt idx="115">
                  <c:v>26.496981409103501</c:v>
                </c:pt>
                <c:pt idx="116">
                  <c:v>23.504171676927299</c:v>
                </c:pt>
                <c:pt idx="117">
                  <c:v>30.4891007864709</c:v>
                </c:pt>
                <c:pt idx="118">
                  <c:v>26.495964673476202</c:v>
                </c:pt>
                <c:pt idx="119">
                  <c:v>30.056412228865799</c:v>
                </c:pt>
                <c:pt idx="120">
                  <c:v>27.211154334322998</c:v>
                </c:pt>
                <c:pt idx="121">
                  <c:v>27.965628773584001</c:v>
                </c:pt>
                <c:pt idx="122">
                  <c:v>28.536488243631101</c:v>
                </c:pt>
                <c:pt idx="123">
                  <c:v>30.494893690119302</c:v>
                </c:pt>
                <c:pt idx="124">
                  <c:v>35.367322816747702</c:v>
                </c:pt>
                <c:pt idx="125">
                  <c:v>33.775093514539002</c:v>
                </c:pt>
                <c:pt idx="126">
                  <c:v>31.254589321304898</c:v>
                </c:pt>
                <c:pt idx="127">
                  <c:v>31.360520276012899</c:v>
                </c:pt>
                <c:pt idx="128">
                  <c:v>34.363387626283803</c:v>
                </c:pt>
                <c:pt idx="129">
                  <c:v>34.828065818303301</c:v>
                </c:pt>
                <c:pt idx="130">
                  <c:v>35.600649440605601</c:v>
                </c:pt>
                <c:pt idx="131">
                  <c:v>44.269673137246002</c:v>
                </c:pt>
                <c:pt idx="132">
                  <c:v>41.416490712854099</c:v>
                </c:pt>
                <c:pt idx="133">
                  <c:v>34.706341713579697</c:v>
                </c:pt>
                <c:pt idx="134">
                  <c:v>36.7547896019679</c:v>
                </c:pt>
                <c:pt idx="135">
                  <c:v>32.6149642495199</c:v>
                </c:pt>
                <c:pt idx="136">
                  <c:v>36.940985085386799</c:v>
                </c:pt>
                <c:pt idx="137">
                  <c:v>39.539037549710102</c:v>
                </c:pt>
                <c:pt idx="138">
                  <c:v>45.901713870073202</c:v>
                </c:pt>
                <c:pt idx="139">
                  <c:v>43.953976913430701</c:v>
                </c:pt>
                <c:pt idx="140">
                  <c:v>32.8065083860741</c:v>
                </c:pt>
                <c:pt idx="141">
                  <c:v>39.615446536547701</c:v>
                </c:pt>
                <c:pt idx="142">
                  <c:v>39.625268525206401</c:v>
                </c:pt>
                <c:pt idx="143">
                  <c:v>37.969514024794201</c:v>
                </c:pt>
                <c:pt idx="144">
                  <c:v>42.7494832735796</c:v>
                </c:pt>
                <c:pt idx="145">
                  <c:v>50.284129654043703</c:v>
                </c:pt>
                <c:pt idx="146">
                  <c:v>47.168840634076801</c:v>
                </c:pt>
                <c:pt idx="147">
                  <c:v>42.133369076618798</c:v>
                </c:pt>
                <c:pt idx="148">
                  <c:v>34.178494808846501</c:v>
                </c:pt>
                <c:pt idx="149">
                  <c:v>41.214303178255904</c:v>
                </c:pt>
                <c:pt idx="150">
                  <c:v>43.134616509682303</c:v>
                </c:pt>
                <c:pt idx="151">
                  <c:v>42.7007198151422</c:v>
                </c:pt>
                <c:pt idx="152">
                  <c:v>54.2156316770469</c:v>
                </c:pt>
                <c:pt idx="153">
                  <c:v>51.856357380949802</c:v>
                </c:pt>
                <c:pt idx="154">
                  <c:v>44.504081339285399</c:v>
                </c:pt>
                <c:pt idx="155">
                  <c:v>43.943966243461901</c:v>
                </c:pt>
                <c:pt idx="156">
                  <c:v>46.001190749481601</c:v>
                </c:pt>
                <c:pt idx="157">
                  <c:v>46.8943144052555</c:v>
                </c:pt>
                <c:pt idx="158">
                  <c:v>48.823304500091403</c:v>
                </c:pt>
                <c:pt idx="159">
                  <c:v>55.031936173114502</c:v>
                </c:pt>
                <c:pt idx="160">
                  <c:v>52.011232462674599</c:v>
                </c:pt>
                <c:pt idx="161">
                  <c:v>49.467735857120097</c:v>
                </c:pt>
                <c:pt idx="162">
                  <c:v>50.515558484250597</c:v>
                </c:pt>
                <c:pt idx="163">
                  <c:v>51.816826148709303</c:v>
                </c:pt>
                <c:pt idx="164">
                  <c:v>50.582298356429597</c:v>
                </c:pt>
                <c:pt idx="165">
                  <c:v>49.274551200707798</c:v>
                </c:pt>
                <c:pt idx="166">
                  <c:v>57.010330954220997</c:v>
                </c:pt>
                <c:pt idx="167">
                  <c:v>52.418516414615098</c:v>
                </c:pt>
                <c:pt idx="168">
                  <c:v>54.079202458516399</c:v>
                </c:pt>
                <c:pt idx="169">
                  <c:v>42.8010887756516</c:v>
                </c:pt>
                <c:pt idx="170">
                  <c:v>53.172936765230098</c:v>
                </c:pt>
                <c:pt idx="171">
                  <c:v>49.620387896950803</c:v>
                </c:pt>
                <c:pt idx="172">
                  <c:v>54.860737842844998</c:v>
                </c:pt>
                <c:pt idx="173">
                  <c:v>62.224962494885702</c:v>
                </c:pt>
                <c:pt idx="174">
                  <c:v>57.933998563788201</c:v>
                </c:pt>
                <c:pt idx="175">
                  <c:v>54.768679631059399</c:v>
                </c:pt>
                <c:pt idx="176">
                  <c:v>53.621826432387699</c:v>
                </c:pt>
                <c:pt idx="177">
                  <c:v>48.958094203588303</c:v>
                </c:pt>
                <c:pt idx="178">
                  <c:v>53.287989990243098</c:v>
                </c:pt>
                <c:pt idx="179">
                  <c:v>54.699485951875602</c:v>
                </c:pt>
                <c:pt idx="180">
                  <c:v>61.382233940991902</c:v>
                </c:pt>
                <c:pt idx="181">
                  <c:v>59.320907600132898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7-4224-92BB-57512E2D4364}"/>
            </c:ext>
          </c:extLst>
        </c:ser>
        <c:ser>
          <c:idx val="1"/>
          <c:order val="1"/>
          <c:tx>
            <c:strRef>
              <c:f>'Figure 5'!$P$2</c:f>
              <c:strCache>
                <c:ptCount val="1"/>
                <c:pt idx="0">
                  <c:v>Service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5'!$N$3:$N$184</c:f>
              <c:numCache>
                <c:formatCode>dd\ mmm</c:formatCode>
                <c:ptCount val="182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  <c:pt idx="146">
                  <c:v>44045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44051</c:v>
                </c:pt>
                <c:pt idx="153">
                  <c:v>44052</c:v>
                </c:pt>
                <c:pt idx="154">
                  <c:v>44053</c:v>
                </c:pt>
                <c:pt idx="155">
                  <c:v>44054</c:v>
                </c:pt>
                <c:pt idx="156">
                  <c:v>44055</c:v>
                </c:pt>
                <c:pt idx="157">
                  <c:v>44056</c:v>
                </c:pt>
                <c:pt idx="158">
                  <c:v>44057</c:v>
                </c:pt>
                <c:pt idx="159">
                  <c:v>44058</c:v>
                </c:pt>
                <c:pt idx="160">
                  <c:v>44059</c:v>
                </c:pt>
                <c:pt idx="161">
                  <c:v>44060</c:v>
                </c:pt>
                <c:pt idx="162">
                  <c:v>44061</c:v>
                </c:pt>
                <c:pt idx="163">
                  <c:v>44062</c:v>
                </c:pt>
                <c:pt idx="164">
                  <c:v>44063</c:v>
                </c:pt>
                <c:pt idx="165">
                  <c:v>44064</c:v>
                </c:pt>
                <c:pt idx="166">
                  <c:v>44065</c:v>
                </c:pt>
                <c:pt idx="167">
                  <c:v>44066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44072</c:v>
                </c:pt>
                <c:pt idx="174">
                  <c:v>44073</c:v>
                </c:pt>
                <c:pt idx="175">
                  <c:v>44074</c:v>
                </c:pt>
                <c:pt idx="176">
                  <c:v>44075</c:v>
                </c:pt>
                <c:pt idx="177">
                  <c:v>44076</c:v>
                </c:pt>
                <c:pt idx="178">
                  <c:v>44077</c:v>
                </c:pt>
                <c:pt idx="179">
                  <c:v>44078</c:v>
                </c:pt>
                <c:pt idx="180">
                  <c:v>44079</c:v>
                </c:pt>
                <c:pt idx="181">
                  <c:v>44080</c:v>
                </c:pt>
              </c:numCache>
            </c:numRef>
          </c:cat>
          <c:val>
            <c:numRef>
              <c:f>'Figure 5'!$P$3:$P$184</c:f>
              <c:numCache>
                <c:formatCode>0.0</c:formatCode>
                <c:ptCount val="182"/>
                <c:pt idx="0">
                  <c:v>100.32</c:v>
                </c:pt>
                <c:pt idx="1">
                  <c:v>99.726341807909606</c:v>
                </c:pt>
                <c:pt idx="2">
                  <c:v>100.26534583407</c:v>
                </c:pt>
                <c:pt idx="3">
                  <c:v>99.784586978502702</c:v>
                </c:pt>
                <c:pt idx="4">
                  <c:v>100.008866034223</c:v>
                </c:pt>
                <c:pt idx="5">
                  <c:v>99.830759466892303</c:v>
                </c:pt>
                <c:pt idx="6">
                  <c:v>100.01036806635599</c:v>
                </c:pt>
                <c:pt idx="7">
                  <c:v>99.386666666666699</c:v>
                </c:pt>
                <c:pt idx="8">
                  <c:v>99.549788135593204</c:v>
                </c:pt>
                <c:pt idx="9">
                  <c:v>98.996108261100304</c:v>
                </c:pt>
                <c:pt idx="10">
                  <c:v>97.713984261660897</c:v>
                </c:pt>
                <c:pt idx="11">
                  <c:v>98.550403404557102</c:v>
                </c:pt>
                <c:pt idx="12">
                  <c:v>97.265707636979101</c:v>
                </c:pt>
                <c:pt idx="13">
                  <c:v>98.330741316744394</c:v>
                </c:pt>
                <c:pt idx="14">
                  <c:v>84.542222222222193</c:v>
                </c:pt>
                <c:pt idx="15">
                  <c:v>81.647245762711904</c:v>
                </c:pt>
                <c:pt idx="16">
                  <c:v>78.626393065628903</c:v>
                </c:pt>
                <c:pt idx="17">
                  <c:v>73.653668615641607</c:v>
                </c:pt>
                <c:pt idx="18">
                  <c:v>73.308803971983295</c:v>
                </c:pt>
                <c:pt idx="19">
                  <c:v>73.725407235032804</c:v>
                </c:pt>
                <c:pt idx="20">
                  <c:v>87.537584240539104</c:v>
                </c:pt>
                <c:pt idx="21">
                  <c:v>59.422222222222203</c:v>
                </c:pt>
                <c:pt idx="22">
                  <c:v>59.529484463276802</c:v>
                </c:pt>
                <c:pt idx="23">
                  <c:v>50.658942154608198</c:v>
                </c:pt>
                <c:pt idx="24">
                  <c:v>49.074603244383901</c:v>
                </c:pt>
                <c:pt idx="25">
                  <c:v>49.955669828885497</c:v>
                </c:pt>
                <c:pt idx="26">
                  <c:v>55.272900359636097</c:v>
                </c:pt>
                <c:pt idx="27">
                  <c:v>74.784862623120802</c:v>
                </c:pt>
                <c:pt idx="28">
                  <c:v>48.146666666666697</c:v>
                </c:pt>
                <c:pt idx="29">
                  <c:v>47.885769774011301</c:v>
                </c:pt>
                <c:pt idx="30">
                  <c:v>46.236511586768103</c:v>
                </c:pt>
                <c:pt idx="31">
                  <c:v>45.812634633138401</c:v>
                </c:pt>
                <c:pt idx="32">
                  <c:v>44.564239758929297</c:v>
                </c:pt>
                <c:pt idx="33">
                  <c:v>51.323129406595299</c:v>
                </c:pt>
                <c:pt idx="34">
                  <c:v>56.984104358593697</c:v>
                </c:pt>
                <c:pt idx="35">
                  <c:v>56.198276195188598</c:v>
                </c:pt>
                <c:pt idx="36">
                  <c:v>43.154131355932201</c:v>
                </c:pt>
                <c:pt idx="37">
                  <c:v>43.039094286219701</c:v>
                </c:pt>
                <c:pt idx="38">
                  <c:v>42.5946278630149</c:v>
                </c:pt>
                <c:pt idx="39">
                  <c:v>43.026864083695401</c:v>
                </c:pt>
                <c:pt idx="40">
                  <c:v>47.847471969536699</c:v>
                </c:pt>
                <c:pt idx="41">
                  <c:v>55.583203732503897</c:v>
                </c:pt>
                <c:pt idx="42">
                  <c:v>42.355555555555597</c:v>
                </c:pt>
                <c:pt idx="43">
                  <c:v>41.988877118644098</c:v>
                </c:pt>
                <c:pt idx="44">
                  <c:v>42.265168936847701</c:v>
                </c:pt>
                <c:pt idx="45">
                  <c:v>41.851672748054703</c:v>
                </c:pt>
                <c:pt idx="46">
                  <c:v>42.290983243195299</c:v>
                </c:pt>
                <c:pt idx="47">
                  <c:v>47.3609054368521</c:v>
                </c:pt>
                <c:pt idx="48">
                  <c:v>55.178849144634498</c:v>
                </c:pt>
                <c:pt idx="49">
                  <c:v>40.595555555555599</c:v>
                </c:pt>
                <c:pt idx="50">
                  <c:v>40.576447740112997</c:v>
                </c:pt>
                <c:pt idx="51">
                  <c:v>40.1247125420131</c:v>
                </c:pt>
                <c:pt idx="52">
                  <c:v>40.189915153646602</c:v>
                </c:pt>
                <c:pt idx="53">
                  <c:v>40.415817005053597</c:v>
                </c:pt>
                <c:pt idx="54">
                  <c:v>46.176221705098399</c:v>
                </c:pt>
                <c:pt idx="55">
                  <c:v>52.483151892172103</c:v>
                </c:pt>
                <c:pt idx="56">
                  <c:v>40.799999999999997</c:v>
                </c:pt>
                <c:pt idx="57">
                  <c:v>40.426377118644098</c:v>
                </c:pt>
                <c:pt idx="58">
                  <c:v>40.513886431983003</c:v>
                </c:pt>
                <c:pt idx="59">
                  <c:v>40.352573965797703</c:v>
                </c:pt>
                <c:pt idx="60">
                  <c:v>64.987782461465002</c:v>
                </c:pt>
                <c:pt idx="61">
                  <c:v>45.356462872858103</c:v>
                </c:pt>
                <c:pt idx="62">
                  <c:v>52.649040953862098</c:v>
                </c:pt>
                <c:pt idx="63">
                  <c:v>40.831111111111099</c:v>
                </c:pt>
                <c:pt idx="64">
                  <c:v>40.519067796610202</c:v>
                </c:pt>
                <c:pt idx="65">
                  <c:v>40.385635945515702</c:v>
                </c:pt>
                <c:pt idx="66">
                  <c:v>40.137160944300298</c:v>
                </c:pt>
                <c:pt idx="67">
                  <c:v>40.531075449951203</c:v>
                </c:pt>
                <c:pt idx="68">
                  <c:v>45.367040406177303</c:v>
                </c:pt>
                <c:pt idx="69">
                  <c:v>52.597200622084003</c:v>
                </c:pt>
                <c:pt idx="70">
                  <c:v>40.813333333333297</c:v>
                </c:pt>
                <c:pt idx="71">
                  <c:v>40.691207627118601</c:v>
                </c:pt>
                <c:pt idx="72">
                  <c:v>40.646559349018197</c:v>
                </c:pt>
                <c:pt idx="73">
                  <c:v>40.4976480415</c:v>
                </c:pt>
                <c:pt idx="74">
                  <c:v>40.7482932884121</c:v>
                </c:pt>
                <c:pt idx="75">
                  <c:v>45.414639306113799</c:v>
                </c:pt>
                <c:pt idx="76">
                  <c:v>52.866770347330203</c:v>
                </c:pt>
                <c:pt idx="77">
                  <c:v>42.350510708401998</c:v>
                </c:pt>
                <c:pt idx="78">
                  <c:v>41.260593220338997</c:v>
                </c:pt>
                <c:pt idx="79">
                  <c:v>41.040155669556</c:v>
                </c:pt>
                <c:pt idx="80">
                  <c:v>41.113113817206703</c:v>
                </c:pt>
                <c:pt idx="81">
                  <c:v>41.648195762035598</c:v>
                </c:pt>
                <c:pt idx="82">
                  <c:v>46.012269938650299</c:v>
                </c:pt>
                <c:pt idx="83">
                  <c:v>52.742353551062699</c:v>
                </c:pt>
                <c:pt idx="84">
                  <c:v>42.062222222222204</c:v>
                </c:pt>
                <c:pt idx="85">
                  <c:v>41.759357344632797</c:v>
                </c:pt>
                <c:pt idx="86">
                  <c:v>41.721209977003397</c:v>
                </c:pt>
                <c:pt idx="87">
                  <c:v>41.5703169648745</c:v>
                </c:pt>
                <c:pt idx="88">
                  <c:v>41.643762744924203</c:v>
                </c:pt>
                <c:pt idx="89">
                  <c:v>46.3401734715464</c:v>
                </c:pt>
                <c:pt idx="90">
                  <c:v>52.680145152929001</c:v>
                </c:pt>
                <c:pt idx="91">
                  <c:v>43.191111111111098</c:v>
                </c:pt>
                <c:pt idx="92">
                  <c:v>42.920197740112997</c:v>
                </c:pt>
                <c:pt idx="93">
                  <c:v>42.932955952591499</c:v>
                </c:pt>
                <c:pt idx="94">
                  <c:v>42.955114960214502</c:v>
                </c:pt>
                <c:pt idx="95">
                  <c:v>43.199751751041802</c:v>
                </c:pt>
                <c:pt idx="96">
                  <c:v>46.3401734715464</c:v>
                </c:pt>
                <c:pt idx="97">
                  <c:v>52.4520476931052</c:v>
                </c:pt>
                <c:pt idx="98">
                  <c:v>43.9022222222222</c:v>
                </c:pt>
                <c:pt idx="99">
                  <c:v>43.5116525423729</c:v>
                </c:pt>
                <c:pt idx="100">
                  <c:v>43.569785954360498</c:v>
                </c:pt>
                <c:pt idx="101">
                  <c:v>43.284828768628799</c:v>
                </c:pt>
                <c:pt idx="102">
                  <c:v>43.815941129532803</c:v>
                </c:pt>
                <c:pt idx="103">
                  <c:v>47.128199703829097</c:v>
                </c:pt>
                <c:pt idx="104">
                  <c:v>52.659409020217701</c:v>
                </c:pt>
                <c:pt idx="105">
                  <c:v>44.924444444444397</c:v>
                </c:pt>
                <c:pt idx="106">
                  <c:v>44.747528248587599</c:v>
                </c:pt>
                <c:pt idx="107">
                  <c:v>44.830178666194897</c:v>
                </c:pt>
                <c:pt idx="108">
                  <c:v>44.502571767705597</c:v>
                </c:pt>
                <c:pt idx="109">
                  <c:v>45.185743416969601</c:v>
                </c:pt>
                <c:pt idx="110">
                  <c:v>48.228263169028999</c:v>
                </c:pt>
                <c:pt idx="111">
                  <c:v>68.273716951788501</c:v>
                </c:pt>
                <c:pt idx="112">
                  <c:v>69.959999999999994</c:v>
                </c:pt>
                <c:pt idx="113">
                  <c:v>69.2929025423729</c:v>
                </c:pt>
                <c:pt idx="114">
                  <c:v>68.928002830355595</c:v>
                </c:pt>
                <c:pt idx="115">
                  <c:v>68.848639381017307</c:v>
                </c:pt>
                <c:pt idx="116">
                  <c:v>69.296923486124697</c:v>
                </c:pt>
                <c:pt idx="117">
                  <c:v>68.420774275439001</c:v>
                </c:pt>
                <c:pt idx="118">
                  <c:v>71.259720062208402</c:v>
                </c:pt>
                <c:pt idx="119">
                  <c:v>73.271111111111097</c:v>
                </c:pt>
                <c:pt idx="120">
                  <c:v>73.018185028248595</c:v>
                </c:pt>
                <c:pt idx="121">
                  <c:v>73.261984786838894</c:v>
                </c:pt>
                <c:pt idx="122">
                  <c:v>72.796412713764497</c:v>
                </c:pt>
                <c:pt idx="123">
                  <c:v>73.401897331323696</c:v>
                </c:pt>
                <c:pt idx="124">
                  <c:v>72.440236936746302</c:v>
                </c:pt>
                <c:pt idx="125">
                  <c:v>71.560393986521504</c:v>
                </c:pt>
                <c:pt idx="126">
                  <c:v>72.262222222222206</c:v>
                </c:pt>
                <c:pt idx="127">
                  <c:v>71.883827683615806</c:v>
                </c:pt>
                <c:pt idx="128">
                  <c:v>72.045816380682794</c:v>
                </c:pt>
                <c:pt idx="129">
                  <c:v>71.838044577306903</c:v>
                </c:pt>
                <c:pt idx="130">
                  <c:v>72.457664686585701</c:v>
                </c:pt>
                <c:pt idx="131">
                  <c:v>72.196953670404099</c:v>
                </c:pt>
                <c:pt idx="132">
                  <c:v>72.908242612752701</c:v>
                </c:pt>
                <c:pt idx="133">
                  <c:v>71.133333333333297</c:v>
                </c:pt>
                <c:pt idx="134">
                  <c:v>74.192266949152497</c:v>
                </c:pt>
                <c:pt idx="135">
                  <c:v>74.137626039271197</c:v>
                </c:pt>
                <c:pt idx="136">
                  <c:v>73.754780850222005</c:v>
                </c:pt>
                <c:pt idx="137">
                  <c:v>74.514584626296696</c:v>
                </c:pt>
                <c:pt idx="138">
                  <c:v>73.799449968267396</c:v>
                </c:pt>
                <c:pt idx="139">
                  <c:v>73.685847589424597</c:v>
                </c:pt>
                <c:pt idx="140">
                  <c:v>75.364444444444402</c:v>
                </c:pt>
                <c:pt idx="141">
                  <c:v>75.105932203389798</c:v>
                </c:pt>
                <c:pt idx="142">
                  <c:v>75.150362639306607</c:v>
                </c:pt>
                <c:pt idx="143">
                  <c:v>74.5416978063041</c:v>
                </c:pt>
                <c:pt idx="144">
                  <c:v>75.454384253923195</c:v>
                </c:pt>
                <c:pt idx="145">
                  <c:v>74.354770467527004</c:v>
                </c:pt>
                <c:pt idx="146">
                  <c:v>75.313634007257605</c:v>
                </c:pt>
                <c:pt idx="147">
                  <c:v>86.453333333333305</c:v>
                </c:pt>
                <c:pt idx="148">
                  <c:v>84.617761299435003</c:v>
                </c:pt>
                <c:pt idx="149">
                  <c:v>84.8752874579869</c:v>
                </c:pt>
                <c:pt idx="150">
                  <c:v>84.200114300786893</c:v>
                </c:pt>
                <c:pt idx="151">
                  <c:v>84.8080503590744</c:v>
                </c:pt>
                <c:pt idx="152">
                  <c:v>85.836682885551099</c:v>
                </c:pt>
                <c:pt idx="153">
                  <c:v>89.372731985484705</c:v>
                </c:pt>
                <c:pt idx="154">
                  <c:v>87.133333333333297</c:v>
                </c:pt>
                <c:pt idx="155">
                  <c:v>86.621645480225993</c:v>
                </c:pt>
                <c:pt idx="156">
                  <c:v>88.621086148947498</c:v>
                </c:pt>
                <c:pt idx="157">
                  <c:v>88.336923550358307</c:v>
                </c:pt>
                <c:pt idx="158">
                  <c:v>88.846528947601698</c:v>
                </c:pt>
                <c:pt idx="159">
                  <c:v>87.2064734503914</c:v>
                </c:pt>
                <c:pt idx="160">
                  <c:v>90.129600829445295</c:v>
                </c:pt>
                <c:pt idx="161">
                  <c:v>88.986666666666693</c:v>
                </c:pt>
                <c:pt idx="162">
                  <c:v>88.855049435028207</c:v>
                </c:pt>
                <c:pt idx="163">
                  <c:v>89.005837608349594</c:v>
                </c:pt>
                <c:pt idx="164">
                  <c:v>88.424847232602104</c:v>
                </c:pt>
                <c:pt idx="165">
                  <c:v>88.983952478056594</c:v>
                </c:pt>
                <c:pt idx="166">
                  <c:v>86.815104717579899</c:v>
                </c:pt>
                <c:pt idx="167">
                  <c:v>91.010886469673395</c:v>
                </c:pt>
                <c:pt idx="168">
                  <c:v>90.097777777777793</c:v>
                </c:pt>
                <c:pt idx="169">
                  <c:v>89.879060734463295</c:v>
                </c:pt>
                <c:pt idx="170">
                  <c:v>89.713426499204004</c:v>
                </c:pt>
                <c:pt idx="171">
                  <c:v>89.3392535279377</c:v>
                </c:pt>
                <c:pt idx="172">
                  <c:v>90.083340721695194</c:v>
                </c:pt>
                <c:pt idx="173">
                  <c:v>87.698328749735595</c:v>
                </c:pt>
                <c:pt idx="174">
                  <c:v>91.9543805080352</c:v>
                </c:pt>
                <c:pt idx="175">
                  <c:v>91.064972307692301</c:v>
                </c:pt>
                <c:pt idx="176">
                  <c:v>89.5612641242938</c:v>
                </c:pt>
                <c:pt idx="177">
                  <c:v>89.823987263399999</c:v>
                </c:pt>
                <c:pt idx="178">
                  <c:v>89.370026816723097</c:v>
                </c:pt>
                <c:pt idx="179">
                  <c:v>89.932618139905998</c:v>
                </c:pt>
                <c:pt idx="180">
                  <c:v>88.301248148931705</c:v>
                </c:pt>
                <c:pt idx="181">
                  <c:v>91.176775531363404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7-4224-92BB-57512E2D4364}"/>
            </c:ext>
          </c:extLst>
        </c:ser>
        <c:ser>
          <c:idx val="2"/>
          <c:order val="2"/>
          <c:tx>
            <c:strRef>
              <c:f>'Figure 5'!$Q$2</c:f>
              <c:strCache>
                <c:ptCount val="1"/>
                <c:pt idx="0">
                  <c:v>Passenger per service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5'!$N$3:$N$184</c:f>
              <c:numCache>
                <c:formatCode>dd\ mmm</c:formatCode>
                <c:ptCount val="182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  <c:pt idx="146">
                  <c:v>44045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44051</c:v>
                </c:pt>
                <c:pt idx="153">
                  <c:v>44052</c:v>
                </c:pt>
                <c:pt idx="154">
                  <c:v>44053</c:v>
                </c:pt>
                <c:pt idx="155">
                  <c:v>44054</c:v>
                </c:pt>
                <c:pt idx="156">
                  <c:v>44055</c:v>
                </c:pt>
                <c:pt idx="157">
                  <c:v>44056</c:v>
                </c:pt>
                <c:pt idx="158">
                  <c:v>44057</c:v>
                </c:pt>
                <c:pt idx="159">
                  <c:v>44058</c:v>
                </c:pt>
                <c:pt idx="160">
                  <c:v>44059</c:v>
                </c:pt>
                <c:pt idx="161">
                  <c:v>44060</c:v>
                </c:pt>
                <c:pt idx="162">
                  <c:v>44061</c:v>
                </c:pt>
                <c:pt idx="163">
                  <c:v>44062</c:v>
                </c:pt>
                <c:pt idx="164">
                  <c:v>44063</c:v>
                </c:pt>
                <c:pt idx="165">
                  <c:v>44064</c:v>
                </c:pt>
                <c:pt idx="166">
                  <c:v>44065</c:v>
                </c:pt>
                <c:pt idx="167">
                  <c:v>44066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44072</c:v>
                </c:pt>
                <c:pt idx="174">
                  <c:v>44073</c:v>
                </c:pt>
                <c:pt idx="175">
                  <c:v>44074</c:v>
                </c:pt>
                <c:pt idx="176">
                  <c:v>44075</c:v>
                </c:pt>
                <c:pt idx="177">
                  <c:v>44076</c:v>
                </c:pt>
                <c:pt idx="178">
                  <c:v>44077</c:v>
                </c:pt>
                <c:pt idx="179">
                  <c:v>44078</c:v>
                </c:pt>
                <c:pt idx="180">
                  <c:v>44079</c:v>
                </c:pt>
                <c:pt idx="181">
                  <c:v>44080</c:v>
                </c:pt>
              </c:numCache>
            </c:numRef>
          </c:cat>
          <c:val>
            <c:numRef>
              <c:f>'Figure 5'!$Q$3:$Q$184</c:f>
              <c:numCache>
                <c:formatCode>0.0</c:formatCode>
                <c:ptCount val="182"/>
                <c:pt idx="0">
                  <c:v>97.969266586682323</c:v>
                </c:pt>
                <c:pt idx="1">
                  <c:v>94.713098776002809</c:v>
                </c:pt>
                <c:pt idx="2">
                  <c:v>94.237037140915376</c:v>
                </c:pt>
                <c:pt idx="3">
                  <c:v>92.700297135920351</c:v>
                </c:pt>
                <c:pt idx="4">
                  <c:v>94.144655841844227</c:v>
                </c:pt>
                <c:pt idx="5">
                  <c:v>89.613862369238106</c:v>
                </c:pt>
                <c:pt idx="6">
                  <c:v>85.191218764302931</c:v>
                </c:pt>
                <c:pt idx="7">
                  <c:v>83.358959149988564</c:v>
                </c:pt>
                <c:pt idx="8">
                  <c:v>70.811972846862503</c:v>
                </c:pt>
                <c:pt idx="9">
                  <c:v>61.728465099674011</c:v>
                </c:pt>
                <c:pt idx="10">
                  <c:v>60.505461173908401</c:v>
                </c:pt>
                <c:pt idx="11">
                  <c:v>57.332421513498545</c:v>
                </c:pt>
                <c:pt idx="12">
                  <c:v>45.969573814009927</c:v>
                </c:pt>
                <c:pt idx="13">
                  <c:v>38.483353047112843</c:v>
                </c:pt>
                <c:pt idx="14">
                  <c:v>37.246086230394006</c:v>
                </c:pt>
                <c:pt idx="15">
                  <c:v>23.756274151963328</c:v>
                </c:pt>
                <c:pt idx="16">
                  <c:v>20.920871795383849</c:v>
                </c:pt>
                <c:pt idx="17">
                  <c:v>21.425994391637719</c:v>
                </c:pt>
                <c:pt idx="18">
                  <c:v>22.181695549895998</c:v>
                </c:pt>
                <c:pt idx="19">
                  <c:v>21.934032970062585</c:v>
                </c:pt>
                <c:pt idx="20">
                  <c:v>17.630578239916314</c:v>
                </c:pt>
                <c:pt idx="21">
                  <c:v>25.906283159264365</c:v>
                </c:pt>
                <c:pt idx="22">
                  <c:v>24.800199513559917</c:v>
                </c:pt>
                <c:pt idx="23">
                  <c:v>28.318261447134145</c:v>
                </c:pt>
                <c:pt idx="24">
                  <c:v>28.301635024864613</c:v>
                </c:pt>
                <c:pt idx="25">
                  <c:v>30.557820111556627</c:v>
                </c:pt>
                <c:pt idx="26">
                  <c:v>28.286560631585857</c:v>
                </c:pt>
                <c:pt idx="27">
                  <c:v>20.993901568678343</c:v>
                </c:pt>
                <c:pt idx="28">
                  <c:v>30.154886964430954</c:v>
                </c:pt>
                <c:pt idx="29">
                  <c:v>28.825398747174042</c:v>
                </c:pt>
                <c:pt idx="30">
                  <c:v>29.098567810493932</c:v>
                </c:pt>
                <c:pt idx="31">
                  <c:v>31.249000686717505</c:v>
                </c:pt>
                <c:pt idx="32">
                  <c:v>32.855508655761447</c:v>
                </c:pt>
                <c:pt idx="33">
                  <c:v>28.864875542648953</c:v>
                </c:pt>
                <c:pt idx="34">
                  <c:v>22.621084761286088</c:v>
                </c:pt>
                <c:pt idx="35">
                  <c:v>26.544702703751565</c:v>
                </c:pt>
                <c:pt idx="36">
                  <c:v>33.057453175072816</c:v>
                </c:pt>
                <c:pt idx="37">
                  <c:v>30.896933078404697</c:v>
                </c:pt>
                <c:pt idx="38">
                  <c:v>31.70955404839447</c:v>
                </c:pt>
                <c:pt idx="39">
                  <c:v>33.441269859662313</c:v>
                </c:pt>
                <c:pt idx="40">
                  <c:v>32.08192211103632</c:v>
                </c:pt>
                <c:pt idx="41">
                  <c:v>26.334521743673537</c:v>
                </c:pt>
                <c:pt idx="42">
                  <c:v>34.54293836248651</c:v>
                </c:pt>
                <c:pt idx="43">
                  <c:v>32.825469616137909</c:v>
                </c:pt>
                <c:pt idx="44">
                  <c:v>32.47966936492282</c:v>
                </c:pt>
                <c:pt idx="45">
                  <c:v>33.17296844362837</c:v>
                </c:pt>
                <c:pt idx="46">
                  <c:v>35.121613206790173</c:v>
                </c:pt>
                <c:pt idx="47">
                  <c:v>33.523178646740575</c:v>
                </c:pt>
                <c:pt idx="48">
                  <c:v>26.657644536472386</c:v>
                </c:pt>
                <c:pt idx="49">
                  <c:v>36.778883240821202</c:v>
                </c:pt>
                <c:pt idx="50">
                  <c:v>34.829915028415556</c:v>
                </c:pt>
                <c:pt idx="51">
                  <c:v>33.776925094795303</c:v>
                </c:pt>
                <c:pt idx="52">
                  <c:v>35.242846687735373</c:v>
                </c:pt>
                <c:pt idx="53">
                  <c:v>37.787676029185462</c:v>
                </c:pt>
                <c:pt idx="54">
                  <c:v>35.322211710057765</c:v>
                </c:pt>
                <c:pt idx="55">
                  <c:v>29.435967200992774</c:v>
                </c:pt>
                <c:pt idx="56">
                  <c:v>34.709628846507357</c:v>
                </c:pt>
                <c:pt idx="57">
                  <c:v>37.480178271756529</c:v>
                </c:pt>
                <c:pt idx="58">
                  <c:v>35.917544613831943</c:v>
                </c:pt>
                <c:pt idx="59">
                  <c:v>37.462568735332127</c:v>
                </c:pt>
                <c:pt idx="60">
                  <c:v>36.97895030443874</c:v>
                </c:pt>
                <c:pt idx="61">
                  <c:v>36.566379111907359</c:v>
                </c:pt>
                <c:pt idx="62">
                  <c:v>28.583886337814217</c:v>
                </c:pt>
                <c:pt idx="63">
                  <c:v>36.99250784656023</c:v>
                </c:pt>
                <c:pt idx="64">
                  <c:v>36.580371718643541</c:v>
                </c:pt>
                <c:pt idx="65">
                  <c:v>36.590332301137678</c:v>
                </c:pt>
                <c:pt idx="66">
                  <c:v>37.266787090999756</c:v>
                </c:pt>
                <c:pt idx="67">
                  <c:v>39.354551079461437</c:v>
                </c:pt>
                <c:pt idx="68">
                  <c:v>37.602506745101408</c:v>
                </c:pt>
                <c:pt idx="69">
                  <c:v>28.571303888787217</c:v>
                </c:pt>
                <c:pt idx="70">
                  <c:v>39.628330043409548</c:v>
                </c:pt>
                <c:pt idx="71">
                  <c:v>37.84398388762181</c:v>
                </c:pt>
                <c:pt idx="72">
                  <c:v>38.516313228483028</c:v>
                </c:pt>
                <c:pt idx="73">
                  <c:v>38.495708720545402</c:v>
                </c:pt>
                <c:pt idx="74">
                  <c:v>38.219134033826869</c:v>
                </c:pt>
                <c:pt idx="75">
                  <c:v>32.900867374807724</c:v>
                </c:pt>
                <c:pt idx="76">
                  <c:v>31.794076706722137</c:v>
                </c:pt>
                <c:pt idx="77">
                  <c:v>44.811790489916604</c:v>
                </c:pt>
                <c:pt idx="78">
                  <c:v>40.196000687890098</c:v>
                </c:pt>
                <c:pt idx="79">
                  <c:v>38.27562145094452</c:v>
                </c:pt>
                <c:pt idx="80">
                  <c:v>39.761506993715116</c:v>
                </c:pt>
                <c:pt idx="81">
                  <c:v>42.905151710416668</c:v>
                </c:pt>
                <c:pt idx="82">
                  <c:v>44.684763831431631</c:v>
                </c:pt>
                <c:pt idx="83">
                  <c:v>39.80764283149697</c:v>
                </c:pt>
                <c:pt idx="84">
                  <c:v>44.858708387825992</c:v>
                </c:pt>
                <c:pt idx="85">
                  <c:v>42.191821130090069</c:v>
                </c:pt>
                <c:pt idx="86">
                  <c:v>42.130080662856827</c:v>
                </c:pt>
                <c:pt idx="87">
                  <c:v>41.989514011829463</c:v>
                </c:pt>
                <c:pt idx="88">
                  <c:v>43.803024641983271</c:v>
                </c:pt>
                <c:pt idx="89">
                  <c:v>44.504077702197883</c:v>
                </c:pt>
                <c:pt idx="90">
                  <c:v>39.311427666309626</c:v>
                </c:pt>
                <c:pt idx="91">
                  <c:v>45.205077964139981</c:v>
                </c:pt>
                <c:pt idx="92">
                  <c:v>42.983770607147086</c:v>
                </c:pt>
                <c:pt idx="93">
                  <c:v>39.721607491975213</c:v>
                </c:pt>
                <c:pt idx="94">
                  <c:v>44.306568045744932</c:v>
                </c:pt>
                <c:pt idx="95">
                  <c:v>45.168712751476477</c:v>
                </c:pt>
                <c:pt idx="96">
                  <c:v>42.941799652142834</c:v>
                </c:pt>
                <c:pt idx="97">
                  <c:v>40.498967204616726</c:v>
                </c:pt>
                <c:pt idx="98">
                  <c:v>46.238344666358422</c:v>
                </c:pt>
                <c:pt idx="99">
                  <c:v>44.465922803828242</c:v>
                </c:pt>
                <c:pt idx="100">
                  <c:v>44.262131015616454</c:v>
                </c:pt>
                <c:pt idx="101">
                  <c:v>46.48347071726554</c:v>
                </c:pt>
                <c:pt idx="102">
                  <c:v>46.887484961294398</c:v>
                </c:pt>
                <c:pt idx="103">
                  <c:v>51.212814714070248</c:v>
                </c:pt>
                <c:pt idx="104">
                  <c:v>39.652562618103374</c:v>
                </c:pt>
                <c:pt idx="105">
                  <c:v>42.634584772508873</c:v>
                </c:pt>
                <c:pt idx="106">
                  <c:v>41.750991091571393</c:v>
                </c:pt>
                <c:pt idx="107">
                  <c:v>45.163431916879787</c:v>
                </c:pt>
                <c:pt idx="108">
                  <c:v>45.490983956202598</c:v>
                </c:pt>
                <c:pt idx="109">
                  <c:v>41.919114524635432</c:v>
                </c:pt>
                <c:pt idx="110">
                  <c:v>44.641127402936633</c:v>
                </c:pt>
                <c:pt idx="111">
                  <c:v>29.36731897611423</c:v>
                </c:pt>
                <c:pt idx="112">
                  <c:v>32.833207004094341</c:v>
                </c:pt>
                <c:pt idx="113">
                  <c:v>36.782369656053078</c:v>
                </c:pt>
                <c:pt idx="114">
                  <c:v>35.441911023995893</c:v>
                </c:pt>
                <c:pt idx="115">
                  <c:v>38.4858461217596</c:v>
                </c:pt>
                <c:pt idx="116">
                  <c:v>33.918059409424622</c:v>
                </c:pt>
                <c:pt idx="117">
                  <c:v>44.56117474457691</c:v>
                </c:pt>
                <c:pt idx="118">
                  <c:v>37.182246366314267</c:v>
                </c:pt>
                <c:pt idx="119">
                  <c:v>41.020822221853727</c:v>
                </c:pt>
                <c:pt idx="120">
                  <c:v>37.266270482888345</c:v>
                </c:pt>
                <c:pt idx="121">
                  <c:v>38.172087276849034</c:v>
                </c:pt>
                <c:pt idx="122">
                  <c:v>39.200404497727902</c:v>
                </c:pt>
                <c:pt idx="123">
                  <c:v>41.545102781840271</c:v>
                </c:pt>
                <c:pt idx="124">
                  <c:v>48.822759715197925</c:v>
                </c:pt>
                <c:pt idx="125">
                  <c:v>47.198026216709465</c:v>
                </c:pt>
                <c:pt idx="126">
                  <c:v>43.251630464933903</c:v>
                </c:pt>
                <c:pt idx="127">
                  <c:v>43.626669984854992</c:v>
                </c:pt>
                <c:pt idx="128">
                  <c:v>47.696576085294311</c:v>
                </c:pt>
                <c:pt idx="129">
                  <c:v>48.481366695364123</c:v>
                </c:pt>
                <c:pt idx="130">
                  <c:v>49.133034572112635</c:v>
                </c:pt>
                <c:pt idx="131">
                  <c:v>61.317923938103213</c:v>
                </c:pt>
                <c:pt idx="132">
                  <c:v>56.80632151955033</c:v>
                </c:pt>
                <c:pt idx="133">
                  <c:v>48.790545989099876</c:v>
                </c:pt>
                <c:pt idx="134">
                  <c:v>49.539919877576608</c:v>
                </c:pt>
                <c:pt idx="135">
                  <c:v>43.992458339903592</c:v>
                </c:pt>
                <c:pt idx="136">
                  <c:v>50.086224458323514</c:v>
                </c:pt>
                <c:pt idx="137">
                  <c:v>53.062145817500152</c:v>
                </c:pt>
                <c:pt idx="138">
                  <c:v>62.197907829679238</c:v>
                </c:pt>
                <c:pt idx="139">
                  <c:v>59.650500538910784</c:v>
                </c:pt>
                <c:pt idx="140">
                  <c:v>43.530485267834386</c:v>
                </c:pt>
                <c:pt idx="141">
                  <c:v>52.746095247533212</c:v>
                </c:pt>
                <c:pt idx="142">
                  <c:v>52.727980456185875</c:v>
                </c:pt>
                <c:pt idx="143">
                  <c:v>50.93728093430019</c:v>
                </c:pt>
                <c:pt idx="144">
                  <c:v>56.656062727537098</c:v>
                </c:pt>
                <c:pt idx="145">
                  <c:v>67.627308023234789</c:v>
                </c:pt>
                <c:pt idx="146">
                  <c:v>62.629882697641939</c:v>
                </c:pt>
                <c:pt idx="147">
                  <c:v>48.735389894299985</c:v>
                </c:pt>
                <c:pt idx="148">
                  <c:v>40.391632068709335</c:v>
                </c:pt>
                <c:pt idx="149">
                  <c:v>48.558661081008893</c:v>
                </c:pt>
                <c:pt idx="150">
                  <c:v>51.22869115782089</c:v>
                </c:pt>
                <c:pt idx="151">
                  <c:v>50.349842537764758</c:v>
                </c:pt>
                <c:pt idx="152">
                  <c:v>63.161377926654517</c:v>
                </c:pt>
                <c:pt idx="153">
                  <c:v>58.022571570679915</c:v>
                </c:pt>
                <c:pt idx="154">
                  <c:v>51.075839333533381</c:v>
                </c:pt>
                <c:pt idx="155">
                  <c:v>50.730929896146385</c:v>
                </c:pt>
                <c:pt idx="156">
                  <c:v>51.907726195283075</c:v>
                </c:pt>
                <c:pt idx="157">
                  <c:v>53.085745485037656</c:v>
                </c:pt>
                <c:pt idx="158">
                  <c:v>54.952405094953711</c:v>
                </c:pt>
                <c:pt idx="159">
                  <c:v>63.105333808068927</c:v>
                </c:pt>
                <c:pt idx="160">
                  <c:v>57.707159450419482</c:v>
                </c:pt>
                <c:pt idx="161">
                  <c:v>55.590053780101982</c:v>
                </c:pt>
                <c:pt idx="162">
                  <c:v>56.851646367253593</c:v>
                </c:pt>
                <c:pt idx="163">
                  <c:v>58.217334436779005</c:v>
                </c:pt>
                <c:pt idx="164">
                  <c:v>57.203715855309937</c:v>
                </c:pt>
                <c:pt idx="165">
                  <c:v>55.374648831045</c:v>
                </c:pt>
                <c:pt idx="166">
                  <c:v>65.668677287993305</c:v>
                </c:pt>
                <c:pt idx="167">
                  <c:v>57.595875007856307</c:v>
                </c:pt>
                <c:pt idx="168">
                  <c:v>60.022792783968967</c:v>
                </c:pt>
                <c:pt idx="169">
                  <c:v>47.620756632183983</c:v>
                </c:pt>
                <c:pt idx="170">
                  <c:v>59.26976467196009</c:v>
                </c:pt>
                <c:pt idx="171">
                  <c:v>55.541529548860382</c:v>
                </c:pt>
                <c:pt idx="172">
                  <c:v>60.89998150971396</c:v>
                </c:pt>
                <c:pt idx="173">
                  <c:v>70.953418818797402</c:v>
                </c:pt>
                <c:pt idx="174">
                  <c:v>63.002978480971642</c:v>
                </c:pt>
                <c:pt idx="175">
                  <c:v>60.142421661323084</c:v>
                </c:pt>
                <c:pt idx="176">
                  <c:v>59.871672152785742</c:v>
                </c:pt>
                <c:pt idx="177">
                  <c:v>54.504476693985438</c:v>
                </c:pt>
                <c:pt idx="178">
                  <c:v>59.626243706432163</c:v>
                </c:pt>
                <c:pt idx="179">
                  <c:v>60.822743831143598</c:v>
                </c:pt>
                <c:pt idx="180">
                  <c:v>69.514571116211926</c:v>
                </c:pt>
                <c:pt idx="181">
                  <c:v>65.061422993322921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7-4224-92BB-57512E2D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'Figure 5'!$R$1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5'!$N$3:$N$184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5'!$R$2:$R$191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3E7-4224-92BB-57512E2D436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3E7-4224-92BB-57512E2D436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3E7-4224-92BB-57512E2D436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3E7-4224-92BB-57512E2D436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5'!$V$2:$V$191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3E7-4224-92BB-57512E2D4364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5'!$AF$1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507"/>
                        <a:gd name="adj2" fmla="val 105948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8-F3E7-4224-92BB-57512E2D43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5'!$AG$9:$AG$10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5'!$AH$9:$AH$10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3E7-4224-92BB-57512E2D4364}"/>
            </c:ext>
          </c:extLst>
        </c:ser>
        <c:ser>
          <c:idx val="9"/>
          <c:order val="9"/>
          <c:tx>
            <c:strRef>
              <c:f>'Figure 5'!$AF$2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E7-4224-92BB-57512E2D43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5'!$AG$12:$AG$13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5'!$AH$12:$AH$13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3E7-4224-92BB-57512E2D4364}"/>
            </c:ext>
          </c:extLst>
        </c:ser>
        <c:ser>
          <c:idx val="10"/>
          <c:order val="10"/>
          <c:tx>
            <c:strRef>
              <c:f>'Figure 5'!$AF$3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3E7-4224-92BB-57512E2D43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5'!$AG$15:$AG$16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5'!$AH$15:$AH$16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3E7-4224-92BB-57512E2D4364}"/>
            </c:ext>
          </c:extLst>
        </c:ser>
        <c:ser>
          <c:idx val="11"/>
          <c:order val="11"/>
          <c:tx>
            <c:strRef>
              <c:f>'Figure 5'!$AF$4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3E7-4224-92BB-57512E2D43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5'!$AG$18:$AG$19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5'!$AH$18:$AH$19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3E7-4224-92BB-57512E2D4364}"/>
            </c:ext>
          </c:extLst>
        </c:ser>
        <c:ser>
          <c:idx val="12"/>
          <c:order val="12"/>
          <c:tx>
            <c:strRef>
              <c:f>'Figure 5'!$AF$5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3E7-4224-92BB-57512E2D43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5'!$AG$21:$AG$22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5'!$AH$21:$AH$22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F3E7-4224-92BB-57512E2D4364}"/>
            </c:ext>
          </c:extLst>
        </c:ser>
        <c:ser>
          <c:idx val="13"/>
          <c:order val="13"/>
          <c:tx>
            <c:strRef>
              <c:f>'Figure 5'!$AF$6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86650618125814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3E7-4224-92BB-57512E2D43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5'!$AG$24:$AG$25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5'!$AH$24:$AH$25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F3E7-4224-92BB-57512E2D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5'!$AF$7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0"/>
                        <c:y val="-3.168316831683168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05/08: Aberdeen Lockdown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F3E7-4224-92BB-57512E2D4364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5'!$AG$27:$AG$28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5'!$AH$27:$AH$28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F3E7-4224-92BB-57512E2D4364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9.5287128712871302E-2"/>
          <c:w val="0.93799351551644283"/>
          <c:h val="0.75142329981029599"/>
        </c:manualLayout>
      </c:layout>
      <c:lineChart>
        <c:grouping val="standard"/>
        <c:varyColors val="0"/>
        <c:ser>
          <c:idx val="1"/>
          <c:order val="0"/>
          <c:tx>
            <c:strRef>
              <c:f>'Figure 6'!$P$2</c:f>
              <c:strCache>
                <c:ptCount val="1"/>
                <c:pt idx="0">
                  <c:v>60-64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6'!$N$3:$N$192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6'!$P$3:$P$192</c:f>
              <c:numCache>
                <c:formatCode>0.0</c:formatCode>
                <c:ptCount val="190"/>
                <c:pt idx="1">
                  <c:v>95.276597589525707</c:v>
                </c:pt>
                <c:pt idx="2">
                  <c:v>99.385281198863154</c:v>
                </c:pt>
                <c:pt idx="3">
                  <c:v>106.04742272737626</c:v>
                </c:pt>
                <c:pt idx="4">
                  <c:v>98.27036868456986</c:v>
                </c:pt>
                <c:pt idx="5">
                  <c:v>99.19564280231738</c:v>
                </c:pt>
                <c:pt idx="6">
                  <c:v>95.955542685365216</c:v>
                </c:pt>
                <c:pt idx="7">
                  <c:v>119.21183973381395</c:v>
                </c:pt>
                <c:pt idx="8">
                  <c:v>94.476446422080997</c:v>
                </c:pt>
                <c:pt idx="9">
                  <c:v>95.706549481767539</c:v>
                </c:pt>
                <c:pt idx="10">
                  <c:v>95.052761110324624</c:v>
                </c:pt>
                <c:pt idx="11">
                  <c:v>89.054527052671531</c:v>
                </c:pt>
                <c:pt idx="12">
                  <c:v>92.578129100662409</c:v>
                </c:pt>
                <c:pt idx="13">
                  <c:v>101.85886056871085</c:v>
                </c:pt>
                <c:pt idx="14">
                  <c:v>85.154970760233923</c:v>
                </c:pt>
                <c:pt idx="15">
                  <c:v>83.500430625179419</c:v>
                </c:pt>
                <c:pt idx="16">
                  <c:v>72.897872340425522</c:v>
                </c:pt>
                <c:pt idx="17">
                  <c:v>65.567325428194991</c:v>
                </c:pt>
                <c:pt idx="18">
                  <c:v>63.422548332059826</c:v>
                </c:pt>
                <c:pt idx="19">
                  <c:v>61.473677536614744</c:v>
                </c:pt>
                <c:pt idx="20">
                  <c:v>41.138192143871272</c:v>
                </c:pt>
                <c:pt idx="21">
                  <c:v>37.357583045242748</c:v>
                </c:pt>
                <c:pt idx="22">
                  <c:v>34.481627655271183</c:v>
                </c:pt>
                <c:pt idx="23">
                  <c:v>21.676084071743503</c:v>
                </c:pt>
                <c:pt idx="24">
                  <c:v>18.007242973585065</c:v>
                </c:pt>
                <c:pt idx="25">
                  <c:v>17.435665357003273</c:v>
                </c:pt>
                <c:pt idx="26">
                  <c:v>17.824664605780484</c:v>
                </c:pt>
                <c:pt idx="27">
                  <c:v>14.649492644309495</c:v>
                </c:pt>
                <c:pt idx="28">
                  <c:v>13.852714731388993</c:v>
                </c:pt>
                <c:pt idx="29">
                  <c:v>17.856684741414494</c:v>
                </c:pt>
                <c:pt idx="30">
                  <c:v>17.049906690967031</c:v>
                </c:pt>
                <c:pt idx="31">
                  <c:v>17.703618609994258</c:v>
                </c:pt>
                <c:pt idx="32">
                  <c:v>16.247801231310465</c:v>
                </c:pt>
                <c:pt idx="33">
                  <c:v>17.015785181132117</c:v>
                </c:pt>
                <c:pt idx="34">
                  <c:v>15.2837941360819</c:v>
                </c:pt>
                <c:pt idx="35">
                  <c:v>15.901624243912924</c:v>
                </c:pt>
                <c:pt idx="36">
                  <c:v>16.686448838823821</c:v>
                </c:pt>
                <c:pt idx="37">
                  <c:v>15.992951353660489</c:v>
                </c:pt>
                <c:pt idx="38">
                  <c:v>15.956236509978627</c:v>
                </c:pt>
                <c:pt idx="39">
                  <c:v>16.820696491957403</c:v>
                </c:pt>
                <c:pt idx="40">
                  <c:v>15.298830549672951</c:v>
                </c:pt>
                <c:pt idx="41">
                  <c:v>14.581680805582071</c:v>
                </c:pt>
                <c:pt idx="42">
                  <c:v>13.991036713857477</c:v>
                </c:pt>
                <c:pt idx="43">
                  <c:v>9.7656976044958075</c:v>
                </c:pt>
                <c:pt idx="44">
                  <c:v>17.13595708530578</c:v>
                </c:pt>
                <c:pt idx="45">
                  <c:v>15.8054110301769</c:v>
                </c:pt>
                <c:pt idx="46">
                  <c:v>15.466363802299876</c:v>
                </c:pt>
                <c:pt idx="47">
                  <c:v>20.178863375710694</c:v>
                </c:pt>
                <c:pt idx="48">
                  <c:v>15.467930048718948</c:v>
                </c:pt>
                <c:pt idx="49">
                  <c:v>11.239276605610945</c:v>
                </c:pt>
                <c:pt idx="50">
                  <c:v>27.85781535892562</c:v>
                </c:pt>
                <c:pt idx="51">
                  <c:v>16.532389708592675</c:v>
                </c:pt>
                <c:pt idx="52">
                  <c:v>16.428526135571008</c:v>
                </c:pt>
                <c:pt idx="53">
                  <c:v>16.316619624771707</c:v>
                </c:pt>
                <c:pt idx="54">
                  <c:v>17.595849006595511</c:v>
                </c:pt>
                <c:pt idx="55">
                  <c:v>16.310456633342341</c:v>
                </c:pt>
                <c:pt idx="56">
                  <c:v>15.296356565628704</c:v>
                </c:pt>
                <c:pt idx="57">
                  <c:v>17.373912856974339</c:v>
                </c:pt>
                <c:pt idx="58">
                  <c:v>15.723074040533366</c:v>
                </c:pt>
                <c:pt idx="59">
                  <c:v>15.401216401804984</c:v>
                </c:pt>
                <c:pt idx="60">
                  <c:v>15.190880981294583</c:v>
                </c:pt>
                <c:pt idx="61">
                  <c:v>17.620798319327733</c:v>
                </c:pt>
                <c:pt idx="62">
                  <c:v>16.133098721012683</c:v>
                </c:pt>
                <c:pt idx="63">
                  <c:v>15.981747864555802</c:v>
                </c:pt>
                <c:pt idx="64">
                  <c:v>25.440459402980004</c:v>
                </c:pt>
                <c:pt idx="65">
                  <c:v>18.266171510050331</c:v>
                </c:pt>
                <c:pt idx="66">
                  <c:v>17.722443197297444</c:v>
                </c:pt>
                <c:pt idx="67">
                  <c:v>17.572196732202546</c:v>
                </c:pt>
                <c:pt idx="68">
                  <c:v>16.026636840033969</c:v>
                </c:pt>
                <c:pt idx="69">
                  <c:v>16.660461157947925</c:v>
                </c:pt>
                <c:pt idx="70">
                  <c:v>16.017775229357799</c:v>
                </c:pt>
                <c:pt idx="71">
                  <c:v>17.627073918923376</c:v>
                </c:pt>
                <c:pt idx="72">
                  <c:v>17.511775526044378</c:v>
                </c:pt>
                <c:pt idx="73">
                  <c:v>17.31485573584191</c:v>
                </c:pt>
                <c:pt idx="74">
                  <c:v>16.836146562371347</c:v>
                </c:pt>
                <c:pt idx="75">
                  <c:v>18.408123493512488</c:v>
                </c:pt>
                <c:pt idx="76">
                  <c:v>18.094714293984833</c:v>
                </c:pt>
                <c:pt idx="77">
                  <c:v>15.376316611305112</c:v>
                </c:pt>
                <c:pt idx="78">
                  <c:v>18.753874767513949</c:v>
                </c:pt>
                <c:pt idx="79">
                  <c:v>18.160713343534006</c:v>
                </c:pt>
                <c:pt idx="80">
                  <c:v>18.269779233125593</c:v>
                </c:pt>
                <c:pt idx="81">
                  <c:v>18.044505090794583</c:v>
                </c:pt>
                <c:pt idx="82">
                  <c:v>17.963480664705944</c:v>
                </c:pt>
                <c:pt idx="83">
                  <c:v>14.949956871174882</c:v>
                </c:pt>
                <c:pt idx="84">
                  <c:v>17.946982847391805</c:v>
                </c:pt>
                <c:pt idx="85">
                  <c:v>20.22809543110316</c:v>
                </c:pt>
                <c:pt idx="86">
                  <c:v>18.947881149537263</c:v>
                </c:pt>
                <c:pt idx="87">
                  <c:v>18.724354980772947</c:v>
                </c:pt>
                <c:pt idx="88">
                  <c:v>19.234122243388978</c:v>
                </c:pt>
                <c:pt idx="89">
                  <c:v>20.252576448724447</c:v>
                </c:pt>
                <c:pt idx="90">
                  <c:v>18.497102298626032</c:v>
                </c:pt>
                <c:pt idx="91">
                  <c:v>19.713061847201033</c:v>
                </c:pt>
                <c:pt idx="92">
                  <c:v>21.049806543958134</c:v>
                </c:pt>
                <c:pt idx="93">
                  <c:v>19.728123797717263</c:v>
                </c:pt>
                <c:pt idx="94">
                  <c:v>20.341098169717139</c:v>
                </c:pt>
                <c:pt idx="95">
                  <c:v>19.723371359324727</c:v>
                </c:pt>
                <c:pt idx="96">
                  <c:v>20.051074961849494</c:v>
                </c:pt>
                <c:pt idx="97">
                  <c:v>19.321660002757479</c:v>
                </c:pt>
                <c:pt idx="98">
                  <c:v>19.156340179935494</c:v>
                </c:pt>
                <c:pt idx="99">
                  <c:v>21.758961982153533</c:v>
                </c:pt>
                <c:pt idx="100">
                  <c:v>20.451132624045496</c:v>
                </c:pt>
                <c:pt idx="101">
                  <c:v>19.736956711087885</c:v>
                </c:pt>
                <c:pt idx="102">
                  <c:v>21.792030591404856</c:v>
                </c:pt>
                <c:pt idx="103">
                  <c:v>20.938794293603312</c:v>
                </c:pt>
                <c:pt idx="104">
                  <c:v>18.658379423293777</c:v>
                </c:pt>
                <c:pt idx="105">
                  <c:v>19.738167170191339</c:v>
                </c:pt>
                <c:pt idx="106">
                  <c:v>22.828800713330359</c:v>
                </c:pt>
                <c:pt idx="107">
                  <c:v>21.648900946318332</c:v>
                </c:pt>
                <c:pt idx="108">
                  <c:v>21.197438274205783</c:v>
                </c:pt>
                <c:pt idx="109">
                  <c:v>21.296600090226796</c:v>
                </c:pt>
                <c:pt idx="110">
                  <c:v>21.452591822101937</c:v>
                </c:pt>
                <c:pt idx="111">
                  <c:v>20.782313367773163</c:v>
                </c:pt>
                <c:pt idx="112">
                  <c:v>18.638940368472692</c:v>
                </c:pt>
                <c:pt idx="113">
                  <c:v>22.801067299140232</c:v>
                </c:pt>
                <c:pt idx="114">
                  <c:v>20.354048005430574</c:v>
                </c:pt>
                <c:pt idx="115">
                  <c:v>21.876385750786579</c:v>
                </c:pt>
                <c:pt idx="116">
                  <c:v>21.634444931072597</c:v>
                </c:pt>
                <c:pt idx="117">
                  <c:v>20.905761592819928</c:v>
                </c:pt>
                <c:pt idx="118">
                  <c:v>19.840751327072276</c:v>
                </c:pt>
                <c:pt idx="119">
                  <c:v>17.671824898926531</c:v>
                </c:pt>
                <c:pt idx="120">
                  <c:v>24.820779454629349</c:v>
                </c:pt>
                <c:pt idx="121">
                  <c:v>28.061526106209495</c:v>
                </c:pt>
                <c:pt idx="122">
                  <c:v>25.821942715352197</c:v>
                </c:pt>
                <c:pt idx="123">
                  <c:v>28.425148474298588</c:v>
                </c:pt>
                <c:pt idx="124">
                  <c:v>25.161693253871643</c:v>
                </c:pt>
                <c:pt idx="125">
                  <c:v>26.410146058046642</c:v>
                </c:pt>
                <c:pt idx="126">
                  <c:v>23.006228373702424</c:v>
                </c:pt>
                <c:pt idx="127">
                  <c:v>32.008762371742492</c:v>
                </c:pt>
                <c:pt idx="128">
                  <c:v>30.458856298702031</c:v>
                </c:pt>
                <c:pt idx="129">
                  <c:v>30.665566556655666</c:v>
                </c:pt>
                <c:pt idx="130">
                  <c:v>30.656106105003417</c:v>
                </c:pt>
                <c:pt idx="131">
                  <c:v>31.514200267249244</c:v>
                </c:pt>
                <c:pt idx="132">
                  <c:v>30.926874708896136</c:v>
                </c:pt>
                <c:pt idx="133">
                  <c:v>29.322154638610336</c:v>
                </c:pt>
                <c:pt idx="134">
                  <c:v>30.129171541254085</c:v>
                </c:pt>
                <c:pt idx="135">
                  <c:v>33.366209262435675</c:v>
                </c:pt>
                <c:pt idx="136">
                  <c:v>37.465968357406048</c:v>
                </c:pt>
                <c:pt idx="137">
                  <c:v>37.688157077703785</c:v>
                </c:pt>
                <c:pt idx="138">
                  <c:v>38.422375664237755</c:v>
                </c:pt>
                <c:pt idx="139">
                  <c:v>40.542942554738623</c:v>
                </c:pt>
                <c:pt idx="140">
                  <c:v>39.517375059696043</c:v>
                </c:pt>
                <c:pt idx="141">
                  <c:v>39.28993534332924</c:v>
                </c:pt>
                <c:pt idx="142">
                  <c:v>39.810328042791042</c:v>
                </c:pt>
                <c:pt idx="143">
                  <c:v>36.920363465874843</c:v>
                </c:pt>
                <c:pt idx="144">
                  <c:v>39.669448428739081</c:v>
                </c:pt>
                <c:pt idx="145">
                  <c:v>42.417709538332105</c:v>
                </c:pt>
                <c:pt idx="146">
                  <c:v>43.154825708528058</c:v>
                </c:pt>
                <c:pt idx="147">
                  <c:v>40.65188116635062</c:v>
                </c:pt>
                <c:pt idx="148">
                  <c:v>35.071878208848609</c:v>
                </c:pt>
                <c:pt idx="149">
                  <c:v>39.334390194597241</c:v>
                </c:pt>
                <c:pt idx="150">
                  <c:v>39.7882141155292</c:v>
                </c:pt>
                <c:pt idx="151">
                  <c:v>36.448483234127998</c:v>
                </c:pt>
                <c:pt idx="152">
                  <c:v>41.60672554554008</c:v>
                </c:pt>
                <c:pt idx="153">
                  <c:v>41.034678935391312</c:v>
                </c:pt>
                <c:pt idx="154">
                  <c:v>44.02376675417991</c:v>
                </c:pt>
                <c:pt idx="155">
                  <c:v>43.831806282722511</c:v>
                </c:pt>
                <c:pt idx="156">
                  <c:v>35.884298727995578</c:v>
                </c:pt>
                <c:pt idx="157">
                  <c:v>43.121966828435816</c:v>
                </c:pt>
                <c:pt idx="158">
                  <c:v>43.01081803816701</c:v>
                </c:pt>
                <c:pt idx="159">
                  <c:v>50.623835467817635</c:v>
                </c:pt>
                <c:pt idx="160">
                  <c:v>43.043625042199636</c:v>
                </c:pt>
                <c:pt idx="161">
                  <c:v>43.989524225229161</c:v>
                </c:pt>
                <c:pt idx="162">
                  <c:v>43.891114927176751</c:v>
                </c:pt>
                <c:pt idx="163">
                  <c:v>42.223783915912982</c:v>
                </c:pt>
                <c:pt idx="164">
                  <c:v>43.867549114061909</c:v>
                </c:pt>
                <c:pt idx="165">
                  <c:v>42.186209338001021</c:v>
                </c:pt>
                <c:pt idx="166">
                  <c:v>46.677574012902426</c:v>
                </c:pt>
                <c:pt idx="167">
                  <c:v>43.671916106848748</c:v>
                </c:pt>
                <c:pt idx="168">
                  <c:v>44.794156349867073</c:v>
                </c:pt>
                <c:pt idx="169">
                  <c:v>43.591451040081175</c:v>
                </c:pt>
                <c:pt idx="170">
                  <c:v>45.621490517390725</c:v>
                </c:pt>
                <c:pt idx="171">
                  <c:v>47.329546615450624</c:v>
                </c:pt>
                <c:pt idx="172">
                  <c:v>45.176324685455967</c:v>
                </c:pt>
                <c:pt idx="173">
                  <c:v>43.345616339010959</c:v>
                </c:pt>
                <c:pt idx="174">
                  <c:v>45.632351157996851</c:v>
                </c:pt>
                <c:pt idx="175">
                  <c:v>39.589020697870652</c:v>
                </c:pt>
                <c:pt idx="176">
                  <c:v>53.553922955885845</c:v>
                </c:pt>
                <c:pt idx="177">
                  <c:v>39.555676535868336</c:v>
                </c:pt>
                <c:pt idx="178">
                  <c:v>51.470603912371402</c:v>
                </c:pt>
                <c:pt idx="179">
                  <c:v>47.104427909880847</c:v>
                </c:pt>
                <c:pt idx="180">
                  <c:v>52.95754151686355</c:v>
                </c:pt>
                <c:pt idx="181">
                  <c:v>56.099393399744002</c:v>
                </c:pt>
                <c:pt idx="182">
                  <c:v>54.373708264198171</c:v>
                </c:pt>
                <c:pt idx="183">
                  <c:v>53.872916835793895</c:v>
                </c:pt>
                <c:pt idx="184">
                  <c:v>54.281024587418216</c:v>
                </c:pt>
                <c:pt idx="185">
                  <c:v>52.030276564774383</c:v>
                </c:pt>
                <c:pt idx="186">
                  <c:v>53.746257107290653</c:v>
                </c:pt>
                <c:pt idx="187">
                  <c:v>52.411964606983915</c:v>
                </c:pt>
                <c:pt idx="188">
                  <c:v>56.273626862352678</c:v>
                </c:pt>
                <c:pt idx="189">
                  <c:v>59.954134126688984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E-45C4-A106-80C2976078E6}"/>
            </c:ext>
          </c:extLst>
        </c:ser>
        <c:ser>
          <c:idx val="2"/>
          <c:order val="1"/>
          <c:tx>
            <c:strRef>
              <c:f>'Figure 6'!$Q$2</c:f>
              <c:strCache>
                <c:ptCount val="1"/>
                <c:pt idx="0">
                  <c:v>65-69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6'!$N$3:$N$192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6'!$Q$3:$Q$192</c:f>
              <c:numCache>
                <c:formatCode>0.0</c:formatCode>
                <c:ptCount val="190"/>
                <c:pt idx="1">
                  <c:v>95.05043274549358</c:v>
                </c:pt>
                <c:pt idx="2">
                  <c:v>99.403565723707942</c:v>
                </c:pt>
                <c:pt idx="3">
                  <c:v>111.76871424312544</c:v>
                </c:pt>
                <c:pt idx="4">
                  <c:v>98.766370291562183</c:v>
                </c:pt>
                <c:pt idx="5">
                  <c:v>99.752052729288934</c:v>
                </c:pt>
                <c:pt idx="6">
                  <c:v>93.383343539497858</c:v>
                </c:pt>
                <c:pt idx="7">
                  <c:v>122.18691254140184</c:v>
                </c:pt>
                <c:pt idx="8">
                  <c:v>91.711089519707983</c:v>
                </c:pt>
                <c:pt idx="9">
                  <c:v>93.997833442552789</c:v>
                </c:pt>
                <c:pt idx="10">
                  <c:v>94.399143616107423</c:v>
                </c:pt>
                <c:pt idx="11">
                  <c:v>85.748837912399381</c:v>
                </c:pt>
                <c:pt idx="12">
                  <c:v>91.714631740601547</c:v>
                </c:pt>
                <c:pt idx="13">
                  <c:v>102.38575529521296</c:v>
                </c:pt>
                <c:pt idx="14">
                  <c:v>82.115462252725067</c:v>
                </c:pt>
                <c:pt idx="15">
                  <c:v>78.170100397406401</c:v>
                </c:pt>
                <c:pt idx="16">
                  <c:v>64.118602046338353</c:v>
                </c:pt>
                <c:pt idx="17">
                  <c:v>57.067199166521966</c:v>
                </c:pt>
                <c:pt idx="18">
                  <c:v>54.332970673447193</c:v>
                </c:pt>
                <c:pt idx="19">
                  <c:v>54.313705762507233</c:v>
                </c:pt>
                <c:pt idx="20">
                  <c:v>34.176713085608242</c:v>
                </c:pt>
                <c:pt idx="21">
                  <c:v>28.153460837887067</c:v>
                </c:pt>
                <c:pt idx="22">
                  <c:v>25.458545445243153</c:v>
                </c:pt>
                <c:pt idx="23">
                  <c:v>15.206534245362938</c:v>
                </c:pt>
                <c:pt idx="24">
                  <c:v>12.929915037287129</c:v>
                </c:pt>
                <c:pt idx="25">
                  <c:v>12.601184298882853</c:v>
                </c:pt>
                <c:pt idx="26">
                  <c:v>13.270277335488009</c:v>
                </c:pt>
                <c:pt idx="27">
                  <c:v>10.496102055279943</c:v>
                </c:pt>
                <c:pt idx="28">
                  <c:v>9.4352592163814624</c:v>
                </c:pt>
                <c:pt idx="29">
                  <c:v>12.811071433533883</c:v>
                </c:pt>
                <c:pt idx="30">
                  <c:v>12.470691866264232</c:v>
                </c:pt>
                <c:pt idx="31">
                  <c:v>13.089335238255314</c:v>
                </c:pt>
                <c:pt idx="32">
                  <c:v>11.63041165833422</c:v>
                </c:pt>
                <c:pt idx="33">
                  <c:v>12.634149862842293</c:v>
                </c:pt>
                <c:pt idx="34">
                  <c:v>10.629519677247469</c:v>
                </c:pt>
                <c:pt idx="35">
                  <c:v>11.396279726866023</c:v>
                </c:pt>
                <c:pt idx="36">
                  <c:v>12.271216308222195</c:v>
                </c:pt>
                <c:pt idx="37">
                  <c:v>11.554797117937049</c:v>
                </c:pt>
                <c:pt idx="38">
                  <c:v>11.45728516804186</c:v>
                </c:pt>
                <c:pt idx="39">
                  <c:v>12.019548440986897</c:v>
                </c:pt>
                <c:pt idx="40">
                  <c:v>11.59739816799844</c:v>
                </c:pt>
                <c:pt idx="41">
                  <c:v>10.126378609250212</c:v>
                </c:pt>
                <c:pt idx="42">
                  <c:v>9.0265421115065241</c:v>
                </c:pt>
                <c:pt idx="43">
                  <c:v>7.3025627615062758</c:v>
                </c:pt>
                <c:pt idx="44">
                  <c:v>13.099126471705279</c:v>
                </c:pt>
                <c:pt idx="45">
                  <c:v>11.49401391657393</c:v>
                </c:pt>
                <c:pt idx="46">
                  <c:v>11.581491630071913</c:v>
                </c:pt>
                <c:pt idx="47">
                  <c:v>14.376538146021328</c:v>
                </c:pt>
                <c:pt idx="48">
                  <c:v>11.3875101859397</c:v>
                </c:pt>
                <c:pt idx="49">
                  <c:v>8.2940010808863267</c:v>
                </c:pt>
                <c:pt idx="50">
                  <c:v>21.050877814107505</c:v>
                </c:pt>
                <c:pt idx="51">
                  <c:v>12.449139663709005</c:v>
                </c:pt>
                <c:pt idx="52">
                  <c:v>12.464290150291889</c:v>
                </c:pt>
                <c:pt idx="53">
                  <c:v>12.596633721499167</c:v>
                </c:pt>
                <c:pt idx="54">
                  <c:v>14.06857031857032</c:v>
                </c:pt>
                <c:pt idx="55">
                  <c:v>12.297715373631604</c:v>
                </c:pt>
                <c:pt idx="56">
                  <c:v>11.438910908150957</c:v>
                </c:pt>
                <c:pt idx="57">
                  <c:v>13.807036055279614</c:v>
                </c:pt>
                <c:pt idx="58">
                  <c:v>12.293254843039939</c:v>
                </c:pt>
                <c:pt idx="59">
                  <c:v>12.007972706929653</c:v>
                </c:pt>
                <c:pt idx="60">
                  <c:v>11.615253766995211</c:v>
                </c:pt>
                <c:pt idx="61">
                  <c:v>14.117660982046701</c:v>
                </c:pt>
                <c:pt idx="62">
                  <c:v>12.470781750497792</c:v>
                </c:pt>
                <c:pt idx="63">
                  <c:v>12.228096944750009</c:v>
                </c:pt>
                <c:pt idx="64">
                  <c:v>20.160762131586782</c:v>
                </c:pt>
                <c:pt idx="65">
                  <c:v>14.281410441484754</c:v>
                </c:pt>
                <c:pt idx="66">
                  <c:v>14.687170010559662</c:v>
                </c:pt>
                <c:pt idx="67">
                  <c:v>13.960491746393695</c:v>
                </c:pt>
                <c:pt idx="68">
                  <c:v>13.333576491471227</c:v>
                </c:pt>
                <c:pt idx="69">
                  <c:v>13.007358523623196</c:v>
                </c:pt>
                <c:pt idx="70">
                  <c:v>11.462100262355527</c:v>
                </c:pt>
                <c:pt idx="71">
                  <c:v>14.108671185908342</c:v>
                </c:pt>
                <c:pt idx="72">
                  <c:v>13.99676777722526</c:v>
                </c:pt>
                <c:pt idx="73">
                  <c:v>13.630672732456519</c:v>
                </c:pt>
                <c:pt idx="74">
                  <c:v>13.735443781191897</c:v>
                </c:pt>
                <c:pt idx="75">
                  <c:v>15.083052479537795</c:v>
                </c:pt>
                <c:pt idx="76">
                  <c:v>14.718504625361605</c:v>
                </c:pt>
                <c:pt idx="77">
                  <c:v>11.76099305701662</c:v>
                </c:pt>
                <c:pt idx="78">
                  <c:v>15.463125984564673</c:v>
                </c:pt>
                <c:pt idx="79">
                  <c:v>14.687317139975848</c:v>
                </c:pt>
                <c:pt idx="80">
                  <c:v>14.780493310093171</c:v>
                </c:pt>
                <c:pt idx="81">
                  <c:v>14.812797821647381</c:v>
                </c:pt>
                <c:pt idx="82">
                  <c:v>14.206501648968942</c:v>
                </c:pt>
                <c:pt idx="83">
                  <c:v>11.2959039009741</c:v>
                </c:pt>
                <c:pt idx="84">
                  <c:v>13.867108411558993</c:v>
                </c:pt>
                <c:pt idx="85">
                  <c:v>16.551926653398152</c:v>
                </c:pt>
                <c:pt idx="86">
                  <c:v>16.154595087563624</c:v>
                </c:pt>
                <c:pt idx="87">
                  <c:v>15.541422254880846</c:v>
                </c:pt>
                <c:pt idx="88">
                  <c:v>16.06594387420261</c:v>
                </c:pt>
                <c:pt idx="89">
                  <c:v>17.402813492663743</c:v>
                </c:pt>
                <c:pt idx="90">
                  <c:v>14.967983308151666</c:v>
                </c:pt>
                <c:pt idx="91">
                  <c:v>15.730707277785912</c:v>
                </c:pt>
                <c:pt idx="92">
                  <c:v>18.344878267851552</c:v>
                </c:pt>
                <c:pt idx="93">
                  <c:v>16.584752543147786</c:v>
                </c:pt>
                <c:pt idx="94">
                  <c:v>17.122817213959262</c:v>
                </c:pt>
                <c:pt idx="95">
                  <c:v>16.350602155605443</c:v>
                </c:pt>
                <c:pt idx="96">
                  <c:v>17.076534696139401</c:v>
                </c:pt>
                <c:pt idx="97">
                  <c:v>16.144265301444179</c:v>
                </c:pt>
                <c:pt idx="98">
                  <c:v>15.657950231969634</c:v>
                </c:pt>
                <c:pt idx="99">
                  <c:v>18.366839757759671</c:v>
                </c:pt>
                <c:pt idx="100">
                  <c:v>17.104454781398498</c:v>
                </c:pt>
                <c:pt idx="101">
                  <c:v>16.565229239933039</c:v>
                </c:pt>
                <c:pt idx="102">
                  <c:v>18.932922006011708</c:v>
                </c:pt>
                <c:pt idx="103">
                  <c:v>18.211344532704025</c:v>
                </c:pt>
                <c:pt idx="104">
                  <c:v>15.363993186699251</c:v>
                </c:pt>
                <c:pt idx="105">
                  <c:v>15.217000467440942</c:v>
                </c:pt>
                <c:pt idx="106">
                  <c:v>19.565681642241266</c:v>
                </c:pt>
                <c:pt idx="107">
                  <c:v>18.197517268995895</c:v>
                </c:pt>
                <c:pt idx="108">
                  <c:v>18.069383464226082</c:v>
                </c:pt>
                <c:pt idx="109">
                  <c:v>17.877115171383117</c:v>
                </c:pt>
                <c:pt idx="110">
                  <c:v>18.602736180874967</c:v>
                </c:pt>
                <c:pt idx="111">
                  <c:v>17.805186141902151</c:v>
                </c:pt>
                <c:pt idx="112">
                  <c:v>14.734195639948394</c:v>
                </c:pt>
                <c:pt idx="113">
                  <c:v>19.385912101143891</c:v>
                </c:pt>
                <c:pt idx="114">
                  <c:v>17.150081994917567</c:v>
                </c:pt>
                <c:pt idx="115">
                  <c:v>18.673054838669845</c:v>
                </c:pt>
                <c:pt idx="116">
                  <c:v>18.487819296992388</c:v>
                </c:pt>
                <c:pt idx="117">
                  <c:v>17.687305900621116</c:v>
                </c:pt>
                <c:pt idx="118">
                  <c:v>17.595463137996219</c:v>
                </c:pt>
                <c:pt idx="119">
                  <c:v>13.57374113108769</c:v>
                </c:pt>
                <c:pt idx="120">
                  <c:v>21.325320343111297</c:v>
                </c:pt>
                <c:pt idx="121">
                  <c:v>25.331004045605006</c:v>
                </c:pt>
                <c:pt idx="122">
                  <c:v>22.791052809452879</c:v>
                </c:pt>
                <c:pt idx="123">
                  <c:v>25.683004842033402</c:v>
                </c:pt>
                <c:pt idx="124">
                  <c:v>21.014610086315344</c:v>
                </c:pt>
                <c:pt idx="125">
                  <c:v>23.846369663767515</c:v>
                </c:pt>
                <c:pt idx="126">
                  <c:v>19.490708878183067</c:v>
                </c:pt>
                <c:pt idx="127">
                  <c:v>29.998125033481543</c:v>
                </c:pt>
                <c:pt idx="128">
                  <c:v>28.951644840158952</c:v>
                </c:pt>
                <c:pt idx="129">
                  <c:v>27.546547011191912</c:v>
                </c:pt>
                <c:pt idx="130">
                  <c:v>28.691321228283464</c:v>
                </c:pt>
                <c:pt idx="131">
                  <c:v>28.96921843192894</c:v>
                </c:pt>
                <c:pt idx="132">
                  <c:v>27.804446507041032</c:v>
                </c:pt>
                <c:pt idx="133">
                  <c:v>26.621749729144096</c:v>
                </c:pt>
                <c:pt idx="134">
                  <c:v>28.387576663438736</c:v>
                </c:pt>
                <c:pt idx="135">
                  <c:v>30.843691148775893</c:v>
                </c:pt>
                <c:pt idx="136">
                  <c:v>36.333887255528566</c:v>
                </c:pt>
                <c:pt idx="137">
                  <c:v>35.12783825816485</c:v>
                </c:pt>
                <c:pt idx="138">
                  <c:v>36.740076161837742</c:v>
                </c:pt>
                <c:pt idx="139">
                  <c:v>37.806457245122147</c:v>
                </c:pt>
                <c:pt idx="140">
                  <c:v>34.626642161867807</c:v>
                </c:pt>
                <c:pt idx="141">
                  <c:v>38.59639304352693</c:v>
                </c:pt>
                <c:pt idx="142">
                  <c:v>38.96143800891074</c:v>
                </c:pt>
                <c:pt idx="143">
                  <c:v>33.458627125673992</c:v>
                </c:pt>
                <c:pt idx="144">
                  <c:v>38.91011048089414</c:v>
                </c:pt>
                <c:pt idx="145">
                  <c:v>42.156826316897657</c:v>
                </c:pt>
                <c:pt idx="146">
                  <c:v>41.855588838089233</c:v>
                </c:pt>
                <c:pt idx="147">
                  <c:v>37.0470983734592</c:v>
                </c:pt>
                <c:pt idx="148">
                  <c:v>32.345870285286885</c:v>
                </c:pt>
                <c:pt idx="149">
                  <c:v>38.806983145431921</c:v>
                </c:pt>
                <c:pt idx="150">
                  <c:v>39.595346484572588</c:v>
                </c:pt>
                <c:pt idx="151">
                  <c:v>33.854303685456678</c:v>
                </c:pt>
                <c:pt idx="152">
                  <c:v>40.10055315957247</c:v>
                </c:pt>
                <c:pt idx="153">
                  <c:v>39.209755563463169</c:v>
                </c:pt>
                <c:pt idx="154">
                  <c:v>39.81568051288901</c:v>
                </c:pt>
                <c:pt idx="155">
                  <c:v>43.248499306374875</c:v>
                </c:pt>
                <c:pt idx="156">
                  <c:v>31.629020378099682</c:v>
                </c:pt>
                <c:pt idx="157">
                  <c:v>42.789782899215815</c:v>
                </c:pt>
                <c:pt idx="158">
                  <c:v>40.522959929804038</c:v>
                </c:pt>
                <c:pt idx="159">
                  <c:v>50.819314279061643</c:v>
                </c:pt>
                <c:pt idx="160">
                  <c:v>41.850733032175818</c:v>
                </c:pt>
                <c:pt idx="161">
                  <c:v>42.675527304247332</c:v>
                </c:pt>
                <c:pt idx="162">
                  <c:v>41.563684093216771</c:v>
                </c:pt>
                <c:pt idx="163">
                  <c:v>38.971197311433507</c:v>
                </c:pt>
                <c:pt idx="164">
                  <c:v>42.358456106173143</c:v>
                </c:pt>
                <c:pt idx="165">
                  <c:v>39.884577295648313</c:v>
                </c:pt>
                <c:pt idx="166">
                  <c:v>46.083074342657</c:v>
                </c:pt>
                <c:pt idx="167">
                  <c:v>41.910792289504265</c:v>
                </c:pt>
                <c:pt idx="168">
                  <c:v>41.520848240421522</c:v>
                </c:pt>
                <c:pt idx="169">
                  <c:v>41.780347107028796</c:v>
                </c:pt>
                <c:pt idx="170">
                  <c:v>43.934395435387486</c:v>
                </c:pt>
                <c:pt idx="171">
                  <c:v>46.316770699359282</c:v>
                </c:pt>
                <c:pt idx="172">
                  <c:v>43.300582157895953</c:v>
                </c:pt>
                <c:pt idx="173">
                  <c:v>40.375168995042813</c:v>
                </c:pt>
                <c:pt idx="174">
                  <c:v>44.051146525720078</c:v>
                </c:pt>
                <c:pt idx="175">
                  <c:v>37.063763985324883</c:v>
                </c:pt>
                <c:pt idx="176">
                  <c:v>53.552808384842784</c:v>
                </c:pt>
                <c:pt idx="177">
                  <c:v>34.402200488997551</c:v>
                </c:pt>
                <c:pt idx="178">
                  <c:v>51.187496871715297</c:v>
                </c:pt>
                <c:pt idx="179">
                  <c:v>45.580168386277627</c:v>
                </c:pt>
                <c:pt idx="180">
                  <c:v>53.296303390155146</c:v>
                </c:pt>
                <c:pt idx="181">
                  <c:v>53.709410532388077</c:v>
                </c:pt>
                <c:pt idx="182">
                  <c:v>52.381292650684195</c:v>
                </c:pt>
                <c:pt idx="183">
                  <c:v>54.132883194509787</c:v>
                </c:pt>
                <c:pt idx="184">
                  <c:v>53.684517729461547</c:v>
                </c:pt>
                <c:pt idx="185">
                  <c:v>50.486543594306056</c:v>
                </c:pt>
                <c:pt idx="186">
                  <c:v>53.081817343537999</c:v>
                </c:pt>
                <c:pt idx="187">
                  <c:v>51.51730058601769</c:v>
                </c:pt>
                <c:pt idx="188">
                  <c:v>52.922097605334947</c:v>
                </c:pt>
                <c:pt idx="189">
                  <c:v>58.402938901778811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E-45C4-A106-80C2976078E6}"/>
            </c:ext>
          </c:extLst>
        </c:ser>
        <c:ser>
          <c:idx val="3"/>
          <c:order val="2"/>
          <c:tx>
            <c:strRef>
              <c:f>'Figure 6'!$R$2</c:f>
              <c:strCache>
                <c:ptCount val="1"/>
                <c:pt idx="0">
                  <c:v>70+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6'!$N$3:$N$192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6'!$R$3:$R$192</c:f>
              <c:numCache>
                <c:formatCode>0.0</c:formatCode>
                <c:ptCount val="190"/>
                <c:pt idx="1">
                  <c:v>93.397328600155021</c:v>
                </c:pt>
                <c:pt idx="2">
                  <c:v>98.199443648318294</c:v>
                </c:pt>
                <c:pt idx="3">
                  <c:v>118.38017425500897</c:v>
                </c:pt>
                <c:pt idx="4">
                  <c:v>98.47007195968888</c:v>
                </c:pt>
                <c:pt idx="5">
                  <c:v>100.86023728307434</c:v>
                </c:pt>
                <c:pt idx="6">
                  <c:v>90.053104154215021</c:v>
                </c:pt>
                <c:pt idx="7">
                  <c:v>122.27851494437742</c:v>
                </c:pt>
                <c:pt idx="8">
                  <c:v>89.684992470387272</c:v>
                </c:pt>
                <c:pt idx="9">
                  <c:v>91.657445390686604</c:v>
                </c:pt>
                <c:pt idx="10">
                  <c:v>91.735547272938007</c:v>
                </c:pt>
                <c:pt idx="11">
                  <c:v>79.132041152731205</c:v>
                </c:pt>
                <c:pt idx="12">
                  <c:v>93.026089911471246</c:v>
                </c:pt>
                <c:pt idx="13">
                  <c:v>111.63255508636485</c:v>
                </c:pt>
                <c:pt idx="14">
                  <c:v>74.199946833527591</c:v>
                </c:pt>
                <c:pt idx="15">
                  <c:v>71.022329417256671</c:v>
                </c:pt>
                <c:pt idx="16">
                  <c:v>52.225176532124486</c:v>
                </c:pt>
                <c:pt idx="17">
                  <c:v>43.392197758052362</c:v>
                </c:pt>
                <c:pt idx="18">
                  <c:v>41.741319396940924</c:v>
                </c:pt>
                <c:pt idx="19">
                  <c:v>41.989385862722258</c:v>
                </c:pt>
                <c:pt idx="20">
                  <c:v>24.475439439171648</c:v>
                </c:pt>
                <c:pt idx="21">
                  <c:v>20.225635149725669</c:v>
                </c:pt>
                <c:pt idx="22">
                  <c:v>16.881560527075536</c:v>
                </c:pt>
                <c:pt idx="23">
                  <c:v>9.2759819505126693</c:v>
                </c:pt>
                <c:pt idx="24">
                  <c:v>7.7444448723379677</c:v>
                </c:pt>
                <c:pt idx="25">
                  <c:v>7.253550866801735</c:v>
                </c:pt>
                <c:pt idx="26">
                  <c:v>8.1394535307382228</c:v>
                </c:pt>
                <c:pt idx="27">
                  <c:v>6.8494605518801031</c:v>
                </c:pt>
                <c:pt idx="28">
                  <c:v>6.3133265088683217</c:v>
                </c:pt>
                <c:pt idx="29">
                  <c:v>9.1360630616126741</c:v>
                </c:pt>
                <c:pt idx="30">
                  <c:v>7.3598413798153555</c:v>
                </c:pt>
                <c:pt idx="31">
                  <c:v>8.7875939849624061</c:v>
                </c:pt>
                <c:pt idx="32">
                  <c:v>7.0494433080680086</c:v>
                </c:pt>
                <c:pt idx="33">
                  <c:v>8.0078363498324947</c:v>
                </c:pt>
                <c:pt idx="34">
                  <c:v>6.8131493783001194</c:v>
                </c:pt>
                <c:pt idx="35">
                  <c:v>7.3916587719491496</c:v>
                </c:pt>
                <c:pt idx="36">
                  <c:v>8.3956176066960797</c:v>
                </c:pt>
                <c:pt idx="37">
                  <c:v>7.1192475318458373</c:v>
                </c:pt>
                <c:pt idx="38">
                  <c:v>7.0179948586118259</c:v>
                </c:pt>
                <c:pt idx="39">
                  <c:v>7.2490624794403384</c:v>
                </c:pt>
                <c:pt idx="40">
                  <c:v>7.2192774218724596</c:v>
                </c:pt>
                <c:pt idx="41">
                  <c:v>6.5104392809735883</c:v>
                </c:pt>
                <c:pt idx="42">
                  <c:v>6.331362183170695</c:v>
                </c:pt>
                <c:pt idx="43">
                  <c:v>4.5915939286374146</c:v>
                </c:pt>
                <c:pt idx="44">
                  <c:v>8.792174903513331</c:v>
                </c:pt>
                <c:pt idx="45">
                  <c:v>7.4334856221445849</c:v>
                </c:pt>
                <c:pt idx="46">
                  <c:v>7.1190270064824004</c:v>
                </c:pt>
                <c:pt idx="47">
                  <c:v>9.171710205586141</c:v>
                </c:pt>
                <c:pt idx="48">
                  <c:v>7.4049907192134459</c:v>
                </c:pt>
                <c:pt idx="49">
                  <c:v>5.2251537393374337</c:v>
                </c:pt>
                <c:pt idx="50">
                  <c:v>15.376026212463733</c:v>
                </c:pt>
                <c:pt idx="51">
                  <c:v>7.6636897062019438</c:v>
                </c:pt>
                <c:pt idx="52">
                  <c:v>8.1704454447543569</c:v>
                </c:pt>
                <c:pt idx="53">
                  <c:v>7.9836785391311924</c:v>
                </c:pt>
                <c:pt idx="54">
                  <c:v>9.2745176299487699</c:v>
                </c:pt>
                <c:pt idx="55">
                  <c:v>8.4406564017344792</c:v>
                </c:pt>
                <c:pt idx="56">
                  <c:v>7.844775655350654</c:v>
                </c:pt>
                <c:pt idx="57">
                  <c:v>9.7811678292804842</c:v>
                </c:pt>
                <c:pt idx="58">
                  <c:v>8.1419243377812123</c:v>
                </c:pt>
                <c:pt idx="59">
                  <c:v>7.59105982583376</c:v>
                </c:pt>
                <c:pt idx="60">
                  <c:v>7.3691590045029258</c:v>
                </c:pt>
                <c:pt idx="61">
                  <c:v>9.5943599726416586</c:v>
                </c:pt>
                <c:pt idx="62">
                  <c:v>8.2013181695844573</c:v>
                </c:pt>
                <c:pt idx="63">
                  <c:v>8.5478397205628447</c:v>
                </c:pt>
                <c:pt idx="64">
                  <c:v>14.782814846034299</c:v>
                </c:pt>
                <c:pt idx="65">
                  <c:v>9.3924034791314686</c:v>
                </c:pt>
                <c:pt idx="66">
                  <c:v>9.7174624015997004</c:v>
                </c:pt>
                <c:pt idx="67">
                  <c:v>9.2588479394986756</c:v>
                </c:pt>
                <c:pt idx="68">
                  <c:v>8.7752478298288299</c:v>
                </c:pt>
                <c:pt idx="69">
                  <c:v>8.4784729845103062</c:v>
                </c:pt>
                <c:pt idx="70">
                  <c:v>7.4330493000608646</c:v>
                </c:pt>
                <c:pt idx="71">
                  <c:v>9.6795449054448817</c:v>
                </c:pt>
                <c:pt idx="72">
                  <c:v>9.1684061250179258</c:v>
                </c:pt>
                <c:pt idx="73">
                  <c:v>9.0357496925602288</c:v>
                </c:pt>
                <c:pt idx="74">
                  <c:v>9.0719761863971229</c:v>
                </c:pt>
                <c:pt idx="75">
                  <c:v>10.09175277257518</c:v>
                </c:pt>
                <c:pt idx="76">
                  <c:v>9.8167593735695178</c:v>
                </c:pt>
                <c:pt idx="77">
                  <c:v>7.3724916790118709</c:v>
                </c:pt>
                <c:pt idx="78">
                  <c:v>10.887493127634407</c:v>
                </c:pt>
                <c:pt idx="79">
                  <c:v>9.827013135957694</c:v>
                </c:pt>
                <c:pt idx="80">
                  <c:v>10.029884918298047</c:v>
                </c:pt>
                <c:pt idx="81">
                  <c:v>9.9996227370962618</c:v>
                </c:pt>
                <c:pt idx="82">
                  <c:v>9.2199214097970188</c:v>
                </c:pt>
                <c:pt idx="83">
                  <c:v>7.3349552866912155</c:v>
                </c:pt>
                <c:pt idx="84">
                  <c:v>10.133887839758959</c:v>
                </c:pt>
                <c:pt idx="85">
                  <c:v>12.017814760801807</c:v>
                </c:pt>
                <c:pt idx="86">
                  <c:v>11.594535285563126</c:v>
                </c:pt>
                <c:pt idx="87">
                  <c:v>10.872249790406272</c:v>
                </c:pt>
                <c:pt idx="88">
                  <c:v>11.421143234447955</c:v>
                </c:pt>
                <c:pt idx="89">
                  <c:v>12.522499209292965</c:v>
                </c:pt>
                <c:pt idx="90">
                  <c:v>10.543218603744149</c:v>
                </c:pt>
                <c:pt idx="91">
                  <c:v>11.91981814424468</c:v>
                </c:pt>
                <c:pt idx="92">
                  <c:v>14.302204371050479</c:v>
                </c:pt>
                <c:pt idx="93">
                  <c:v>12.060000218024049</c:v>
                </c:pt>
                <c:pt idx="94">
                  <c:v>12.897700199641731</c:v>
                </c:pt>
                <c:pt idx="95">
                  <c:v>11.509531169500258</c:v>
                </c:pt>
                <c:pt idx="96">
                  <c:v>12.053450572297963</c:v>
                </c:pt>
                <c:pt idx="97">
                  <c:v>11.550505384158024</c:v>
                </c:pt>
                <c:pt idx="98">
                  <c:v>11.128772789949441</c:v>
                </c:pt>
                <c:pt idx="99">
                  <c:v>13.955047166960602</c:v>
                </c:pt>
                <c:pt idx="100">
                  <c:v>12.616842535523357</c:v>
                </c:pt>
                <c:pt idx="101">
                  <c:v>11.364787969504418</c:v>
                </c:pt>
                <c:pt idx="102">
                  <c:v>14.030177074073183</c:v>
                </c:pt>
                <c:pt idx="103">
                  <c:v>13.173589374841384</c:v>
                </c:pt>
                <c:pt idx="104">
                  <c:v>10.509100896357145</c:v>
                </c:pt>
                <c:pt idx="105">
                  <c:v>11.479900744416874</c:v>
                </c:pt>
                <c:pt idx="106">
                  <c:v>15.116947907352882</c:v>
                </c:pt>
                <c:pt idx="107">
                  <c:v>13.331929574499101</c:v>
                </c:pt>
                <c:pt idx="108">
                  <c:v>12.862950691023237</c:v>
                </c:pt>
                <c:pt idx="109">
                  <c:v>13.382473736544032</c:v>
                </c:pt>
                <c:pt idx="110">
                  <c:v>13.667902983830638</c:v>
                </c:pt>
                <c:pt idx="111">
                  <c:v>13.071213665113083</c:v>
                </c:pt>
                <c:pt idx="112">
                  <c:v>10.847064368191129</c:v>
                </c:pt>
                <c:pt idx="113">
                  <c:v>15.178799815828517</c:v>
                </c:pt>
                <c:pt idx="114">
                  <c:v>12.719720620138631</c:v>
                </c:pt>
                <c:pt idx="115">
                  <c:v>14.053390610616754</c:v>
                </c:pt>
                <c:pt idx="116">
                  <c:v>13.775168148100089</c:v>
                </c:pt>
                <c:pt idx="117">
                  <c:v>13.619102200845202</c:v>
                </c:pt>
                <c:pt idx="118">
                  <c:v>13.158987662051382</c:v>
                </c:pt>
                <c:pt idx="119">
                  <c:v>9.886350458077235</c:v>
                </c:pt>
                <c:pt idx="120">
                  <c:v>16.179797878224143</c:v>
                </c:pt>
                <c:pt idx="121">
                  <c:v>19.870931694370721</c:v>
                </c:pt>
                <c:pt idx="122">
                  <c:v>17.02615230896216</c:v>
                </c:pt>
                <c:pt idx="123">
                  <c:v>20.851422787088065</c:v>
                </c:pt>
                <c:pt idx="124">
                  <c:v>15.477888730385164</c:v>
                </c:pt>
                <c:pt idx="125">
                  <c:v>18.674556946337837</c:v>
                </c:pt>
                <c:pt idx="126">
                  <c:v>13.939189442507406</c:v>
                </c:pt>
                <c:pt idx="127">
                  <c:v>24.362826996176402</c:v>
                </c:pt>
                <c:pt idx="128">
                  <c:v>23.868422326572105</c:v>
                </c:pt>
                <c:pt idx="129">
                  <c:v>22.513215475448149</c:v>
                </c:pt>
                <c:pt idx="130">
                  <c:v>23.511756745816033</c:v>
                </c:pt>
                <c:pt idx="131">
                  <c:v>23.48900801971423</c:v>
                </c:pt>
                <c:pt idx="132">
                  <c:v>22.735166514276596</c:v>
                </c:pt>
                <c:pt idx="133">
                  <c:v>20.850079623871995</c:v>
                </c:pt>
                <c:pt idx="134">
                  <c:v>23.704548559751455</c:v>
                </c:pt>
                <c:pt idx="135">
                  <c:v>25.609710630455972</c:v>
                </c:pt>
                <c:pt idx="136">
                  <c:v>31.072032503716819</c:v>
                </c:pt>
                <c:pt idx="137">
                  <c:v>30.494909765263866</c:v>
                </c:pt>
                <c:pt idx="138">
                  <c:v>31.586836032694254</c:v>
                </c:pt>
                <c:pt idx="139">
                  <c:v>32.523126357143752</c:v>
                </c:pt>
                <c:pt idx="140">
                  <c:v>29.832029895596563</c:v>
                </c:pt>
                <c:pt idx="141">
                  <c:v>34.543508636323097</c:v>
                </c:pt>
                <c:pt idx="142">
                  <c:v>34.801652755788233</c:v>
                </c:pt>
                <c:pt idx="143">
                  <c:v>28.337333879749426</c:v>
                </c:pt>
                <c:pt idx="144">
                  <c:v>35.11175448755067</c:v>
                </c:pt>
                <c:pt idx="145">
                  <c:v>38.315764997674776</c:v>
                </c:pt>
                <c:pt idx="146">
                  <c:v>36.987103529995316</c:v>
                </c:pt>
                <c:pt idx="147">
                  <c:v>32.016008004002003</c:v>
                </c:pt>
                <c:pt idx="148">
                  <c:v>26.658652760846991</c:v>
                </c:pt>
                <c:pt idx="149">
                  <c:v>35.642482992458</c:v>
                </c:pt>
                <c:pt idx="150">
                  <c:v>36.250976952358457</c:v>
                </c:pt>
                <c:pt idx="151">
                  <c:v>29.842081933681889</c:v>
                </c:pt>
                <c:pt idx="152">
                  <c:v>37.155845449635855</c:v>
                </c:pt>
                <c:pt idx="153">
                  <c:v>35.156428341479121</c:v>
                </c:pt>
                <c:pt idx="154">
                  <c:v>34.600054177469914</c:v>
                </c:pt>
                <c:pt idx="155">
                  <c:v>39.963973966092482</c:v>
                </c:pt>
                <c:pt idx="156">
                  <c:v>25.711699405923422</c:v>
                </c:pt>
                <c:pt idx="157">
                  <c:v>38.722960205319119</c:v>
                </c:pt>
                <c:pt idx="158">
                  <c:v>38.286707776995726</c:v>
                </c:pt>
                <c:pt idx="159">
                  <c:v>53.082059609545098</c:v>
                </c:pt>
                <c:pt idx="160">
                  <c:v>39.643104282381181</c:v>
                </c:pt>
                <c:pt idx="161">
                  <c:v>39.905515887568221</c:v>
                </c:pt>
                <c:pt idx="162">
                  <c:v>38.784813354726964</c:v>
                </c:pt>
                <c:pt idx="163">
                  <c:v>35.217229893473309</c:v>
                </c:pt>
                <c:pt idx="164">
                  <c:v>38.185468346075574</c:v>
                </c:pt>
                <c:pt idx="165">
                  <c:v>36.704465853831863</c:v>
                </c:pt>
                <c:pt idx="166">
                  <c:v>45.708755696084815</c:v>
                </c:pt>
                <c:pt idx="167">
                  <c:v>39.433248033585301</c:v>
                </c:pt>
                <c:pt idx="168">
                  <c:v>37.331781752660525</c:v>
                </c:pt>
                <c:pt idx="169">
                  <c:v>36.477253701033213</c:v>
                </c:pt>
                <c:pt idx="170">
                  <c:v>40.567629049979622</c:v>
                </c:pt>
                <c:pt idx="171">
                  <c:v>43.294278419865037</c:v>
                </c:pt>
                <c:pt idx="172">
                  <c:v>40.426941210831558</c:v>
                </c:pt>
                <c:pt idx="173">
                  <c:v>36.392023638185229</c:v>
                </c:pt>
                <c:pt idx="174">
                  <c:v>41.612141302025286</c:v>
                </c:pt>
                <c:pt idx="175">
                  <c:v>31.405057049091123</c:v>
                </c:pt>
                <c:pt idx="176">
                  <c:v>50.40165090764944</c:v>
                </c:pt>
                <c:pt idx="177">
                  <c:v>25.263610820226233</c:v>
                </c:pt>
                <c:pt idx="178">
                  <c:v>47.223091922770593</c:v>
                </c:pt>
                <c:pt idx="179">
                  <c:v>41.563973248547306</c:v>
                </c:pt>
                <c:pt idx="180">
                  <c:v>52.065723296247235</c:v>
                </c:pt>
                <c:pt idx="181">
                  <c:v>52.942249609794658</c:v>
                </c:pt>
                <c:pt idx="182">
                  <c:v>44.870131127854499</c:v>
                </c:pt>
                <c:pt idx="183">
                  <c:v>48.669639605757233</c:v>
                </c:pt>
                <c:pt idx="184">
                  <c:v>51.092551948237045</c:v>
                </c:pt>
                <c:pt idx="185">
                  <c:v>44.45412293200102</c:v>
                </c:pt>
                <c:pt idx="186">
                  <c:v>47.744538197107872</c:v>
                </c:pt>
                <c:pt idx="187">
                  <c:v>48.31043774018287</c:v>
                </c:pt>
                <c:pt idx="188">
                  <c:v>48.761585914008492</c:v>
                </c:pt>
                <c:pt idx="189">
                  <c:v>50.834365964477492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DE-45C4-A106-80C2976078E6}"/>
            </c:ext>
          </c:extLst>
        </c:ser>
        <c:ser>
          <c:idx val="0"/>
          <c:order val="3"/>
          <c:tx>
            <c:strRef>
              <c:f>'Figure 6'!$O$2</c:f>
              <c:strCache>
                <c:ptCount val="1"/>
                <c:pt idx="0">
                  <c:v>All concessionary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6'!$N$3:$N$192</c:f>
              <c:numCache>
                <c:formatCode>dd\ mmm</c:formatCode>
                <c:ptCount val="190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</c:numCache>
            </c:numRef>
          </c:cat>
          <c:val>
            <c:numRef>
              <c:f>'Figure 6'!$O$3:$O$192</c:f>
              <c:numCache>
                <c:formatCode>0.0</c:formatCode>
                <c:ptCount val="190"/>
                <c:pt idx="1">
                  <c:v>94.976976621234158</c:v>
                </c:pt>
                <c:pt idx="2">
                  <c:v>99.242386078652544</c:v>
                </c:pt>
                <c:pt idx="3">
                  <c:v>112.28949879079676</c:v>
                </c:pt>
                <c:pt idx="4">
                  <c:v>98.868263407475553</c:v>
                </c:pt>
                <c:pt idx="5">
                  <c:v>100.72378232657147</c:v>
                </c:pt>
                <c:pt idx="6">
                  <c:v>93.282608038557825</c:v>
                </c:pt>
                <c:pt idx="7">
                  <c:v>119.08797288222314</c:v>
                </c:pt>
                <c:pt idx="8">
                  <c:v>92.463591670912365</c:v>
                </c:pt>
                <c:pt idx="9">
                  <c:v>94.42292402418505</c:v>
                </c:pt>
                <c:pt idx="10">
                  <c:v>93.699819349658782</c:v>
                </c:pt>
                <c:pt idx="11">
                  <c:v>85.263314074255092</c:v>
                </c:pt>
                <c:pt idx="12">
                  <c:v>92.999683452478294</c:v>
                </c:pt>
                <c:pt idx="13">
                  <c:v>106.33521936740561</c:v>
                </c:pt>
                <c:pt idx="14">
                  <c:v>61.93401905360134</c:v>
                </c:pt>
                <c:pt idx="15">
                  <c:v>77.999472504285905</c:v>
                </c:pt>
                <c:pt idx="16">
                  <c:v>63.747586147706301</c:v>
                </c:pt>
                <c:pt idx="17">
                  <c:v>55.432664915421689</c:v>
                </c:pt>
                <c:pt idx="18">
                  <c:v>53.537060005987769</c:v>
                </c:pt>
                <c:pt idx="19">
                  <c:v>53.338262232129061</c:v>
                </c:pt>
                <c:pt idx="20">
                  <c:v>35.089505045287915</c:v>
                </c:pt>
                <c:pt idx="21">
                  <c:v>34.004752280548423</c:v>
                </c:pt>
                <c:pt idx="22">
                  <c:v>26.479086138763524</c:v>
                </c:pt>
                <c:pt idx="23">
                  <c:v>16.473493508174091</c:v>
                </c:pt>
                <c:pt idx="24">
                  <c:v>14.130867970529879</c:v>
                </c:pt>
                <c:pt idx="25">
                  <c:v>13.41290050131915</c:v>
                </c:pt>
                <c:pt idx="26">
                  <c:v>14.426310245856691</c:v>
                </c:pt>
                <c:pt idx="27">
                  <c:v>11.805066987419528</c:v>
                </c:pt>
                <c:pt idx="28">
                  <c:v>11.84778471007994</c:v>
                </c:pt>
                <c:pt idx="29">
                  <c:v>14.798985534473042</c:v>
                </c:pt>
                <c:pt idx="30">
                  <c:v>13.405862892118</c:v>
                </c:pt>
                <c:pt idx="31">
                  <c:v>14.430633471443063</c:v>
                </c:pt>
                <c:pt idx="32">
                  <c:v>12.80478025578401</c:v>
                </c:pt>
                <c:pt idx="33">
                  <c:v>13.672284467878104</c:v>
                </c:pt>
                <c:pt idx="34">
                  <c:v>12.239428395143342</c:v>
                </c:pt>
                <c:pt idx="35">
                  <c:v>14.262193724079001</c:v>
                </c:pt>
                <c:pt idx="36">
                  <c:v>13.675413476710888</c:v>
                </c:pt>
                <c:pt idx="37">
                  <c:v>12.53743831795752</c:v>
                </c:pt>
                <c:pt idx="38">
                  <c:v>12.288696919680179</c:v>
                </c:pt>
                <c:pt idx="39">
                  <c:v>12.918118110354959</c:v>
                </c:pt>
                <c:pt idx="40">
                  <c:v>12.320765301352282</c:v>
                </c:pt>
                <c:pt idx="41">
                  <c:v>11.462560654266813</c:v>
                </c:pt>
                <c:pt idx="42">
                  <c:v>12.222000532056398</c:v>
                </c:pt>
                <c:pt idx="43">
                  <c:v>8.1213891878830484</c:v>
                </c:pt>
                <c:pt idx="44">
                  <c:v>13.846575531680703</c:v>
                </c:pt>
                <c:pt idx="45">
                  <c:v>12.301368310835906</c:v>
                </c:pt>
                <c:pt idx="46">
                  <c:v>11.914505568818713</c:v>
                </c:pt>
                <c:pt idx="47">
                  <c:v>15.171490880253765</c:v>
                </c:pt>
                <c:pt idx="48">
                  <c:v>12.151465928429946</c:v>
                </c:pt>
                <c:pt idx="49">
                  <c:v>9.456490772688424</c:v>
                </c:pt>
                <c:pt idx="50">
                  <c:v>22.304505257294061</c:v>
                </c:pt>
                <c:pt idx="51">
                  <c:v>12.649750725500407</c:v>
                </c:pt>
                <c:pt idx="52">
                  <c:v>13.104685873852729</c:v>
                </c:pt>
                <c:pt idx="53">
                  <c:v>12.871489972859662</c:v>
                </c:pt>
                <c:pt idx="54">
                  <c:v>14.379843738498584</c:v>
                </c:pt>
                <c:pt idx="55">
                  <c:v>13.159869770195135</c:v>
                </c:pt>
                <c:pt idx="56">
                  <c:v>13.38396029064082</c:v>
                </c:pt>
                <c:pt idx="57">
                  <c:v>14.258070626321068</c:v>
                </c:pt>
                <c:pt idx="58">
                  <c:v>12.618226233347418</c:v>
                </c:pt>
                <c:pt idx="59">
                  <c:v>12.321128455168266</c:v>
                </c:pt>
                <c:pt idx="60">
                  <c:v>11.762849715379536</c:v>
                </c:pt>
                <c:pt idx="61">
                  <c:v>14.335214213642624</c:v>
                </c:pt>
                <c:pt idx="62">
                  <c:v>13.032557042748099</c:v>
                </c:pt>
                <c:pt idx="63">
                  <c:v>14.050574018886666</c:v>
                </c:pt>
                <c:pt idx="64">
                  <c:v>21.045874177179076</c:v>
                </c:pt>
                <c:pt idx="65">
                  <c:v>14.419937137809857</c:v>
                </c:pt>
                <c:pt idx="66">
                  <c:v>14.71708335325143</c:v>
                </c:pt>
                <c:pt idx="67">
                  <c:v>14.018494100145384</c:v>
                </c:pt>
                <c:pt idx="68">
                  <c:v>13.183763034808621</c:v>
                </c:pt>
                <c:pt idx="69">
                  <c:v>13.281631407648495</c:v>
                </c:pt>
                <c:pt idx="70">
                  <c:v>13.298270569738712</c:v>
                </c:pt>
                <c:pt idx="71">
                  <c:v>14.264143718411473</c:v>
                </c:pt>
                <c:pt idx="72">
                  <c:v>13.846150622178822</c:v>
                </c:pt>
                <c:pt idx="73">
                  <c:v>13.725722156265446</c:v>
                </c:pt>
                <c:pt idx="74">
                  <c:v>13.659169875694593</c:v>
                </c:pt>
                <c:pt idx="75">
                  <c:v>14.770959769948966</c:v>
                </c:pt>
                <c:pt idx="76">
                  <c:v>14.884071970283674</c:v>
                </c:pt>
                <c:pt idx="77">
                  <c:v>13.099350559624154</c:v>
                </c:pt>
                <c:pt idx="78">
                  <c:v>15.34995250307688</c:v>
                </c:pt>
                <c:pt idx="79">
                  <c:v>14.372519398331313</c:v>
                </c:pt>
                <c:pt idx="80">
                  <c:v>14.635782747603834</c:v>
                </c:pt>
                <c:pt idx="81">
                  <c:v>14.397728780504243</c:v>
                </c:pt>
                <c:pt idx="82">
                  <c:v>14.109671662508056</c:v>
                </c:pt>
                <c:pt idx="83">
                  <c:v>11.863334387851946</c:v>
                </c:pt>
                <c:pt idx="84">
                  <c:v>15.67412263531223</c:v>
                </c:pt>
                <c:pt idx="85">
                  <c:v>16.725531244686159</c:v>
                </c:pt>
                <c:pt idx="86">
                  <c:v>15.678473346947397</c:v>
                </c:pt>
                <c:pt idx="87">
                  <c:v>15.340052411427523</c:v>
                </c:pt>
                <c:pt idx="88">
                  <c:v>15.983597343561012</c:v>
                </c:pt>
                <c:pt idx="89">
                  <c:v>17.23652378748632</c:v>
                </c:pt>
                <c:pt idx="90">
                  <c:v>15.325831013570298</c:v>
                </c:pt>
                <c:pt idx="91">
                  <c:v>17.601615654595008</c:v>
                </c:pt>
                <c:pt idx="92">
                  <c:v>18.270064569871796</c:v>
                </c:pt>
                <c:pt idx="93">
                  <c:v>16.25560897607193</c:v>
                </c:pt>
                <c:pt idx="94">
                  <c:v>17.174400058165162</c:v>
                </c:pt>
                <c:pt idx="95">
                  <c:v>16.101519103102561</c:v>
                </c:pt>
                <c:pt idx="96">
                  <c:v>16.880470093837705</c:v>
                </c:pt>
                <c:pt idx="97">
                  <c:v>16.624412614852972</c:v>
                </c:pt>
                <c:pt idx="98">
                  <c:v>17.267310228149178</c:v>
                </c:pt>
                <c:pt idx="99">
                  <c:v>18.358363936774417</c:v>
                </c:pt>
                <c:pt idx="100">
                  <c:v>17.106076144492359</c:v>
                </c:pt>
                <c:pt idx="101">
                  <c:v>16.260033715516954</c:v>
                </c:pt>
                <c:pt idx="102">
                  <c:v>18.646577054197586</c:v>
                </c:pt>
                <c:pt idx="103">
                  <c:v>17.8729640816005</c:v>
                </c:pt>
                <c:pt idx="104">
                  <c:v>15.317983955660031</c:v>
                </c:pt>
                <c:pt idx="105">
                  <c:v>16.858119183920511</c:v>
                </c:pt>
                <c:pt idx="106">
                  <c:v>19.58311790918837</c:v>
                </c:pt>
                <c:pt idx="107">
                  <c:v>17.968067004703805</c:v>
                </c:pt>
                <c:pt idx="108">
                  <c:v>17.626074851239739</c:v>
                </c:pt>
                <c:pt idx="109">
                  <c:v>17.967467385508122</c:v>
                </c:pt>
                <c:pt idx="110">
                  <c:v>18.324048130570102</c:v>
                </c:pt>
                <c:pt idx="111">
                  <c:v>17.987482545382008</c:v>
                </c:pt>
                <c:pt idx="112">
                  <c:v>16.870775772981577</c:v>
                </c:pt>
                <c:pt idx="113">
                  <c:v>19.656647116324535</c:v>
                </c:pt>
                <c:pt idx="114">
                  <c:v>17.024467945765746</c:v>
                </c:pt>
                <c:pt idx="115">
                  <c:v>18.522704902938205</c:v>
                </c:pt>
                <c:pt idx="116">
                  <c:v>18.295586092596537</c:v>
                </c:pt>
                <c:pt idx="117">
                  <c:v>17.872393765929885</c:v>
                </c:pt>
                <c:pt idx="118">
                  <c:v>17.523799477861871</c:v>
                </c:pt>
                <c:pt idx="119">
                  <c:v>15.324975868128604</c:v>
                </c:pt>
                <c:pt idx="120">
                  <c:v>21.368258873526464</c:v>
                </c:pt>
                <c:pt idx="121">
                  <c:v>24.67472449342339</c:v>
                </c:pt>
                <c:pt idx="122">
                  <c:v>22.3000761614623</c:v>
                </c:pt>
                <c:pt idx="123">
                  <c:v>25.338875241270397</c:v>
                </c:pt>
                <c:pt idx="124">
                  <c:v>21.167251873663968</c:v>
                </c:pt>
                <c:pt idx="125">
                  <c:v>23.739897077486543</c:v>
                </c:pt>
                <c:pt idx="126">
                  <c:v>20.664830769794406</c:v>
                </c:pt>
                <c:pt idx="127">
                  <c:v>28.906680525624886</c:v>
                </c:pt>
                <c:pt idx="128">
                  <c:v>28.152870403643949</c:v>
                </c:pt>
                <c:pt idx="129">
                  <c:v>27.156520526538301</c:v>
                </c:pt>
                <c:pt idx="130">
                  <c:v>28.019586384810889</c:v>
                </c:pt>
                <c:pt idx="131">
                  <c:v>28.431763639272571</c:v>
                </c:pt>
                <c:pt idx="132">
                  <c:v>28.066809759695921</c:v>
                </c:pt>
                <c:pt idx="133">
                  <c:v>27.402469195987862</c:v>
                </c:pt>
                <c:pt idx="134">
                  <c:v>27.742664780281107</c:v>
                </c:pt>
                <c:pt idx="135">
                  <c:v>30.159156394387328</c:v>
                </c:pt>
                <c:pt idx="136">
                  <c:v>34.795857535752354</c:v>
                </c:pt>
                <c:pt idx="137">
                  <c:v>34.275223121616072</c:v>
                </c:pt>
                <c:pt idx="138">
                  <c:v>35.585247801486126</c:v>
                </c:pt>
                <c:pt idx="139">
                  <c:v>37.350563500134911</c:v>
                </c:pt>
                <c:pt idx="140">
                  <c:v>36.018455675867521</c:v>
                </c:pt>
                <c:pt idx="141">
                  <c:v>37.43702336879722</c:v>
                </c:pt>
                <c:pt idx="142">
                  <c:v>37.608635254690526</c:v>
                </c:pt>
                <c:pt idx="143">
                  <c:v>32.891667570793096</c:v>
                </c:pt>
                <c:pt idx="144">
                  <c:v>37.842781641168287</c:v>
                </c:pt>
                <c:pt idx="145">
                  <c:v>40.958805366383714</c:v>
                </c:pt>
                <c:pt idx="146">
                  <c:v>41.054379410543795</c:v>
                </c:pt>
                <c:pt idx="147">
                  <c:v>37.944536889834652</c:v>
                </c:pt>
                <c:pt idx="148">
                  <c:v>31.191033378494886</c:v>
                </c:pt>
                <c:pt idx="149">
                  <c:v>37.914523548083984</c:v>
                </c:pt>
                <c:pt idx="150">
                  <c:v>38.522590784939041</c:v>
                </c:pt>
                <c:pt idx="151">
                  <c:v>33.682483197424759</c:v>
                </c:pt>
                <c:pt idx="152">
                  <c:v>40.366067198154212</c:v>
                </c:pt>
                <c:pt idx="153">
                  <c:v>38.90539396746788</c:v>
                </c:pt>
                <c:pt idx="154">
                  <c:v>41.555749237377825</c:v>
                </c:pt>
                <c:pt idx="155">
                  <c:v>42.625907670299938</c:v>
                </c:pt>
                <c:pt idx="156">
                  <c:v>31.199660511663513</c:v>
                </c:pt>
                <c:pt idx="157">
                  <c:v>41.823998736077101</c:v>
                </c:pt>
                <c:pt idx="158">
                  <c:v>41.251071299499195</c:v>
                </c:pt>
                <c:pt idx="159">
                  <c:v>52.267423558519063</c:v>
                </c:pt>
                <c:pt idx="160">
                  <c:v>43.470996959176823</c:v>
                </c:pt>
                <c:pt idx="161">
                  <c:v>48.679579829675198</c:v>
                </c:pt>
                <c:pt idx="162">
                  <c:v>41.643324785800807</c:v>
                </c:pt>
                <c:pt idx="163">
                  <c:v>39.235941995767966</c:v>
                </c:pt>
                <c:pt idx="164">
                  <c:v>41.705944244373541</c:v>
                </c:pt>
                <c:pt idx="165">
                  <c:v>40.112040887909004</c:v>
                </c:pt>
                <c:pt idx="166">
                  <c:v>46.930408578036307</c:v>
                </c:pt>
                <c:pt idx="167">
                  <c:v>43.007906621947235</c:v>
                </c:pt>
                <c:pt idx="168">
                  <c:v>42.909231167923245</c:v>
                </c:pt>
                <c:pt idx="169">
                  <c:v>40.653248700200947</c:v>
                </c:pt>
                <c:pt idx="170">
                  <c:v>43.555004683773689</c:v>
                </c:pt>
                <c:pt idx="171">
                  <c:v>45.890144299333151</c:v>
                </c:pt>
                <c:pt idx="172">
                  <c:v>43.361323909952851</c:v>
                </c:pt>
                <c:pt idx="173">
                  <c:v>40.602725074033572</c:v>
                </c:pt>
                <c:pt idx="174">
                  <c:v>44.39517610185905</c:v>
                </c:pt>
                <c:pt idx="175">
                  <c:v>36.54834448847302</c:v>
                </c:pt>
                <c:pt idx="176">
                  <c:v>52.038650555436625</c:v>
                </c:pt>
                <c:pt idx="177">
                  <c:v>32.722072295045642</c:v>
                </c:pt>
                <c:pt idx="178">
                  <c:v>49.05369628819512</c:v>
                </c:pt>
                <c:pt idx="179">
                  <c:v>44.382851581549971</c:v>
                </c:pt>
                <c:pt idx="180">
                  <c:v>52.741854970215321</c:v>
                </c:pt>
                <c:pt idx="181">
                  <c:v>54.549763549589201</c:v>
                </c:pt>
                <c:pt idx="182">
                  <c:v>50.392215397709592</c:v>
                </c:pt>
                <c:pt idx="183">
                  <c:v>51.010611478613235</c:v>
                </c:pt>
                <c:pt idx="184">
                  <c:v>52.127869263712434</c:v>
                </c:pt>
                <c:pt idx="185">
                  <c:v>47.924173215687389</c:v>
                </c:pt>
                <c:pt idx="186">
                  <c:v>50.528360493584032</c:v>
                </c:pt>
                <c:pt idx="187">
                  <c:v>50.312944888353059</c:v>
                </c:pt>
                <c:pt idx="188">
                  <c:v>52.209753484787122</c:v>
                </c:pt>
                <c:pt idx="189">
                  <c:v>56.185020300350608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E-45C4-A106-80C29760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'Figure 6'!$S$1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6'!$N$3:$N$192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6'!$S$2:$S$191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6DE-45C4-A106-80C2976078E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6DE-45C4-A106-80C2976078E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6DE-45C4-A106-80C2976078E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6'!$N$3:$N$192</c15:sqref>
                        </c15:formulaRef>
                      </c:ext>
                    </c:extLst>
                    <c:numCache>
                      <c:formatCode>dd\ mmm</c:formatCode>
                      <c:ptCount val="190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6DE-45C4-A106-80C2976078E6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6'!$AF$1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636"/>
                        <a:gd name="adj2" fmla="val 117585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8-06DE-45C4-A106-80C2976078E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6'!$AG$9:$AG$10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6'!$AH$9:$AH$10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6DE-45C4-A106-80C2976078E6}"/>
            </c:ext>
          </c:extLst>
        </c:ser>
        <c:ser>
          <c:idx val="9"/>
          <c:order val="9"/>
          <c:tx>
            <c:strRef>
              <c:f>'Figure 6'!$AF$2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6DE-45C4-A106-80C2976078E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6'!$AG$12:$AG$13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6'!$AH$12:$AH$13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6DE-45C4-A106-80C2976078E6}"/>
            </c:ext>
          </c:extLst>
        </c:ser>
        <c:ser>
          <c:idx val="10"/>
          <c:order val="10"/>
          <c:tx>
            <c:strRef>
              <c:f>'Figure 6'!$AF$3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6DE-45C4-A106-80C2976078E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6'!$AG$15:$AG$16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6'!$AH$15:$AH$16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06DE-45C4-A106-80C2976078E6}"/>
            </c:ext>
          </c:extLst>
        </c:ser>
        <c:ser>
          <c:idx val="11"/>
          <c:order val="11"/>
          <c:tx>
            <c:strRef>
              <c:f>'Figure 6'!$AF$4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6DE-45C4-A106-80C2976078E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6'!$AG$18:$AG$19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6'!$AH$18:$AH$19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06DE-45C4-A106-80C2976078E6}"/>
            </c:ext>
          </c:extLst>
        </c:ser>
        <c:ser>
          <c:idx val="12"/>
          <c:order val="12"/>
          <c:tx>
            <c:strRef>
              <c:f>'Figure 6'!$AF$5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6DE-45C4-A106-80C2976078E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6'!$AG$21:$AG$22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6'!$AH$21:$AH$22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06DE-45C4-A106-80C2976078E6}"/>
            </c:ext>
          </c:extLst>
        </c:ser>
        <c:ser>
          <c:idx val="13"/>
          <c:order val="13"/>
          <c:tx>
            <c:strRef>
              <c:f>'Figure 6'!$AF$6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3323612326238293E-3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6DE-45C4-A106-80C2976078E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6'!$AG$24:$AG$25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6'!$AH$24:$AH$25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06DE-45C4-A106-80C29760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6'!$AF$7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0"/>
                        <c:y val="-3.168316831683168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05/08: Aberdeen Lockdown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06DE-45C4-A106-80C2976078E6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6'!$AG$27:$AG$28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6'!$AH$27:$AH$28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06DE-45C4-A106-80C2976078E6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9.5287128712871302E-2"/>
          <c:w val="0.93799351551644283"/>
          <c:h val="0.75142329981029599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7'!$O$2</c:f>
              <c:strCache>
                <c:ptCount val="1"/>
                <c:pt idx="0">
                  <c:v>Passenger number (equivalent # in 2019 = 100)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7'!$N$3:$N$184</c:f>
              <c:numCache>
                <c:formatCode>dd\ mmm</c:formatCode>
                <c:ptCount val="182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  <c:pt idx="146">
                  <c:v>44045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44051</c:v>
                </c:pt>
                <c:pt idx="153">
                  <c:v>44052</c:v>
                </c:pt>
                <c:pt idx="154">
                  <c:v>44053</c:v>
                </c:pt>
                <c:pt idx="155">
                  <c:v>44054</c:v>
                </c:pt>
                <c:pt idx="156">
                  <c:v>44055</c:v>
                </c:pt>
                <c:pt idx="157">
                  <c:v>44056</c:v>
                </c:pt>
                <c:pt idx="158">
                  <c:v>44057</c:v>
                </c:pt>
                <c:pt idx="159">
                  <c:v>44058</c:v>
                </c:pt>
                <c:pt idx="160">
                  <c:v>44059</c:v>
                </c:pt>
                <c:pt idx="161">
                  <c:v>44060</c:v>
                </c:pt>
                <c:pt idx="162">
                  <c:v>44061</c:v>
                </c:pt>
                <c:pt idx="163">
                  <c:v>44062</c:v>
                </c:pt>
                <c:pt idx="164">
                  <c:v>44063</c:v>
                </c:pt>
                <c:pt idx="165">
                  <c:v>44064</c:v>
                </c:pt>
                <c:pt idx="166">
                  <c:v>44065</c:v>
                </c:pt>
                <c:pt idx="167">
                  <c:v>44066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44072</c:v>
                </c:pt>
                <c:pt idx="174">
                  <c:v>44073</c:v>
                </c:pt>
                <c:pt idx="175">
                  <c:v>44074</c:v>
                </c:pt>
                <c:pt idx="176">
                  <c:v>44075</c:v>
                </c:pt>
                <c:pt idx="177">
                  <c:v>44076</c:v>
                </c:pt>
                <c:pt idx="178">
                  <c:v>44077</c:v>
                </c:pt>
                <c:pt idx="179">
                  <c:v>44078</c:v>
                </c:pt>
                <c:pt idx="180">
                  <c:v>44079</c:v>
                </c:pt>
                <c:pt idx="181">
                  <c:v>44080</c:v>
                </c:pt>
              </c:numCache>
            </c:numRef>
          </c:cat>
          <c:val>
            <c:numRef>
              <c:f>'Figure 7'!$O$3:$O$184</c:f>
              <c:numCache>
                <c:formatCode>0.0</c:formatCode>
                <c:ptCount val="182"/>
                <c:pt idx="0">
                  <c:v>100.24128047555212</c:v>
                </c:pt>
                <c:pt idx="1">
                  <c:v>100.73476691261337</c:v>
                </c:pt>
                <c:pt idx="2">
                  <c:v>105.31004172776181</c:v>
                </c:pt>
                <c:pt idx="3">
                  <c:v>97.730905970940412</c:v>
                </c:pt>
                <c:pt idx="4">
                  <c:v>90.932321127899812</c:v>
                </c:pt>
                <c:pt idx="5">
                  <c:v>96.309348889465667</c:v>
                </c:pt>
                <c:pt idx="6">
                  <c:v>71.374872526992874</c:v>
                </c:pt>
                <c:pt idx="7">
                  <c:v>71.388902303960435</c:v>
                </c:pt>
                <c:pt idx="8">
                  <c:v>52.533164322495615</c:v>
                </c:pt>
                <c:pt idx="9">
                  <c:v>45.063489731626881</c:v>
                </c:pt>
                <c:pt idx="10">
                  <c:v>40.212788904188116</c:v>
                </c:pt>
                <c:pt idx="11">
                  <c:v>34.928759547687328</c:v>
                </c:pt>
                <c:pt idx="12">
                  <c:v>13.521424978036107</c:v>
                </c:pt>
                <c:pt idx="13">
                  <c:v>14.936152040082689</c:v>
                </c:pt>
                <c:pt idx="14">
                  <c:v>26.521294926367844</c:v>
                </c:pt>
                <c:pt idx="15">
                  <c:v>22.193113224775406</c:v>
                </c:pt>
                <c:pt idx="16">
                  <c:v>21.150451603600541</c:v>
                </c:pt>
                <c:pt idx="17">
                  <c:v>19.507712867406767</c:v>
                </c:pt>
                <c:pt idx="18">
                  <c:v>16.81595309021084</c:v>
                </c:pt>
                <c:pt idx="19">
                  <c:v>4.0728859174201641</c:v>
                </c:pt>
                <c:pt idx="20">
                  <c:v>4.3364324823402818</c:v>
                </c:pt>
                <c:pt idx="21">
                  <c:v>18.671400281719404</c:v>
                </c:pt>
                <c:pt idx="22">
                  <c:v>19.033629427252936</c:v>
                </c:pt>
                <c:pt idx="23">
                  <c:v>18.993228030081795</c:v>
                </c:pt>
                <c:pt idx="24">
                  <c:v>17.725263340602702</c:v>
                </c:pt>
                <c:pt idx="25">
                  <c:v>14.295245404074969</c:v>
                </c:pt>
                <c:pt idx="26">
                  <c:v>3.8468072086241074</c:v>
                </c:pt>
                <c:pt idx="27">
                  <c:v>4.5355761729657846</c:v>
                </c:pt>
                <c:pt idx="28">
                  <c:v>11.154950889488813</c:v>
                </c:pt>
                <c:pt idx="29">
                  <c:v>10.810169939042776</c:v>
                </c:pt>
                <c:pt idx="30">
                  <c:v>10.773287442448053</c:v>
                </c:pt>
                <c:pt idx="31">
                  <c:v>9.5623726551005443</c:v>
                </c:pt>
                <c:pt idx="32">
                  <c:v>2.0073614401019824</c:v>
                </c:pt>
                <c:pt idx="33">
                  <c:v>2.5813640329840792</c:v>
                </c:pt>
                <c:pt idx="34">
                  <c:v>2.8886276980056325</c:v>
                </c:pt>
                <c:pt idx="35">
                  <c:v>2.1897392722298634</c:v>
                </c:pt>
                <c:pt idx="36">
                  <c:v>8.8194613647203788</c:v>
                </c:pt>
                <c:pt idx="37">
                  <c:v>8.1227731083388566</c:v>
                </c:pt>
                <c:pt idx="38">
                  <c:v>7.2001747921686716</c:v>
                </c:pt>
                <c:pt idx="39">
                  <c:v>8.631421771883744</c:v>
                </c:pt>
                <c:pt idx="40">
                  <c:v>2.7112197840860226</c:v>
                </c:pt>
                <c:pt idx="41">
                  <c:v>3.4462015692835481</c:v>
                </c:pt>
                <c:pt idx="42">
                  <c:v>13.705817204759246</c:v>
                </c:pt>
                <c:pt idx="43">
                  <c:v>7.6119245964711659</c:v>
                </c:pt>
                <c:pt idx="44">
                  <c:v>8.4319710029277619</c:v>
                </c:pt>
                <c:pt idx="45">
                  <c:v>8.0995063461604353</c:v>
                </c:pt>
                <c:pt idx="46">
                  <c:v>7.7169080325305908</c:v>
                </c:pt>
                <c:pt idx="47">
                  <c:v>2.7221125690619328</c:v>
                </c:pt>
                <c:pt idx="48">
                  <c:v>3.408701876692291</c:v>
                </c:pt>
                <c:pt idx="49">
                  <c:v>8.1262533481047274</c:v>
                </c:pt>
                <c:pt idx="50">
                  <c:v>7.8210459117652134</c:v>
                </c:pt>
                <c:pt idx="51">
                  <c:v>8.1578571056179108</c:v>
                </c:pt>
                <c:pt idx="52">
                  <c:v>8.0707504049220304</c:v>
                </c:pt>
                <c:pt idx="53">
                  <c:v>7.3761378048739017</c:v>
                </c:pt>
                <c:pt idx="54">
                  <c:v>2.7062520519675437</c:v>
                </c:pt>
                <c:pt idx="55">
                  <c:v>3.4940827261863463</c:v>
                </c:pt>
                <c:pt idx="56">
                  <c:v>12.575328141768249</c:v>
                </c:pt>
                <c:pt idx="57">
                  <c:v>6.5686997672168523</c:v>
                </c:pt>
                <c:pt idx="58">
                  <c:v>8.2113154938246424</c:v>
                </c:pt>
                <c:pt idx="59">
                  <c:v>8.1640455165589731</c:v>
                </c:pt>
                <c:pt idx="60">
                  <c:v>2.5451652026387555</c:v>
                </c:pt>
                <c:pt idx="61">
                  <c:v>3.1257140439216347</c:v>
                </c:pt>
                <c:pt idx="62">
                  <c:v>4.4379397027314287</c:v>
                </c:pt>
                <c:pt idx="63">
                  <c:v>8.2553977192337076</c:v>
                </c:pt>
                <c:pt idx="64">
                  <c:v>8.2004373177842567</c:v>
                </c:pt>
                <c:pt idx="65">
                  <c:v>8.7832465818342751</c:v>
                </c:pt>
                <c:pt idx="66">
                  <c:v>8.0195662220272723</c:v>
                </c:pt>
                <c:pt idx="67">
                  <c:v>7.6375632316295006</c:v>
                </c:pt>
                <c:pt idx="68">
                  <c:v>3.6929832886143439</c:v>
                </c:pt>
                <c:pt idx="69">
                  <c:v>4.7311285029033066</c:v>
                </c:pt>
                <c:pt idx="70">
                  <c:v>8.3641100518194058</c:v>
                </c:pt>
                <c:pt idx="71">
                  <c:v>7.7288317375906326</c:v>
                </c:pt>
                <c:pt idx="72">
                  <c:v>7.9942909753851179</c:v>
                </c:pt>
                <c:pt idx="73">
                  <c:v>7.8290945849702478</c:v>
                </c:pt>
                <c:pt idx="74">
                  <c:v>7.0079911179340968</c:v>
                </c:pt>
                <c:pt idx="75">
                  <c:v>2.5748124039417775</c:v>
                </c:pt>
                <c:pt idx="76">
                  <c:v>3.7231823599523239</c:v>
                </c:pt>
                <c:pt idx="77">
                  <c:v>4.5193119049960915</c:v>
                </c:pt>
                <c:pt idx="78">
                  <c:v>5.6095955058366389</c:v>
                </c:pt>
                <c:pt idx="79">
                  <c:v>5.6271988782906801</c:v>
                </c:pt>
                <c:pt idx="80">
                  <c:v>6.7934813425924183</c:v>
                </c:pt>
                <c:pt idx="81">
                  <c:v>7.308806001667925</c:v>
                </c:pt>
                <c:pt idx="82">
                  <c:v>4.909198619083611</c:v>
                </c:pt>
                <c:pt idx="83">
                  <c:v>7.1686458741137065</c:v>
                </c:pt>
                <c:pt idx="84">
                  <c:v>9.1573751201802356</c:v>
                </c:pt>
                <c:pt idx="85">
                  <c:v>8.0696229094828311</c:v>
                </c:pt>
                <c:pt idx="86">
                  <c:v>8.3680306385199561</c:v>
                </c:pt>
                <c:pt idx="87">
                  <c:v>8.1636237966311409</c:v>
                </c:pt>
                <c:pt idx="88">
                  <c:v>8.3228481712053739</c:v>
                </c:pt>
                <c:pt idx="89">
                  <c:v>4.2818106030197303</c:v>
                </c:pt>
                <c:pt idx="90">
                  <c:v>8.2775374770397576</c:v>
                </c:pt>
                <c:pt idx="91">
                  <c:v>7.8974362602224168</c:v>
                </c:pt>
                <c:pt idx="92">
                  <c:v>7.5925655976676385</c:v>
                </c:pt>
                <c:pt idx="93">
                  <c:v>7.5679422857747118</c:v>
                </c:pt>
                <c:pt idx="94">
                  <c:v>8.2745223977629649</c:v>
                </c:pt>
                <c:pt idx="95">
                  <c:v>7.7776237349230559</c:v>
                </c:pt>
                <c:pt idx="96">
                  <c:v>4.9072979665082093</c:v>
                </c:pt>
                <c:pt idx="97">
                  <c:v>7.9003618614827911</c:v>
                </c:pt>
                <c:pt idx="98">
                  <c:v>8.817887715079161</c:v>
                </c:pt>
                <c:pt idx="99">
                  <c:v>8.55668145102727</c:v>
                </c:pt>
                <c:pt idx="100">
                  <c:v>8.940755842661515</c:v>
                </c:pt>
                <c:pt idx="101">
                  <c:v>9.239092976773037</c:v>
                </c:pt>
                <c:pt idx="102">
                  <c:v>8.3392729864575905</c:v>
                </c:pt>
                <c:pt idx="103">
                  <c:v>7.3595515776150435</c:v>
                </c:pt>
                <c:pt idx="104">
                  <c:v>6.3021289328016969</c:v>
                </c:pt>
                <c:pt idx="105">
                  <c:v>9.7698309352128732</c:v>
                </c:pt>
                <c:pt idx="106">
                  <c:v>9.2140767568508579</c:v>
                </c:pt>
                <c:pt idx="107">
                  <c:v>10.421985681275805</c:v>
                </c:pt>
                <c:pt idx="108">
                  <c:v>12.486119329188721</c:v>
                </c:pt>
                <c:pt idx="109">
                  <c:v>9.3158873816441279</c:v>
                </c:pt>
                <c:pt idx="110">
                  <c:v>7.3990546510550219</c:v>
                </c:pt>
                <c:pt idx="111">
                  <c:v>8.8610157482307486</c:v>
                </c:pt>
                <c:pt idx="112">
                  <c:v>11.635910562749235</c:v>
                </c:pt>
                <c:pt idx="113">
                  <c:v>12.664674983085893</c:v>
                </c:pt>
                <c:pt idx="114">
                  <c:v>12.399859576599781</c:v>
                </c:pt>
                <c:pt idx="115">
                  <c:v>13.912311300896132</c:v>
                </c:pt>
                <c:pt idx="116">
                  <c:v>12.575177269259516</c:v>
                </c:pt>
                <c:pt idx="117">
                  <c:v>11.981988989430199</c:v>
                </c:pt>
                <c:pt idx="118">
                  <c:v>12.581964604023426</c:v>
                </c:pt>
                <c:pt idx="119">
                  <c:v>17.936875074422751</c:v>
                </c:pt>
                <c:pt idx="120">
                  <c:v>16.336449940740565</c:v>
                </c:pt>
                <c:pt idx="121">
                  <c:v>17.445198383285764</c:v>
                </c:pt>
                <c:pt idx="122">
                  <c:v>17.133093569133141</c:v>
                </c:pt>
                <c:pt idx="123">
                  <c:v>18.139606817598654</c:v>
                </c:pt>
                <c:pt idx="124">
                  <c:v>18.230300170445069</c:v>
                </c:pt>
                <c:pt idx="125">
                  <c:v>18.160022808563578</c:v>
                </c:pt>
                <c:pt idx="126">
                  <c:v>18.113849440246845</c:v>
                </c:pt>
                <c:pt idx="127">
                  <c:v>18.37354100904043</c:v>
                </c:pt>
                <c:pt idx="128">
                  <c:v>21.940558839288659</c:v>
                </c:pt>
                <c:pt idx="129">
                  <c:v>22.54742719622568</c:v>
                </c:pt>
                <c:pt idx="130">
                  <c:v>24.506329307503794</c:v>
                </c:pt>
                <c:pt idx="131">
                  <c:v>26.422339025304431</c:v>
                </c:pt>
                <c:pt idx="132">
                  <c:v>26.456121385274699</c:v>
                </c:pt>
                <c:pt idx="133">
                  <c:v>21.492183153140378</c:v>
                </c:pt>
                <c:pt idx="134">
                  <c:v>24.090942589726584</c:v>
                </c:pt>
                <c:pt idx="135">
                  <c:v>21.917016925825862</c:v>
                </c:pt>
                <c:pt idx="136">
                  <c:v>24.10551792003708</c:v>
                </c:pt>
                <c:pt idx="137">
                  <c:v>27.802141909507704</c:v>
                </c:pt>
                <c:pt idx="138">
                  <c:v>30.520958261466546</c:v>
                </c:pt>
                <c:pt idx="139">
                  <c:v>24.030452764336257</c:v>
                </c:pt>
                <c:pt idx="140">
                  <c:v>21.213526543297469</c:v>
                </c:pt>
                <c:pt idx="141">
                  <c:v>25.298602333451107</c:v>
                </c:pt>
                <c:pt idx="142">
                  <c:v>27.095885888364485</c:v>
                </c:pt>
                <c:pt idx="143">
                  <c:v>24.587200237582596</c:v>
                </c:pt>
                <c:pt idx="144">
                  <c:v>32.795970772235606</c:v>
                </c:pt>
                <c:pt idx="145">
                  <c:v>30.417587041127593</c:v>
                </c:pt>
                <c:pt idx="146">
                  <c:v>33.720375144130841</c:v>
                </c:pt>
                <c:pt idx="147">
                  <c:v>26.914801717360287</c:v>
                </c:pt>
                <c:pt idx="148">
                  <c:v>22.326646141965199</c:v>
                </c:pt>
                <c:pt idx="149">
                  <c:v>27.284210079395404</c:v>
                </c:pt>
                <c:pt idx="150">
                  <c:v>29.432524349637649</c:v>
                </c:pt>
                <c:pt idx="151">
                  <c:v>35.066973469667644</c:v>
                </c:pt>
                <c:pt idx="152">
                  <c:v>38.784265386606286</c:v>
                </c:pt>
                <c:pt idx="153">
                  <c:v>36.56811238329098</c:v>
                </c:pt>
                <c:pt idx="154">
                  <c:v>28.808986606499925</c:v>
                </c:pt>
                <c:pt idx="155">
                  <c:v>25.919026210820796</c:v>
                </c:pt>
                <c:pt idx="156">
                  <c:v>23.380035456869248</c:v>
                </c:pt>
                <c:pt idx="157">
                  <c:v>21.465244278917428</c:v>
                </c:pt>
                <c:pt idx="158">
                  <c:v>28.067192918927653</c:v>
                </c:pt>
                <c:pt idx="159">
                  <c:v>30.006412872383841</c:v>
                </c:pt>
                <c:pt idx="160">
                  <c:v>28.534624923297198</c:v>
                </c:pt>
                <c:pt idx="161">
                  <c:v>24.993743321703992</c:v>
                </c:pt>
                <c:pt idx="162">
                  <c:v>26.625279412633812</c:v>
                </c:pt>
                <c:pt idx="163">
                  <c:v>29.686666839518356</c:v>
                </c:pt>
                <c:pt idx="164">
                  <c:v>25.4417365280257</c:v>
                </c:pt>
                <c:pt idx="165">
                  <c:v>26.425510744491344</c:v>
                </c:pt>
                <c:pt idx="166">
                  <c:v>30.027681315735332</c:v>
                </c:pt>
                <c:pt idx="167">
                  <c:v>27.554193910822566</c:v>
                </c:pt>
                <c:pt idx="168">
                  <c:v>35.084632381261279</c:v>
                </c:pt>
                <c:pt idx="169">
                  <c:v>24.122791831420916</c:v>
                </c:pt>
                <c:pt idx="170">
                  <c:v>31.309904153354633</c:v>
                </c:pt>
                <c:pt idx="171">
                  <c:v>25.100728927876247</c:v>
                </c:pt>
                <c:pt idx="172">
                  <c:v>34.062883699984866</c:v>
                </c:pt>
                <c:pt idx="173">
                  <c:v>46.198630136986303</c:v>
                </c:pt>
                <c:pt idx="174">
                  <c:v>45.462719056106756</c:v>
                </c:pt>
                <c:pt idx="175">
                  <c:v>28.889352218971315</c:v>
                </c:pt>
                <c:pt idx="176">
                  <c:v>27.757668823809002</c:v>
                </c:pt>
                <c:pt idx="177">
                  <c:v>25.963844101176381</c:v>
                </c:pt>
                <c:pt idx="178">
                  <c:v>27.084221044891493</c:v>
                </c:pt>
                <c:pt idx="179">
                  <c:v>28.643673957114885</c:v>
                </c:pt>
                <c:pt idx="180">
                  <c:v>40.908451639619649</c:v>
                </c:pt>
                <c:pt idx="181">
                  <c:v>44.027933794707032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2-4B03-A897-23C3DEEA7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 7'!$P$1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7'!$N$3:$N$184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7'!$P$2:$P$191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AF2-4B03-A897-23C3DEEA7BA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7'!$Q$1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7'!$Q$2:$Q$191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AF2-4B03-A897-23C3DEEA7BA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AF2-4B03-A897-23C3DEEA7BA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AF2-4B03-A897-23C3DEEA7BA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AF2-4B03-A897-23C3DEEA7BA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AF2-4B03-A897-23C3DEEA7BA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7'!$N$3:$N$184</c15:sqref>
                        </c15:formulaRef>
                      </c:ext>
                    </c:extLst>
                    <c:numCache>
                      <c:formatCode>dd\ mmm</c:formatCode>
                      <c:ptCount val="182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43904</c:v>
                      </c:pt>
                      <c:pt idx="6">
                        <c:v>43905</c:v>
                      </c:pt>
                      <c:pt idx="7">
                        <c:v>43906</c:v>
                      </c:pt>
                      <c:pt idx="8">
                        <c:v>43907</c:v>
                      </c:pt>
                      <c:pt idx="9">
                        <c:v>43908</c:v>
                      </c:pt>
                      <c:pt idx="10">
                        <c:v>43909</c:v>
                      </c:pt>
                      <c:pt idx="11">
                        <c:v>43910</c:v>
                      </c:pt>
                      <c:pt idx="12">
                        <c:v>43911</c:v>
                      </c:pt>
                      <c:pt idx="13">
                        <c:v>43912</c:v>
                      </c:pt>
                      <c:pt idx="14">
                        <c:v>43913</c:v>
                      </c:pt>
                      <c:pt idx="15">
                        <c:v>43914</c:v>
                      </c:pt>
                      <c:pt idx="16">
                        <c:v>43915</c:v>
                      </c:pt>
                      <c:pt idx="17">
                        <c:v>43916</c:v>
                      </c:pt>
                      <c:pt idx="18">
                        <c:v>43917</c:v>
                      </c:pt>
                      <c:pt idx="19">
                        <c:v>43918</c:v>
                      </c:pt>
                      <c:pt idx="20">
                        <c:v>43919</c:v>
                      </c:pt>
                      <c:pt idx="21">
                        <c:v>43920</c:v>
                      </c:pt>
                      <c:pt idx="22">
                        <c:v>43921</c:v>
                      </c:pt>
                      <c:pt idx="23">
                        <c:v>43922</c:v>
                      </c:pt>
                      <c:pt idx="24">
                        <c:v>43923</c:v>
                      </c:pt>
                      <c:pt idx="25">
                        <c:v>43924</c:v>
                      </c:pt>
                      <c:pt idx="26">
                        <c:v>43925</c:v>
                      </c:pt>
                      <c:pt idx="27">
                        <c:v>43926</c:v>
                      </c:pt>
                      <c:pt idx="28">
                        <c:v>43927</c:v>
                      </c:pt>
                      <c:pt idx="29">
                        <c:v>43928</c:v>
                      </c:pt>
                      <c:pt idx="30">
                        <c:v>43929</c:v>
                      </c:pt>
                      <c:pt idx="31">
                        <c:v>43930</c:v>
                      </c:pt>
                      <c:pt idx="32">
                        <c:v>43931</c:v>
                      </c:pt>
                      <c:pt idx="33">
                        <c:v>43932</c:v>
                      </c:pt>
                      <c:pt idx="34">
                        <c:v>43933</c:v>
                      </c:pt>
                      <c:pt idx="35">
                        <c:v>43934</c:v>
                      </c:pt>
                      <c:pt idx="36">
                        <c:v>43935</c:v>
                      </c:pt>
                      <c:pt idx="37">
                        <c:v>43936</c:v>
                      </c:pt>
                      <c:pt idx="38">
                        <c:v>43937</c:v>
                      </c:pt>
                      <c:pt idx="39">
                        <c:v>43938</c:v>
                      </c:pt>
                      <c:pt idx="40">
                        <c:v>43939</c:v>
                      </c:pt>
                      <c:pt idx="41">
                        <c:v>43940</c:v>
                      </c:pt>
                      <c:pt idx="42">
                        <c:v>43941</c:v>
                      </c:pt>
                      <c:pt idx="43">
                        <c:v>43942</c:v>
                      </c:pt>
                      <c:pt idx="44">
                        <c:v>43943</c:v>
                      </c:pt>
                      <c:pt idx="45">
                        <c:v>43944</c:v>
                      </c:pt>
                      <c:pt idx="46">
                        <c:v>43945</c:v>
                      </c:pt>
                      <c:pt idx="47">
                        <c:v>43946</c:v>
                      </c:pt>
                      <c:pt idx="48">
                        <c:v>43947</c:v>
                      </c:pt>
                      <c:pt idx="49">
                        <c:v>43948</c:v>
                      </c:pt>
                      <c:pt idx="50">
                        <c:v>43949</c:v>
                      </c:pt>
                      <c:pt idx="51">
                        <c:v>43950</c:v>
                      </c:pt>
                      <c:pt idx="52">
                        <c:v>43951</c:v>
                      </c:pt>
                      <c:pt idx="53">
                        <c:v>43952</c:v>
                      </c:pt>
                      <c:pt idx="54">
                        <c:v>43953</c:v>
                      </c:pt>
                      <c:pt idx="55">
                        <c:v>43954</c:v>
                      </c:pt>
                      <c:pt idx="56">
                        <c:v>43955</c:v>
                      </c:pt>
                      <c:pt idx="57">
                        <c:v>43956</c:v>
                      </c:pt>
                      <c:pt idx="58">
                        <c:v>43957</c:v>
                      </c:pt>
                      <c:pt idx="59">
                        <c:v>43958</c:v>
                      </c:pt>
                      <c:pt idx="60">
                        <c:v>43959</c:v>
                      </c:pt>
                      <c:pt idx="61">
                        <c:v>43960</c:v>
                      </c:pt>
                      <c:pt idx="62">
                        <c:v>43961</c:v>
                      </c:pt>
                      <c:pt idx="63">
                        <c:v>43962</c:v>
                      </c:pt>
                      <c:pt idx="64">
                        <c:v>43963</c:v>
                      </c:pt>
                      <c:pt idx="65">
                        <c:v>43964</c:v>
                      </c:pt>
                      <c:pt idx="66">
                        <c:v>43965</c:v>
                      </c:pt>
                      <c:pt idx="67">
                        <c:v>43966</c:v>
                      </c:pt>
                      <c:pt idx="68">
                        <c:v>43967</c:v>
                      </c:pt>
                      <c:pt idx="69">
                        <c:v>43968</c:v>
                      </c:pt>
                      <c:pt idx="70">
                        <c:v>43969</c:v>
                      </c:pt>
                      <c:pt idx="71">
                        <c:v>43970</c:v>
                      </c:pt>
                      <c:pt idx="72">
                        <c:v>43971</c:v>
                      </c:pt>
                      <c:pt idx="73">
                        <c:v>43972</c:v>
                      </c:pt>
                      <c:pt idx="74">
                        <c:v>43973</c:v>
                      </c:pt>
                      <c:pt idx="75">
                        <c:v>43974</c:v>
                      </c:pt>
                      <c:pt idx="76">
                        <c:v>43975</c:v>
                      </c:pt>
                      <c:pt idx="77">
                        <c:v>43976</c:v>
                      </c:pt>
                      <c:pt idx="78">
                        <c:v>43977</c:v>
                      </c:pt>
                      <c:pt idx="79">
                        <c:v>43978</c:v>
                      </c:pt>
                      <c:pt idx="80">
                        <c:v>43979</c:v>
                      </c:pt>
                      <c:pt idx="81">
                        <c:v>43980</c:v>
                      </c:pt>
                      <c:pt idx="82">
                        <c:v>43981</c:v>
                      </c:pt>
                      <c:pt idx="83">
                        <c:v>43982</c:v>
                      </c:pt>
                      <c:pt idx="84">
                        <c:v>43983</c:v>
                      </c:pt>
                      <c:pt idx="85">
                        <c:v>43984</c:v>
                      </c:pt>
                      <c:pt idx="86">
                        <c:v>43985</c:v>
                      </c:pt>
                      <c:pt idx="87">
                        <c:v>43986</c:v>
                      </c:pt>
                      <c:pt idx="88">
                        <c:v>43987</c:v>
                      </c:pt>
                      <c:pt idx="89">
                        <c:v>43988</c:v>
                      </c:pt>
                      <c:pt idx="90">
                        <c:v>43989</c:v>
                      </c:pt>
                      <c:pt idx="91">
                        <c:v>43990</c:v>
                      </c:pt>
                      <c:pt idx="92">
                        <c:v>43991</c:v>
                      </c:pt>
                      <c:pt idx="93">
                        <c:v>43992</c:v>
                      </c:pt>
                      <c:pt idx="94">
                        <c:v>43993</c:v>
                      </c:pt>
                      <c:pt idx="95">
                        <c:v>43994</c:v>
                      </c:pt>
                      <c:pt idx="96">
                        <c:v>43995</c:v>
                      </c:pt>
                      <c:pt idx="97">
                        <c:v>43996</c:v>
                      </c:pt>
                      <c:pt idx="98">
                        <c:v>43997</c:v>
                      </c:pt>
                      <c:pt idx="99">
                        <c:v>43998</c:v>
                      </c:pt>
                      <c:pt idx="100">
                        <c:v>43999</c:v>
                      </c:pt>
                      <c:pt idx="101">
                        <c:v>44000</c:v>
                      </c:pt>
                      <c:pt idx="102">
                        <c:v>44001</c:v>
                      </c:pt>
                      <c:pt idx="103">
                        <c:v>44002</c:v>
                      </c:pt>
                      <c:pt idx="104">
                        <c:v>44003</c:v>
                      </c:pt>
                      <c:pt idx="105">
                        <c:v>44004</c:v>
                      </c:pt>
                      <c:pt idx="106">
                        <c:v>44005</c:v>
                      </c:pt>
                      <c:pt idx="107">
                        <c:v>44006</c:v>
                      </c:pt>
                      <c:pt idx="108">
                        <c:v>44007</c:v>
                      </c:pt>
                      <c:pt idx="109">
                        <c:v>44008</c:v>
                      </c:pt>
                      <c:pt idx="110">
                        <c:v>44009</c:v>
                      </c:pt>
                      <c:pt idx="111">
                        <c:v>44010</c:v>
                      </c:pt>
                      <c:pt idx="112">
                        <c:v>44011</c:v>
                      </c:pt>
                      <c:pt idx="113">
                        <c:v>44012</c:v>
                      </c:pt>
                      <c:pt idx="114">
                        <c:v>44013</c:v>
                      </c:pt>
                      <c:pt idx="115">
                        <c:v>44014</c:v>
                      </c:pt>
                      <c:pt idx="116">
                        <c:v>44015</c:v>
                      </c:pt>
                      <c:pt idx="117">
                        <c:v>44016</c:v>
                      </c:pt>
                      <c:pt idx="118">
                        <c:v>44017</c:v>
                      </c:pt>
                      <c:pt idx="119">
                        <c:v>44018</c:v>
                      </c:pt>
                      <c:pt idx="120">
                        <c:v>44019</c:v>
                      </c:pt>
                      <c:pt idx="121">
                        <c:v>44020</c:v>
                      </c:pt>
                      <c:pt idx="122">
                        <c:v>44021</c:v>
                      </c:pt>
                      <c:pt idx="123">
                        <c:v>44022</c:v>
                      </c:pt>
                      <c:pt idx="124">
                        <c:v>44023</c:v>
                      </c:pt>
                      <c:pt idx="125">
                        <c:v>44024</c:v>
                      </c:pt>
                      <c:pt idx="126">
                        <c:v>44025</c:v>
                      </c:pt>
                      <c:pt idx="127">
                        <c:v>44026</c:v>
                      </c:pt>
                      <c:pt idx="128">
                        <c:v>44027</c:v>
                      </c:pt>
                      <c:pt idx="129">
                        <c:v>44028</c:v>
                      </c:pt>
                      <c:pt idx="130">
                        <c:v>44029</c:v>
                      </c:pt>
                      <c:pt idx="131">
                        <c:v>44030</c:v>
                      </c:pt>
                      <c:pt idx="132">
                        <c:v>44031</c:v>
                      </c:pt>
                      <c:pt idx="133">
                        <c:v>44032</c:v>
                      </c:pt>
                      <c:pt idx="134">
                        <c:v>44033</c:v>
                      </c:pt>
                      <c:pt idx="135">
                        <c:v>44034</c:v>
                      </c:pt>
                      <c:pt idx="136">
                        <c:v>44035</c:v>
                      </c:pt>
                      <c:pt idx="137">
                        <c:v>44036</c:v>
                      </c:pt>
                      <c:pt idx="138">
                        <c:v>44037</c:v>
                      </c:pt>
                      <c:pt idx="139">
                        <c:v>44038</c:v>
                      </c:pt>
                      <c:pt idx="140">
                        <c:v>44039</c:v>
                      </c:pt>
                      <c:pt idx="141">
                        <c:v>44040</c:v>
                      </c:pt>
                      <c:pt idx="142">
                        <c:v>44041</c:v>
                      </c:pt>
                      <c:pt idx="143">
                        <c:v>44042</c:v>
                      </c:pt>
                      <c:pt idx="144">
                        <c:v>44043</c:v>
                      </c:pt>
                      <c:pt idx="145">
                        <c:v>44044</c:v>
                      </c:pt>
                      <c:pt idx="146">
                        <c:v>44045</c:v>
                      </c:pt>
                      <c:pt idx="147">
                        <c:v>44046</c:v>
                      </c:pt>
                      <c:pt idx="148">
                        <c:v>44047</c:v>
                      </c:pt>
                      <c:pt idx="149">
                        <c:v>44048</c:v>
                      </c:pt>
                      <c:pt idx="150">
                        <c:v>44049</c:v>
                      </c:pt>
                      <c:pt idx="151">
                        <c:v>44050</c:v>
                      </c:pt>
                      <c:pt idx="152">
                        <c:v>44051</c:v>
                      </c:pt>
                      <c:pt idx="153">
                        <c:v>44052</c:v>
                      </c:pt>
                      <c:pt idx="154">
                        <c:v>44053</c:v>
                      </c:pt>
                      <c:pt idx="155">
                        <c:v>44054</c:v>
                      </c:pt>
                      <c:pt idx="156">
                        <c:v>44055</c:v>
                      </c:pt>
                      <c:pt idx="157">
                        <c:v>44056</c:v>
                      </c:pt>
                      <c:pt idx="158">
                        <c:v>44057</c:v>
                      </c:pt>
                      <c:pt idx="159">
                        <c:v>44058</c:v>
                      </c:pt>
                      <c:pt idx="160">
                        <c:v>44059</c:v>
                      </c:pt>
                      <c:pt idx="161">
                        <c:v>44060</c:v>
                      </c:pt>
                      <c:pt idx="162">
                        <c:v>44061</c:v>
                      </c:pt>
                      <c:pt idx="163">
                        <c:v>44062</c:v>
                      </c:pt>
                      <c:pt idx="164">
                        <c:v>44063</c:v>
                      </c:pt>
                      <c:pt idx="165">
                        <c:v>44064</c:v>
                      </c:pt>
                      <c:pt idx="166">
                        <c:v>44065</c:v>
                      </c:pt>
                      <c:pt idx="167">
                        <c:v>44066</c:v>
                      </c:pt>
                      <c:pt idx="168">
                        <c:v>44067</c:v>
                      </c:pt>
                      <c:pt idx="169">
                        <c:v>44068</c:v>
                      </c:pt>
                      <c:pt idx="170">
                        <c:v>44069</c:v>
                      </c:pt>
                      <c:pt idx="171">
                        <c:v>44070</c:v>
                      </c:pt>
                      <c:pt idx="172">
                        <c:v>44071</c:v>
                      </c:pt>
                      <c:pt idx="173">
                        <c:v>44072</c:v>
                      </c:pt>
                      <c:pt idx="174">
                        <c:v>44073</c:v>
                      </c:pt>
                      <c:pt idx="175">
                        <c:v>44074</c:v>
                      </c:pt>
                      <c:pt idx="176">
                        <c:v>44075</c:v>
                      </c:pt>
                      <c:pt idx="177">
                        <c:v>44076</c:v>
                      </c:pt>
                      <c:pt idx="178">
                        <c:v>44077</c:v>
                      </c:pt>
                      <c:pt idx="179">
                        <c:v>44078</c:v>
                      </c:pt>
                      <c:pt idx="180">
                        <c:v>44079</c:v>
                      </c:pt>
                      <c:pt idx="181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AF2-4B03-A897-23C3DEEA7BA6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7'!$AF$1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571"/>
                        <a:gd name="adj2" fmla="val 111766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8-AAF2-4B03-A897-23C3DEEA7BA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7'!$AE$9:$AE$10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7'!$AF$9:$AF$10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AF2-4B03-A897-23C3DEEA7BA6}"/>
            </c:ext>
          </c:extLst>
        </c:ser>
        <c:ser>
          <c:idx val="9"/>
          <c:order val="9"/>
          <c:tx>
            <c:strRef>
              <c:f>'Figure 7'!$AF$2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AF2-4B03-A897-23C3DEEA7BA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7'!$AG$12:$AG$13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7'!$AH$12:$AH$13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AF2-4B03-A897-23C3DEEA7BA6}"/>
            </c:ext>
          </c:extLst>
        </c:ser>
        <c:ser>
          <c:idx val="10"/>
          <c:order val="10"/>
          <c:tx>
            <c:strRef>
              <c:f>'Figure 7'!$AD$3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2033773556083267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AF2-4B03-A897-23C3DEEA7BA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7'!$AG$15:$AG$16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7'!$AH$15:$AH$16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AF2-4B03-A897-23C3DEEA7BA6}"/>
            </c:ext>
          </c:extLst>
        </c:ser>
        <c:ser>
          <c:idx val="11"/>
          <c:order val="11"/>
          <c:tx>
            <c:strRef>
              <c:f>'Figure 7'!$AD$4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1318821258453804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AF2-4B03-A897-23C3DEEA7BA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7'!$AG$18:$AG$19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7'!$AH$18:$AH$19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AAF2-4B03-A897-23C3DEEA7BA6}"/>
            </c:ext>
          </c:extLst>
        </c:ser>
        <c:ser>
          <c:idx val="12"/>
          <c:order val="12"/>
          <c:tx>
            <c:strRef>
              <c:f>'Figure 7'!$AD$5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09745170742546"/>
                  <c:y val="3.168316831683168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AF2-4B03-A897-23C3DEEA7BA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7'!$AG$21:$AG$22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7'!$AH$21:$AH$22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AAF2-4B03-A897-23C3DEEA7BA6}"/>
            </c:ext>
          </c:extLst>
        </c:ser>
        <c:ser>
          <c:idx val="13"/>
          <c:order val="13"/>
          <c:tx>
            <c:strRef>
              <c:f>'Figure 7'!$AD$6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6842061408990545E-2"/>
                  <c:y val="-3.168316831683169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AF2-4B03-A897-23C3DEEA7BA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7'!$AG$24:$AG$25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7'!$AH$24:$AH$25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AAF2-4B03-A897-23C3DEEA7BA6}"/>
            </c:ext>
          </c:extLst>
        </c:ser>
        <c:ser>
          <c:idx val="14"/>
          <c:order val="14"/>
          <c:tx>
            <c:strRef>
              <c:f>'Figure 7'!$AD$7</c:f>
              <c:strCache>
                <c:ptCount val="1"/>
                <c:pt idx="0">
                  <c:v>Polmont and Stonehaven line closures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2345679012345678E-2"/>
                  <c:y val="-4.752475247524752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Polmont and</a:t>
                    </a:r>
                  </a:p>
                  <a:p>
                    <a:pPr algn="ctr">
                      <a:defRPr/>
                    </a:pPr>
                    <a:r>
                      <a:rPr lang="en-US" sz="800"/>
                      <a:t>Stonehaven line closures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14-AAF2-4B03-A897-23C3DEEA7BA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7'!$AG$27:$AG$28</c:f>
              <c:numCache>
                <c:formatCode>dd\ mmm</c:formatCode>
                <c:ptCount val="2"/>
                <c:pt idx="0">
                  <c:v>44055</c:v>
                </c:pt>
                <c:pt idx="1">
                  <c:v>44055</c:v>
                </c:pt>
              </c:numCache>
            </c:numRef>
          </c:xVal>
          <c:yVal>
            <c:numRef>
              <c:f>'Figure 7'!$AH$27:$AH$28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15-AAF2-4B03-A897-23C3DEEA7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/>
      </c:scatterChart>
      <c:dateAx>
        <c:axId val="448902512"/>
        <c:scaling>
          <c:orientation val="minMax"/>
          <c:min val="43899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7707271885132E-2"/>
          <c:y val="0.14747248665269308"/>
          <c:w val="0.93799351551644283"/>
          <c:h val="0.66009906161025655"/>
        </c:manualLayout>
      </c:layout>
      <c:lineChart>
        <c:grouping val="standard"/>
        <c:varyColors val="0"/>
        <c:ser>
          <c:idx val="2"/>
          <c:order val="0"/>
          <c:tx>
            <c:strRef>
              <c:f>'Figure 8'!$Q$2</c:f>
              <c:strCache>
                <c:ptCount val="1"/>
                <c:pt idx="0">
                  <c:v>Patronage per service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8'!$N$3:$N$29</c:f>
              <c:numCache>
                <c:formatCode>dd\ mmm</c:formatCode>
                <c:ptCount val="27"/>
                <c:pt idx="0">
                  <c:v>43898</c:v>
                </c:pt>
                <c:pt idx="1">
                  <c:v>43905</c:v>
                </c:pt>
                <c:pt idx="2">
                  <c:v>43912</c:v>
                </c:pt>
                <c:pt idx="3">
                  <c:v>43919</c:v>
                </c:pt>
                <c:pt idx="4">
                  <c:v>43926</c:v>
                </c:pt>
                <c:pt idx="5">
                  <c:v>43933</c:v>
                </c:pt>
                <c:pt idx="6">
                  <c:v>43940</c:v>
                </c:pt>
                <c:pt idx="7">
                  <c:v>43947</c:v>
                </c:pt>
                <c:pt idx="8">
                  <c:v>43954</c:v>
                </c:pt>
                <c:pt idx="9">
                  <c:v>43961</c:v>
                </c:pt>
                <c:pt idx="10">
                  <c:v>43968</c:v>
                </c:pt>
                <c:pt idx="11">
                  <c:v>43975</c:v>
                </c:pt>
                <c:pt idx="12">
                  <c:v>43982</c:v>
                </c:pt>
                <c:pt idx="13">
                  <c:v>43989</c:v>
                </c:pt>
                <c:pt idx="14">
                  <c:v>43996</c:v>
                </c:pt>
                <c:pt idx="15">
                  <c:v>44003</c:v>
                </c:pt>
                <c:pt idx="16">
                  <c:v>44010</c:v>
                </c:pt>
                <c:pt idx="17">
                  <c:v>44017</c:v>
                </c:pt>
                <c:pt idx="18">
                  <c:v>44024</c:v>
                </c:pt>
                <c:pt idx="19">
                  <c:v>44031</c:v>
                </c:pt>
                <c:pt idx="20">
                  <c:v>44038</c:v>
                </c:pt>
                <c:pt idx="21">
                  <c:v>44045</c:v>
                </c:pt>
                <c:pt idx="22">
                  <c:v>44052</c:v>
                </c:pt>
                <c:pt idx="23">
                  <c:v>44059</c:v>
                </c:pt>
                <c:pt idx="24">
                  <c:v>44066</c:v>
                </c:pt>
                <c:pt idx="25">
                  <c:v>44073</c:v>
                </c:pt>
                <c:pt idx="26">
                  <c:v>44080</c:v>
                </c:pt>
              </c:numCache>
              <c:extLst xmlns:c15="http://schemas.microsoft.com/office/drawing/2012/chart"/>
            </c:numRef>
          </c:cat>
          <c:val>
            <c:numRef>
              <c:f>'Figure 8'!$Q$3:$Q$192</c:f>
              <c:numCache>
                <c:formatCode>0.0</c:formatCode>
                <c:ptCount val="190"/>
                <c:pt idx="0">
                  <c:v>106.04445721767854</c:v>
                </c:pt>
                <c:pt idx="1">
                  <c:v>96.468151128407868</c:v>
                </c:pt>
                <c:pt idx="2">
                  <c:v>41.873130665306483</c:v>
                </c:pt>
                <c:pt idx="3">
                  <c:v>40.783496170169414</c:v>
                </c:pt>
                <c:pt idx="4">
                  <c:v>34.780934182412928</c:v>
                </c:pt>
                <c:pt idx="5">
                  <c:v>17.399934238606129</c:v>
                </c:pt>
                <c:pt idx="6">
                  <c:v>14.096818117274301</c:v>
                </c:pt>
                <c:pt idx="7">
                  <c:v>17.321863260177228</c:v>
                </c:pt>
                <c:pt idx="8">
                  <c:v>15.90126056572206</c:v>
                </c:pt>
                <c:pt idx="9">
                  <c:v>14.922607806478076</c:v>
                </c:pt>
                <c:pt idx="10">
                  <c:v>17.022108930004233</c:v>
                </c:pt>
                <c:pt idx="11">
                  <c:v>15.459351043963958</c:v>
                </c:pt>
                <c:pt idx="12">
                  <c:v>13.845876221850805</c:v>
                </c:pt>
                <c:pt idx="13">
                  <c:v>16.583762238650134</c:v>
                </c:pt>
                <c:pt idx="14">
                  <c:v>15.804118506592108</c:v>
                </c:pt>
                <c:pt idx="15">
                  <c:v>13.891869431270862</c:v>
                </c:pt>
                <c:pt idx="16">
                  <c:v>16.204206685909941</c:v>
                </c:pt>
                <c:pt idx="17">
                  <c:v>20.871428118576048</c:v>
                </c:pt>
                <c:pt idx="18">
                  <c:v>29.352109377172567</c:v>
                </c:pt>
                <c:pt idx="19">
                  <c:v>36.971692465998217</c:v>
                </c:pt>
                <c:pt idx="20">
                  <c:v>41.3826690559413</c:v>
                </c:pt>
                <c:pt idx="21">
                  <c:v>45.804499171309196</c:v>
                </c:pt>
                <c:pt idx="22">
                  <c:v>33.638001334285875</c:v>
                </c:pt>
                <c:pt idx="23">
                  <c:v>29.436268326205763</c:v>
                </c:pt>
                <c:pt idx="24">
                  <c:v>30.256321486912409</c:v>
                </c:pt>
                <c:pt idx="25">
                  <c:v>37.011999291625379</c:v>
                </c:pt>
                <c:pt idx="26">
                  <c:v>34.1753975975084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FC46-49DB-A5FE-DD3AB142DEBB}"/>
            </c:ext>
          </c:extLst>
        </c:ser>
        <c:ser>
          <c:idx val="0"/>
          <c:order val="1"/>
          <c:tx>
            <c:strRef>
              <c:f>'Figure 8'!$O$2</c:f>
              <c:strCache>
                <c:ptCount val="1"/>
                <c:pt idx="0">
                  <c:v>Patronage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8'!$N$3:$N$29</c:f>
              <c:numCache>
                <c:formatCode>dd\ mmm</c:formatCode>
                <c:ptCount val="27"/>
                <c:pt idx="0">
                  <c:v>43898</c:v>
                </c:pt>
                <c:pt idx="1">
                  <c:v>43905</c:v>
                </c:pt>
                <c:pt idx="2">
                  <c:v>43912</c:v>
                </c:pt>
                <c:pt idx="3">
                  <c:v>43919</c:v>
                </c:pt>
                <c:pt idx="4">
                  <c:v>43926</c:v>
                </c:pt>
                <c:pt idx="5">
                  <c:v>43933</c:v>
                </c:pt>
                <c:pt idx="6">
                  <c:v>43940</c:v>
                </c:pt>
                <c:pt idx="7">
                  <c:v>43947</c:v>
                </c:pt>
                <c:pt idx="8">
                  <c:v>43954</c:v>
                </c:pt>
                <c:pt idx="9">
                  <c:v>43961</c:v>
                </c:pt>
                <c:pt idx="10">
                  <c:v>43968</c:v>
                </c:pt>
                <c:pt idx="11">
                  <c:v>43975</c:v>
                </c:pt>
                <c:pt idx="12">
                  <c:v>43982</c:v>
                </c:pt>
                <c:pt idx="13">
                  <c:v>43989</c:v>
                </c:pt>
                <c:pt idx="14">
                  <c:v>43996</c:v>
                </c:pt>
                <c:pt idx="15">
                  <c:v>44003</c:v>
                </c:pt>
                <c:pt idx="16">
                  <c:v>44010</c:v>
                </c:pt>
                <c:pt idx="17">
                  <c:v>44017</c:v>
                </c:pt>
                <c:pt idx="18">
                  <c:v>44024</c:v>
                </c:pt>
                <c:pt idx="19">
                  <c:v>44031</c:v>
                </c:pt>
                <c:pt idx="20">
                  <c:v>44038</c:v>
                </c:pt>
                <c:pt idx="21">
                  <c:v>44045</c:v>
                </c:pt>
                <c:pt idx="22">
                  <c:v>44052</c:v>
                </c:pt>
                <c:pt idx="23">
                  <c:v>44059</c:v>
                </c:pt>
                <c:pt idx="24">
                  <c:v>44066</c:v>
                </c:pt>
                <c:pt idx="25">
                  <c:v>44073</c:v>
                </c:pt>
                <c:pt idx="26">
                  <c:v>44080</c:v>
                </c:pt>
              </c:numCache>
            </c:numRef>
          </c:cat>
          <c:val>
            <c:numRef>
              <c:f>'Figure 8'!$O$3:$O$192</c:f>
              <c:numCache>
                <c:formatCode>0.0</c:formatCode>
                <c:ptCount val="190"/>
                <c:pt idx="0">
                  <c:v>106.04445721767854</c:v>
                </c:pt>
                <c:pt idx="1">
                  <c:v>96.468151128407854</c:v>
                </c:pt>
                <c:pt idx="2">
                  <c:v>41.873130665306483</c:v>
                </c:pt>
                <c:pt idx="3">
                  <c:v>17.536903353172846</c:v>
                </c:pt>
                <c:pt idx="4">
                  <c:v>14.955801698437559</c:v>
                </c:pt>
                <c:pt idx="5">
                  <c:v>7.481971722600635</c:v>
                </c:pt>
                <c:pt idx="6">
                  <c:v>6.0616317904279491</c:v>
                </c:pt>
                <c:pt idx="7">
                  <c:v>7.4484012018762087</c:v>
                </c:pt>
                <c:pt idx="8">
                  <c:v>6.8375420432604859</c:v>
                </c:pt>
                <c:pt idx="9">
                  <c:v>6.4167213567855734</c:v>
                </c:pt>
                <c:pt idx="10">
                  <c:v>7.3195068399018206</c:v>
                </c:pt>
                <c:pt idx="11">
                  <c:v>6.6475209489045017</c:v>
                </c:pt>
                <c:pt idx="12">
                  <c:v>5.9537267753958467</c:v>
                </c:pt>
                <c:pt idx="13">
                  <c:v>7.7943682521655635</c:v>
                </c:pt>
                <c:pt idx="14">
                  <c:v>7.42793569809829</c:v>
                </c:pt>
                <c:pt idx="15">
                  <c:v>8.3351216587625174</c:v>
                </c:pt>
                <c:pt idx="16">
                  <c:v>9.7225240115459659</c:v>
                </c:pt>
                <c:pt idx="17">
                  <c:v>12.522856871145629</c:v>
                </c:pt>
                <c:pt idx="18">
                  <c:v>17.611265626303542</c:v>
                </c:pt>
                <c:pt idx="19">
                  <c:v>22.183015479598929</c:v>
                </c:pt>
                <c:pt idx="20">
                  <c:v>24.829601433564783</c:v>
                </c:pt>
                <c:pt idx="21">
                  <c:v>27.482699502785518</c:v>
                </c:pt>
                <c:pt idx="22">
                  <c:v>30.274201200857288</c:v>
                </c:pt>
                <c:pt idx="23">
                  <c:v>26.492641493585189</c:v>
                </c:pt>
                <c:pt idx="24">
                  <c:v>27.230689338221168</c:v>
                </c:pt>
                <c:pt idx="25">
                  <c:v>33.310799362462845</c:v>
                </c:pt>
                <c:pt idx="26">
                  <c:v>30.757857837757562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9DB-A5FE-DD3AB142DEBB}"/>
            </c:ext>
          </c:extLst>
        </c:ser>
        <c:ser>
          <c:idx val="1"/>
          <c:order val="2"/>
          <c:tx>
            <c:strRef>
              <c:f>'Figure 8'!$P$2</c:f>
              <c:strCache>
                <c:ptCount val="1"/>
                <c:pt idx="0">
                  <c:v>Timetabled services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8'!$N$3:$N$29</c:f>
              <c:numCache>
                <c:formatCode>dd\ mmm</c:formatCode>
                <c:ptCount val="27"/>
                <c:pt idx="0">
                  <c:v>43898</c:v>
                </c:pt>
                <c:pt idx="1">
                  <c:v>43905</c:v>
                </c:pt>
                <c:pt idx="2">
                  <c:v>43912</c:v>
                </c:pt>
                <c:pt idx="3">
                  <c:v>43919</c:v>
                </c:pt>
                <c:pt idx="4">
                  <c:v>43926</c:v>
                </c:pt>
                <c:pt idx="5">
                  <c:v>43933</c:v>
                </c:pt>
                <c:pt idx="6">
                  <c:v>43940</c:v>
                </c:pt>
                <c:pt idx="7">
                  <c:v>43947</c:v>
                </c:pt>
                <c:pt idx="8">
                  <c:v>43954</c:v>
                </c:pt>
                <c:pt idx="9">
                  <c:v>43961</c:v>
                </c:pt>
                <c:pt idx="10">
                  <c:v>43968</c:v>
                </c:pt>
                <c:pt idx="11">
                  <c:v>43975</c:v>
                </c:pt>
                <c:pt idx="12">
                  <c:v>43982</c:v>
                </c:pt>
                <c:pt idx="13">
                  <c:v>43989</c:v>
                </c:pt>
                <c:pt idx="14">
                  <c:v>43996</c:v>
                </c:pt>
                <c:pt idx="15">
                  <c:v>44003</c:v>
                </c:pt>
                <c:pt idx="16">
                  <c:v>44010</c:v>
                </c:pt>
                <c:pt idx="17">
                  <c:v>44017</c:v>
                </c:pt>
                <c:pt idx="18">
                  <c:v>44024</c:v>
                </c:pt>
                <c:pt idx="19">
                  <c:v>44031</c:v>
                </c:pt>
                <c:pt idx="20">
                  <c:v>44038</c:v>
                </c:pt>
                <c:pt idx="21">
                  <c:v>44045</c:v>
                </c:pt>
                <c:pt idx="22">
                  <c:v>44052</c:v>
                </c:pt>
                <c:pt idx="23">
                  <c:v>44059</c:v>
                </c:pt>
                <c:pt idx="24">
                  <c:v>44066</c:v>
                </c:pt>
                <c:pt idx="25">
                  <c:v>44073</c:v>
                </c:pt>
                <c:pt idx="26">
                  <c:v>44080</c:v>
                </c:pt>
              </c:numCache>
            </c:numRef>
          </c:cat>
          <c:val>
            <c:numRef>
              <c:f>'Figure 8'!$P$3:$P$192</c:f>
              <c:numCache>
                <c:formatCode>0.0</c:formatCode>
                <c:ptCount val="19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47</c:v>
                </c:pt>
                <c:pt idx="14">
                  <c:v>47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9DB-A5FE-DD3AB142D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'Figure 8'!$R$1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8'!$N$3:$N$29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43898</c:v>
                      </c:pt>
                      <c:pt idx="1">
                        <c:v>43905</c:v>
                      </c:pt>
                      <c:pt idx="2">
                        <c:v>43912</c:v>
                      </c:pt>
                      <c:pt idx="3">
                        <c:v>43919</c:v>
                      </c:pt>
                      <c:pt idx="4">
                        <c:v>43926</c:v>
                      </c:pt>
                      <c:pt idx="5">
                        <c:v>43933</c:v>
                      </c:pt>
                      <c:pt idx="6">
                        <c:v>43940</c:v>
                      </c:pt>
                      <c:pt idx="7">
                        <c:v>43947</c:v>
                      </c:pt>
                      <c:pt idx="8">
                        <c:v>43954</c:v>
                      </c:pt>
                      <c:pt idx="9">
                        <c:v>43961</c:v>
                      </c:pt>
                      <c:pt idx="10">
                        <c:v>43968</c:v>
                      </c:pt>
                      <c:pt idx="11">
                        <c:v>43975</c:v>
                      </c:pt>
                      <c:pt idx="12">
                        <c:v>43982</c:v>
                      </c:pt>
                      <c:pt idx="13">
                        <c:v>43989</c:v>
                      </c:pt>
                      <c:pt idx="14">
                        <c:v>43996</c:v>
                      </c:pt>
                      <c:pt idx="15">
                        <c:v>44003</c:v>
                      </c:pt>
                      <c:pt idx="16">
                        <c:v>44010</c:v>
                      </c:pt>
                      <c:pt idx="17">
                        <c:v>44017</c:v>
                      </c:pt>
                      <c:pt idx="18">
                        <c:v>44024</c:v>
                      </c:pt>
                      <c:pt idx="19">
                        <c:v>44031</c:v>
                      </c:pt>
                      <c:pt idx="20">
                        <c:v>44038</c:v>
                      </c:pt>
                      <c:pt idx="21">
                        <c:v>44045</c:v>
                      </c:pt>
                      <c:pt idx="22">
                        <c:v>44052</c:v>
                      </c:pt>
                      <c:pt idx="23">
                        <c:v>44059</c:v>
                      </c:pt>
                      <c:pt idx="24">
                        <c:v>44066</c:v>
                      </c:pt>
                      <c:pt idx="25">
                        <c:v>44073</c:v>
                      </c:pt>
                      <c:pt idx="26">
                        <c:v>44080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8'!$R$2:$R$191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C46-49DB-A5FE-DD3AB142DEB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43898</c:v>
                      </c:pt>
                      <c:pt idx="1">
                        <c:v>43905</c:v>
                      </c:pt>
                      <c:pt idx="2">
                        <c:v>43912</c:v>
                      </c:pt>
                      <c:pt idx="3">
                        <c:v>43919</c:v>
                      </c:pt>
                      <c:pt idx="4">
                        <c:v>43926</c:v>
                      </c:pt>
                      <c:pt idx="5">
                        <c:v>43933</c:v>
                      </c:pt>
                      <c:pt idx="6">
                        <c:v>43940</c:v>
                      </c:pt>
                      <c:pt idx="7">
                        <c:v>43947</c:v>
                      </c:pt>
                      <c:pt idx="8">
                        <c:v>43954</c:v>
                      </c:pt>
                      <c:pt idx="9">
                        <c:v>43961</c:v>
                      </c:pt>
                      <c:pt idx="10">
                        <c:v>43968</c:v>
                      </c:pt>
                      <c:pt idx="11">
                        <c:v>43975</c:v>
                      </c:pt>
                      <c:pt idx="12">
                        <c:v>43982</c:v>
                      </c:pt>
                      <c:pt idx="13">
                        <c:v>43989</c:v>
                      </c:pt>
                      <c:pt idx="14">
                        <c:v>43996</c:v>
                      </c:pt>
                      <c:pt idx="15">
                        <c:v>44003</c:v>
                      </c:pt>
                      <c:pt idx="16">
                        <c:v>44010</c:v>
                      </c:pt>
                      <c:pt idx="17">
                        <c:v>44017</c:v>
                      </c:pt>
                      <c:pt idx="18">
                        <c:v>44024</c:v>
                      </c:pt>
                      <c:pt idx="19">
                        <c:v>44031</c:v>
                      </c:pt>
                      <c:pt idx="20">
                        <c:v>44038</c:v>
                      </c:pt>
                      <c:pt idx="21">
                        <c:v>44045</c:v>
                      </c:pt>
                      <c:pt idx="22">
                        <c:v>44052</c:v>
                      </c:pt>
                      <c:pt idx="23">
                        <c:v>44059</c:v>
                      </c:pt>
                      <c:pt idx="24">
                        <c:v>44066</c:v>
                      </c:pt>
                      <c:pt idx="25">
                        <c:v>44073</c:v>
                      </c:pt>
                      <c:pt idx="26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C46-49DB-A5FE-DD3AB142DEB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43898</c:v>
                      </c:pt>
                      <c:pt idx="1">
                        <c:v>43905</c:v>
                      </c:pt>
                      <c:pt idx="2">
                        <c:v>43912</c:v>
                      </c:pt>
                      <c:pt idx="3">
                        <c:v>43919</c:v>
                      </c:pt>
                      <c:pt idx="4">
                        <c:v>43926</c:v>
                      </c:pt>
                      <c:pt idx="5">
                        <c:v>43933</c:v>
                      </c:pt>
                      <c:pt idx="6">
                        <c:v>43940</c:v>
                      </c:pt>
                      <c:pt idx="7">
                        <c:v>43947</c:v>
                      </c:pt>
                      <c:pt idx="8">
                        <c:v>43954</c:v>
                      </c:pt>
                      <c:pt idx="9">
                        <c:v>43961</c:v>
                      </c:pt>
                      <c:pt idx="10">
                        <c:v>43968</c:v>
                      </c:pt>
                      <c:pt idx="11">
                        <c:v>43975</c:v>
                      </c:pt>
                      <c:pt idx="12">
                        <c:v>43982</c:v>
                      </c:pt>
                      <c:pt idx="13">
                        <c:v>43989</c:v>
                      </c:pt>
                      <c:pt idx="14">
                        <c:v>43996</c:v>
                      </c:pt>
                      <c:pt idx="15">
                        <c:v>44003</c:v>
                      </c:pt>
                      <c:pt idx="16">
                        <c:v>44010</c:v>
                      </c:pt>
                      <c:pt idx="17">
                        <c:v>44017</c:v>
                      </c:pt>
                      <c:pt idx="18">
                        <c:v>44024</c:v>
                      </c:pt>
                      <c:pt idx="19">
                        <c:v>44031</c:v>
                      </c:pt>
                      <c:pt idx="20">
                        <c:v>44038</c:v>
                      </c:pt>
                      <c:pt idx="21">
                        <c:v>44045</c:v>
                      </c:pt>
                      <c:pt idx="22">
                        <c:v>44052</c:v>
                      </c:pt>
                      <c:pt idx="23">
                        <c:v>44059</c:v>
                      </c:pt>
                      <c:pt idx="24">
                        <c:v>44066</c:v>
                      </c:pt>
                      <c:pt idx="25">
                        <c:v>44073</c:v>
                      </c:pt>
                      <c:pt idx="26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C46-49DB-A5FE-DD3AB142DEB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43898</c:v>
                      </c:pt>
                      <c:pt idx="1">
                        <c:v>43905</c:v>
                      </c:pt>
                      <c:pt idx="2">
                        <c:v>43912</c:v>
                      </c:pt>
                      <c:pt idx="3">
                        <c:v>43919</c:v>
                      </c:pt>
                      <c:pt idx="4">
                        <c:v>43926</c:v>
                      </c:pt>
                      <c:pt idx="5">
                        <c:v>43933</c:v>
                      </c:pt>
                      <c:pt idx="6">
                        <c:v>43940</c:v>
                      </c:pt>
                      <c:pt idx="7">
                        <c:v>43947</c:v>
                      </c:pt>
                      <c:pt idx="8">
                        <c:v>43954</c:v>
                      </c:pt>
                      <c:pt idx="9">
                        <c:v>43961</c:v>
                      </c:pt>
                      <c:pt idx="10">
                        <c:v>43968</c:v>
                      </c:pt>
                      <c:pt idx="11">
                        <c:v>43975</c:v>
                      </c:pt>
                      <c:pt idx="12">
                        <c:v>43982</c:v>
                      </c:pt>
                      <c:pt idx="13">
                        <c:v>43989</c:v>
                      </c:pt>
                      <c:pt idx="14">
                        <c:v>43996</c:v>
                      </c:pt>
                      <c:pt idx="15">
                        <c:v>44003</c:v>
                      </c:pt>
                      <c:pt idx="16">
                        <c:v>44010</c:v>
                      </c:pt>
                      <c:pt idx="17">
                        <c:v>44017</c:v>
                      </c:pt>
                      <c:pt idx="18">
                        <c:v>44024</c:v>
                      </c:pt>
                      <c:pt idx="19">
                        <c:v>44031</c:v>
                      </c:pt>
                      <c:pt idx="20">
                        <c:v>44038</c:v>
                      </c:pt>
                      <c:pt idx="21">
                        <c:v>44045</c:v>
                      </c:pt>
                      <c:pt idx="22">
                        <c:v>44052</c:v>
                      </c:pt>
                      <c:pt idx="23">
                        <c:v>44059</c:v>
                      </c:pt>
                      <c:pt idx="24">
                        <c:v>44066</c:v>
                      </c:pt>
                      <c:pt idx="25">
                        <c:v>44073</c:v>
                      </c:pt>
                      <c:pt idx="26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C46-49DB-A5FE-DD3AB142DEB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8'!$N$3:$N$29</c15:sqref>
                        </c15:formulaRef>
                      </c:ext>
                    </c:extLst>
                    <c:numCache>
                      <c:formatCode>dd\ mmm</c:formatCode>
                      <c:ptCount val="27"/>
                      <c:pt idx="0">
                        <c:v>43898</c:v>
                      </c:pt>
                      <c:pt idx="1">
                        <c:v>43905</c:v>
                      </c:pt>
                      <c:pt idx="2">
                        <c:v>43912</c:v>
                      </c:pt>
                      <c:pt idx="3">
                        <c:v>43919</c:v>
                      </c:pt>
                      <c:pt idx="4">
                        <c:v>43926</c:v>
                      </c:pt>
                      <c:pt idx="5">
                        <c:v>43933</c:v>
                      </c:pt>
                      <c:pt idx="6">
                        <c:v>43940</c:v>
                      </c:pt>
                      <c:pt idx="7">
                        <c:v>43947</c:v>
                      </c:pt>
                      <c:pt idx="8">
                        <c:v>43954</c:v>
                      </c:pt>
                      <c:pt idx="9">
                        <c:v>43961</c:v>
                      </c:pt>
                      <c:pt idx="10">
                        <c:v>43968</c:v>
                      </c:pt>
                      <c:pt idx="11">
                        <c:v>43975</c:v>
                      </c:pt>
                      <c:pt idx="12">
                        <c:v>43982</c:v>
                      </c:pt>
                      <c:pt idx="13">
                        <c:v>43989</c:v>
                      </c:pt>
                      <c:pt idx="14">
                        <c:v>43996</c:v>
                      </c:pt>
                      <c:pt idx="15">
                        <c:v>44003</c:v>
                      </c:pt>
                      <c:pt idx="16">
                        <c:v>44010</c:v>
                      </c:pt>
                      <c:pt idx="17">
                        <c:v>44017</c:v>
                      </c:pt>
                      <c:pt idx="18">
                        <c:v>44024</c:v>
                      </c:pt>
                      <c:pt idx="19">
                        <c:v>44031</c:v>
                      </c:pt>
                      <c:pt idx="20">
                        <c:v>44038</c:v>
                      </c:pt>
                      <c:pt idx="21">
                        <c:v>44045</c:v>
                      </c:pt>
                      <c:pt idx="22">
                        <c:v>44052</c:v>
                      </c:pt>
                      <c:pt idx="23">
                        <c:v>44059</c:v>
                      </c:pt>
                      <c:pt idx="24">
                        <c:v>44066</c:v>
                      </c:pt>
                      <c:pt idx="25">
                        <c:v>44073</c:v>
                      </c:pt>
                      <c:pt idx="26">
                        <c:v>44080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8'!$V$2:$V$191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C46-49DB-A5FE-DD3AB142DEBB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8'!$AF$1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636"/>
                        <a:gd name="adj2" fmla="val 11176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FC46-49DB-A5FE-DD3AB142DEB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8'!$AG$9:$AG$10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8'!$AH$9:$AH$10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C46-49DB-A5FE-DD3AB142DEBB}"/>
            </c:ext>
          </c:extLst>
        </c:ser>
        <c:ser>
          <c:idx val="9"/>
          <c:order val="9"/>
          <c:tx>
            <c:strRef>
              <c:f>'Figure 8'!$AF$2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46-49DB-A5FE-DD3AB142DEB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8'!$AG$12:$AG$13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8'!$AH$12:$AH$13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C46-49DB-A5FE-DD3AB142DEBB}"/>
            </c:ext>
          </c:extLst>
        </c:ser>
        <c:ser>
          <c:idx val="10"/>
          <c:order val="10"/>
          <c:tx>
            <c:strRef>
              <c:f>'Figure 8'!$AF$3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C46-49DB-A5FE-DD3AB142DEB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8'!$AG$15:$AG$16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8'!$AH$15:$AH$16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C46-49DB-A5FE-DD3AB142DEBB}"/>
            </c:ext>
          </c:extLst>
        </c:ser>
        <c:ser>
          <c:idx val="11"/>
          <c:order val="11"/>
          <c:tx>
            <c:strRef>
              <c:f>'Figure 8'!$AF$4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C46-49DB-A5FE-DD3AB142DEB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8'!$AG$18:$AG$19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8'!$AH$18:$AH$19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C46-49DB-A5FE-DD3AB142DEBB}"/>
            </c:ext>
          </c:extLst>
        </c:ser>
        <c:ser>
          <c:idx val="12"/>
          <c:order val="12"/>
          <c:tx>
            <c:strRef>
              <c:f>'Figure 8'!$AF$5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46-49DB-A5FE-DD3AB142DEB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8'!$AG$21:$AG$22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8'!$AH$21:$AH$22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FC46-49DB-A5FE-DD3AB142DEBB}"/>
            </c:ext>
          </c:extLst>
        </c:ser>
        <c:ser>
          <c:idx val="13"/>
          <c:order val="13"/>
          <c:tx>
            <c:strRef>
              <c:f>'Figure 8'!$AF$6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1551056117985379E-2"/>
                  <c:y val="-3.168316831683169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46-49DB-A5FE-DD3AB142DEB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8'!$AG$24:$AG$25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8'!$AH$24:$AH$25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C46-49DB-A5FE-DD3AB142DEBB}"/>
            </c:ext>
          </c:extLst>
        </c:ser>
        <c:ser>
          <c:idx val="14"/>
          <c:order val="14"/>
          <c:tx>
            <c:strRef>
              <c:f>'Figure 8'!$AF$7</c:f>
              <c:strCache>
                <c:ptCount val="1"/>
                <c:pt idx="0">
                  <c:v>Polmont and Stonehaven line closures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0546737213403876E-3"/>
                  <c:y val="-4.4884488448844885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Polmont and Stonehaven line closures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C46-49DB-A5FE-DD3AB142DEB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8'!$AG$27:$AG$28</c:f>
              <c:numCache>
                <c:formatCode>dd\ mmm</c:formatCode>
                <c:ptCount val="2"/>
                <c:pt idx="0">
                  <c:v>44055</c:v>
                </c:pt>
                <c:pt idx="1">
                  <c:v>44055</c:v>
                </c:pt>
              </c:numCache>
              <c:extLst xmlns:c15="http://schemas.microsoft.com/office/drawing/2012/chart"/>
            </c:numRef>
          </c:xVal>
          <c:yVal>
            <c:numRef>
              <c:f>'Figure 8'!$AH$27:$AH$28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E-FC46-49DB-A5FE-DD3AB142D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/>
      </c:scatterChart>
      <c:dateAx>
        <c:axId val="448902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week</a:t>
                </a:r>
                <a:r>
                  <a:rPr lang="en-GB" baseline="0"/>
                  <a:t> ending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4972864866305884"/>
              <c:y val="0.894155537576064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473206279921785E-2"/>
          <c:y val="9.9673748328628728E-2"/>
          <c:w val="0.93799351551644283"/>
          <c:h val="0.68414361412370617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9'!$O$2</c:f>
              <c:strCache>
                <c:ptCount val="1"/>
                <c:pt idx="0">
                  <c:v>CalMac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9'!$N$3:$N$30</c:f>
              <c:numCache>
                <c:formatCode>dd\ mmm</c:formatCode>
                <c:ptCount val="2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44024</c:v>
                </c:pt>
                <c:pt idx="20">
                  <c:v>44031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  <c:pt idx="27">
                  <c:v>44085</c:v>
                </c:pt>
              </c:numCache>
            </c:numRef>
          </c:cat>
          <c:val>
            <c:numRef>
              <c:f>'Figure 9'!$O$3:$O$192</c:f>
              <c:numCache>
                <c:formatCode>0.0</c:formatCode>
                <c:ptCount val="190"/>
                <c:pt idx="0">
                  <c:v>97.749628896585847</c:v>
                </c:pt>
                <c:pt idx="1">
                  <c:v>103.97158922758213</c:v>
                </c:pt>
                <c:pt idx="2">
                  <c:v>80.724026779072645</c:v>
                </c:pt>
                <c:pt idx="3">
                  <c:v>21.274120042664599</c:v>
                </c:pt>
                <c:pt idx="4">
                  <c:v>5.6085286000324697</c:v>
                </c:pt>
                <c:pt idx="5">
                  <c:v>3.8524438285976688</c:v>
                </c:pt>
                <c:pt idx="6">
                  <c:v>3.6036938825851013</c:v>
                </c:pt>
                <c:pt idx="7">
                  <c:v>3.2249047477257951</c:v>
                </c:pt>
                <c:pt idx="8">
                  <c:v>4.8164175775150566</c:v>
                </c:pt>
                <c:pt idx="9">
                  <c:v>4.2302723224274441</c:v>
                </c:pt>
                <c:pt idx="10">
                  <c:v>4.309584225321287</c:v>
                </c:pt>
                <c:pt idx="11">
                  <c:v>4.4602785046982412</c:v>
                </c:pt>
                <c:pt idx="12">
                  <c:v>4.4995169800104033</c:v>
                </c:pt>
                <c:pt idx="13">
                  <c:v>6.1376304130341577</c:v>
                </c:pt>
                <c:pt idx="14">
                  <c:v>6.2170908656843107</c:v>
                </c:pt>
                <c:pt idx="15">
                  <c:v>6.8482880953177814</c:v>
                </c:pt>
                <c:pt idx="16">
                  <c:v>8.970663369896366</c:v>
                </c:pt>
                <c:pt idx="17">
                  <c:v>11.690582880426783</c:v>
                </c:pt>
                <c:pt idx="18">
                  <c:v>21.599910678607525</c:v>
                </c:pt>
                <c:pt idx="19">
                  <c:v>28.272183059753125</c:v>
                </c:pt>
                <c:pt idx="20">
                  <c:v>49.729729729729733</c:v>
                </c:pt>
                <c:pt idx="21">
                  <c:v>50.084538979124048</c:v>
                </c:pt>
                <c:pt idx="22">
                  <c:v>53.552486452788571</c:v>
                </c:pt>
                <c:pt idx="23">
                  <c:v>61.528698134366401</c:v>
                </c:pt>
                <c:pt idx="24">
                  <c:v>65.474854824988597</c:v>
                </c:pt>
                <c:pt idx="25">
                  <c:v>57.501739698020792</c:v>
                </c:pt>
                <c:pt idx="26">
                  <c:v>84.803158452230008</c:v>
                </c:pt>
                <c:pt idx="27">
                  <c:v>66.680910982367408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C-4D66-B43F-F937D39CF747}"/>
            </c:ext>
          </c:extLst>
        </c:ser>
        <c:ser>
          <c:idx val="1"/>
          <c:order val="1"/>
          <c:tx>
            <c:strRef>
              <c:f>'Figure 9'!$P$2</c:f>
              <c:strCache>
                <c:ptCount val="1"/>
                <c:pt idx="0">
                  <c:v>Northlink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9'!$N$3:$N$30</c:f>
              <c:numCache>
                <c:formatCode>dd\ mmm</c:formatCode>
                <c:ptCount val="2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43931</c:v>
                </c:pt>
                <c:pt idx="6">
                  <c:v>43938</c:v>
                </c:pt>
                <c:pt idx="7">
                  <c:v>43945</c:v>
                </c:pt>
                <c:pt idx="8">
                  <c:v>43952</c:v>
                </c:pt>
                <c:pt idx="9">
                  <c:v>43959</c:v>
                </c:pt>
                <c:pt idx="10">
                  <c:v>43966</c:v>
                </c:pt>
                <c:pt idx="11">
                  <c:v>43973</c:v>
                </c:pt>
                <c:pt idx="12">
                  <c:v>43980</c:v>
                </c:pt>
                <c:pt idx="13">
                  <c:v>43987</c:v>
                </c:pt>
                <c:pt idx="14">
                  <c:v>43994</c:v>
                </c:pt>
                <c:pt idx="15">
                  <c:v>44001</c:v>
                </c:pt>
                <c:pt idx="16">
                  <c:v>44008</c:v>
                </c:pt>
                <c:pt idx="17">
                  <c:v>44015</c:v>
                </c:pt>
                <c:pt idx="18">
                  <c:v>44022</c:v>
                </c:pt>
                <c:pt idx="19">
                  <c:v>44024</c:v>
                </c:pt>
                <c:pt idx="20">
                  <c:v>44031</c:v>
                </c:pt>
                <c:pt idx="21">
                  <c:v>44043</c:v>
                </c:pt>
                <c:pt idx="22">
                  <c:v>44050</c:v>
                </c:pt>
                <c:pt idx="23">
                  <c:v>44057</c:v>
                </c:pt>
                <c:pt idx="24">
                  <c:v>44064</c:v>
                </c:pt>
                <c:pt idx="25">
                  <c:v>44071</c:v>
                </c:pt>
                <c:pt idx="26">
                  <c:v>44078</c:v>
                </c:pt>
                <c:pt idx="27">
                  <c:v>44085</c:v>
                </c:pt>
              </c:numCache>
            </c:numRef>
          </c:cat>
          <c:val>
            <c:numRef>
              <c:f>'Figure 9'!$P$3:$P$192</c:f>
              <c:numCache>
                <c:formatCode>0.0</c:formatCode>
                <c:ptCount val="190"/>
                <c:pt idx="0">
                  <c:v>93.576222435282844</c:v>
                </c:pt>
                <c:pt idx="1">
                  <c:v>109.87421383647799</c:v>
                </c:pt>
                <c:pt idx="2">
                  <c:v>73.014052193862923</c:v>
                </c:pt>
                <c:pt idx="3">
                  <c:v>33.092006033182507</c:v>
                </c:pt>
                <c:pt idx="4">
                  <c:v>4.8296990448729504</c:v>
                </c:pt>
                <c:pt idx="5">
                  <c:v>3.4017430418892327</c:v>
                </c:pt>
                <c:pt idx="6">
                  <c:v>3.1209362808842651</c:v>
                </c:pt>
                <c:pt idx="7">
                  <c:v>3.8506417736289382</c:v>
                </c:pt>
                <c:pt idx="8">
                  <c:v>4.3580046821537906</c:v>
                </c:pt>
                <c:pt idx="9">
                  <c:v>4.4852354349561052</c:v>
                </c:pt>
                <c:pt idx="10">
                  <c:v>5.4108796296296298</c:v>
                </c:pt>
                <c:pt idx="11">
                  <c:v>3.9202657807308969</c:v>
                </c:pt>
                <c:pt idx="12">
                  <c:v>3.8446294094332143</c:v>
                </c:pt>
                <c:pt idx="13">
                  <c:v>4.2934174381931021</c:v>
                </c:pt>
                <c:pt idx="14">
                  <c:v>4.1692213366033108</c:v>
                </c:pt>
                <c:pt idx="15">
                  <c:v>4.0602234094220497</c:v>
                </c:pt>
                <c:pt idx="16">
                  <c:v>7.9145978152929493</c:v>
                </c:pt>
                <c:pt idx="17">
                  <c:v>11.818273803500961</c:v>
                </c:pt>
                <c:pt idx="18">
                  <c:v>16.277817659727205</c:v>
                </c:pt>
                <c:pt idx="19">
                  <c:v>24.455913978494621</c:v>
                </c:pt>
                <c:pt idx="20">
                  <c:v>32.176193782303478</c:v>
                </c:pt>
                <c:pt idx="21">
                  <c:v>39.344382516867114</c:v>
                </c:pt>
                <c:pt idx="22">
                  <c:v>44.269434564854464</c:v>
                </c:pt>
                <c:pt idx="23">
                  <c:v>39.301700984780666</c:v>
                </c:pt>
                <c:pt idx="24">
                  <c:v>40.743609604957399</c:v>
                </c:pt>
                <c:pt idx="25">
                  <c:v>47.311827956989248</c:v>
                </c:pt>
                <c:pt idx="26">
                  <c:v>55.902697717316116</c:v>
                </c:pt>
                <c:pt idx="27">
                  <c:v>54.34246092372782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C-4D66-B43F-F937D39CF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02512"/>
        <c:axId val="44889398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9'!$Q$2</c15:sqref>
                        </c15:formulaRef>
                      </c:ext>
                    </c:extLst>
                    <c:strCache>
                      <c:ptCount val="1"/>
                      <c:pt idx="0">
                        <c:v>Scotland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9'!$N$3:$N$30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9'!$Q$3:$Q$192</c15:sqref>
                        </c15:formulaRef>
                      </c:ext>
                    </c:extLst>
                    <c:numCache>
                      <c:formatCode>0.0</c:formatCode>
                      <c:ptCount val="190"/>
                      <c:pt idx="0">
                        <c:v>97.506243709695468</c:v>
                      </c:pt>
                      <c:pt idx="1">
                        <c:v>104.32005940777871</c:v>
                      </c:pt>
                      <c:pt idx="2">
                        <c:v>80.303835453721362</c:v>
                      </c:pt>
                      <c:pt idx="3">
                        <c:v>21.792970095091782</c:v>
                      </c:pt>
                      <c:pt idx="4">
                        <c:v>5.5644041493098095</c:v>
                      </c:pt>
                      <c:pt idx="5">
                        <c:v>3.8280136845393655</c:v>
                      </c:pt>
                      <c:pt idx="6">
                        <c:v>3.5792431704586201</c:v>
                      </c:pt>
                      <c:pt idx="7">
                        <c:v>3.2469131459527913</c:v>
                      </c:pt>
                      <c:pt idx="8">
                        <c:v>4.7947767538341211</c:v>
                      </c:pt>
                      <c:pt idx="9">
                        <c:v>4.2413026364854227</c:v>
                      </c:pt>
                      <c:pt idx="10">
                        <c:v>4.3592975489971986</c:v>
                      </c:pt>
                      <c:pt idx="11">
                        <c:v>4.4291263128306033</c:v>
                      </c:pt>
                      <c:pt idx="12">
                        <c:v>4.4609968760199559</c:v>
                      </c:pt>
                      <c:pt idx="13">
                        <c:v>6.0165988956326082</c:v>
                      </c:pt>
                      <c:pt idx="14">
                        <c:v>6.092290447129157</c:v>
                      </c:pt>
                      <c:pt idx="15">
                        <c:v>6.6685453065314055</c:v>
                      </c:pt>
                      <c:pt idx="16">
                        <c:v>8.9075909352407034</c:v>
                      </c:pt>
                      <c:pt idx="17">
                        <c:v>11.697605056980057</c:v>
                      </c:pt>
                      <c:pt idx="18">
                        <c:v>21.272805488759953</c:v>
                      </c:pt>
                      <c:pt idx="19">
                        <c:v>28.062005220794113</c:v>
                      </c:pt>
                      <c:pt idx="20">
                        <c:v>48.596180095447799</c:v>
                      </c:pt>
                      <c:pt idx="21">
                        <c:v>49.408085874892031</c:v>
                      </c:pt>
                      <c:pt idx="22">
                        <c:v>52.977189202319316</c:v>
                      </c:pt>
                      <c:pt idx="23">
                        <c:v>60.107164669058712</c:v>
                      </c:pt>
                      <c:pt idx="24">
                        <c:v>63.821856106582608</c:v>
                      </c:pt>
                      <c:pt idx="25">
                        <c:v>56.996447046639567</c:v>
                      </c:pt>
                      <c:pt idx="26">
                        <c:v>82.922455961348021</c:v>
                      </c:pt>
                      <c:pt idx="27">
                        <c:v>65.986803829269576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E-520C-4D66-B43F-F937D39CF74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9'!$R$1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9'!$R$2:$R$191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20C-4D66-B43F-F937D39CF74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9'!$S$1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9'!$S$2:$S$191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20C-4D66-B43F-F937D39CF74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9'!$T$1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9'!$T$2:$T$191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20C-4D66-B43F-F937D39CF74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9'!$U$1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9'!$U$2:$U$191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20C-4D66-B43F-F937D39CF74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9'!$V$1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9'!$N$3:$N$30</c15:sqref>
                        </c15:formulaRef>
                      </c:ext>
                    </c:extLst>
                    <c:numCache>
                      <c:formatCode>dd\ mmm</c:formatCode>
                      <c:ptCount val="28"/>
                      <c:pt idx="0">
                        <c:v>43896</c:v>
                      </c:pt>
                      <c:pt idx="1">
                        <c:v>43903</c:v>
                      </c:pt>
                      <c:pt idx="2">
                        <c:v>43910</c:v>
                      </c:pt>
                      <c:pt idx="3">
                        <c:v>43917</c:v>
                      </c:pt>
                      <c:pt idx="4">
                        <c:v>43924</c:v>
                      </c:pt>
                      <c:pt idx="5">
                        <c:v>43931</c:v>
                      </c:pt>
                      <c:pt idx="6">
                        <c:v>43938</c:v>
                      </c:pt>
                      <c:pt idx="7">
                        <c:v>43945</c:v>
                      </c:pt>
                      <c:pt idx="8">
                        <c:v>43952</c:v>
                      </c:pt>
                      <c:pt idx="9">
                        <c:v>43959</c:v>
                      </c:pt>
                      <c:pt idx="10">
                        <c:v>43966</c:v>
                      </c:pt>
                      <c:pt idx="11">
                        <c:v>43973</c:v>
                      </c:pt>
                      <c:pt idx="12">
                        <c:v>43980</c:v>
                      </c:pt>
                      <c:pt idx="13">
                        <c:v>43987</c:v>
                      </c:pt>
                      <c:pt idx="14">
                        <c:v>43994</c:v>
                      </c:pt>
                      <c:pt idx="15">
                        <c:v>44001</c:v>
                      </c:pt>
                      <c:pt idx="16">
                        <c:v>44008</c:v>
                      </c:pt>
                      <c:pt idx="17">
                        <c:v>44015</c:v>
                      </c:pt>
                      <c:pt idx="18">
                        <c:v>44022</c:v>
                      </c:pt>
                      <c:pt idx="19">
                        <c:v>44024</c:v>
                      </c:pt>
                      <c:pt idx="20">
                        <c:v>44031</c:v>
                      </c:pt>
                      <c:pt idx="21">
                        <c:v>44043</c:v>
                      </c:pt>
                      <c:pt idx="22">
                        <c:v>44050</c:v>
                      </c:pt>
                      <c:pt idx="23">
                        <c:v>44057</c:v>
                      </c:pt>
                      <c:pt idx="24">
                        <c:v>44064</c:v>
                      </c:pt>
                      <c:pt idx="25">
                        <c:v>44071</c:v>
                      </c:pt>
                      <c:pt idx="26">
                        <c:v>44078</c:v>
                      </c:pt>
                      <c:pt idx="27">
                        <c:v>44085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9'!$V$2:$V$191</c15:sqref>
                        </c15:formulaRef>
                      </c:ext>
                    </c:extLst>
                    <c:numCache>
                      <c:formatCode>General</c:formatCode>
                      <c:ptCount val="19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20C-4D66-B43F-F937D39CF747}"/>
                  </c:ext>
                </c:extLst>
              </c15:ser>
            </c15:filteredLineSeries>
          </c:ext>
        </c:extLst>
      </c:lineChart>
      <c:scatterChart>
        <c:scatterStyle val="smoothMarker"/>
        <c:varyColors val="0"/>
        <c:ser>
          <c:idx val="8"/>
          <c:order val="8"/>
          <c:tx>
            <c:strRef>
              <c:f>'Figure 9'!$AF$1</c:f>
              <c:strCache>
                <c:ptCount val="1"/>
                <c:pt idx="0">
                  <c:v>Limit Social Contact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9985696232415388E-2"/>
                  <c:y val="-3.96039603960396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aseline="0"/>
                      <a:t>Limit Social Contact</a:t>
                    </a:r>
                    <a:endParaRPr lang="en-US" sz="80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636"/>
                        <a:gd name="adj2" fmla="val 11176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520C-4D66-B43F-F937D39CF7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9'!$AG$9:$AG$10</c:f>
              <c:numCache>
                <c:formatCode>dd\ mmm</c:formatCode>
                <c:ptCount val="2"/>
                <c:pt idx="0">
                  <c:v>43906</c:v>
                </c:pt>
                <c:pt idx="1">
                  <c:v>43906</c:v>
                </c:pt>
              </c:numCache>
            </c:numRef>
          </c:xVal>
          <c:yVal>
            <c:numRef>
              <c:f>'Figure 9'!$AH$9:$AH$10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0C-4D66-B43F-F937D39CF747}"/>
            </c:ext>
          </c:extLst>
        </c:ser>
        <c:ser>
          <c:idx val="9"/>
          <c:order val="9"/>
          <c:tx>
            <c:strRef>
              <c:f>'Figure 9'!$AF$2</c:f>
              <c:strCache>
                <c:ptCount val="1"/>
                <c:pt idx="0">
                  <c:v>Stay at home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480714575720666E-3"/>
                  <c:y val="2.904290429042904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Stay at Home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0C-4D66-B43F-F937D39CF7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9'!$AG$12:$AG$13</c:f>
              <c:numCache>
                <c:formatCode>dd\ mmm</c:formatCode>
                <c:ptCount val="2"/>
                <c:pt idx="0">
                  <c:v>43913</c:v>
                </c:pt>
                <c:pt idx="1">
                  <c:v>43913</c:v>
                </c:pt>
              </c:numCache>
            </c:numRef>
          </c:xVal>
          <c:yVal>
            <c:numRef>
              <c:f>'Figure 9'!$AH$12:$AH$13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20C-4D66-B43F-F937D39CF747}"/>
            </c:ext>
          </c:extLst>
        </c:ser>
        <c:ser>
          <c:idx val="10"/>
          <c:order val="10"/>
          <c:tx>
            <c:strRef>
              <c:f>'Figure 9'!$AF$3</c:f>
              <c:strCache>
                <c:ptCount val="1"/>
                <c:pt idx="0">
                  <c:v>Phase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1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0C-4D66-B43F-F937D39CF7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9'!$AG$15:$AG$16</c:f>
              <c:numCache>
                <c:formatCode>dd\ mmm</c:formatCode>
                <c:ptCount val="2"/>
                <c:pt idx="0">
                  <c:v>43980</c:v>
                </c:pt>
                <c:pt idx="1">
                  <c:v>43980</c:v>
                </c:pt>
              </c:numCache>
            </c:numRef>
          </c:xVal>
          <c:yVal>
            <c:numRef>
              <c:f>'Figure 9'!$AH$15:$AH$16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20C-4D66-B43F-F937D39CF747}"/>
            </c:ext>
          </c:extLst>
        </c:ser>
        <c:ser>
          <c:idx val="11"/>
          <c:order val="11"/>
          <c:tx>
            <c:strRef>
              <c:f>'Figure 9'!$AF$4</c:f>
              <c:strCache>
                <c:ptCount val="1"/>
                <c:pt idx="0">
                  <c:v>Phase 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 baseline="0"/>
                      <a:t>Phase 2</a:t>
                    </a:r>
                    <a:endParaRPr lang="en-US" sz="800"/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0C-4D66-B43F-F937D39CF7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9'!$AG$18:$AG$19</c:f>
              <c:numCache>
                <c:formatCode>dd\ mmm</c:formatCode>
                <c:ptCount val="2"/>
                <c:pt idx="0">
                  <c:v>44001</c:v>
                </c:pt>
                <c:pt idx="1">
                  <c:v>44001</c:v>
                </c:pt>
              </c:numCache>
            </c:numRef>
          </c:xVal>
          <c:yVal>
            <c:numRef>
              <c:f>'Figure 9'!$AH$18:$AH$19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20C-4D66-B43F-F937D39CF747}"/>
            </c:ext>
          </c:extLst>
        </c:ser>
        <c:ser>
          <c:idx val="12"/>
          <c:order val="12"/>
          <c:tx>
            <c:strRef>
              <c:f>'Figure 9'!$AF$5</c:f>
              <c:strCache>
                <c:ptCount val="1"/>
                <c:pt idx="0">
                  <c:v>Phase 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Phase 3</a:t>
                    </a:r>
                  </a:p>
                </c:rich>
              </c:tx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0C-4D66-B43F-F937D39CF7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9'!$AG$21:$AG$22</c:f>
              <c:numCache>
                <c:formatCode>dd\ mmm</c:formatCode>
                <c:ptCount val="2"/>
                <c:pt idx="0">
                  <c:v>44022</c:v>
                </c:pt>
                <c:pt idx="1">
                  <c:v>44022</c:v>
                </c:pt>
              </c:numCache>
            </c:numRef>
          </c:xVal>
          <c:yVal>
            <c:numRef>
              <c:f>'Figure 9'!$AH$21:$AH$22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20C-4D66-B43F-F937D39CF747}"/>
            </c:ext>
          </c:extLst>
        </c:ser>
        <c:ser>
          <c:idx val="13"/>
          <c:order val="13"/>
          <c:tx>
            <c:strRef>
              <c:f>'Figure 9'!$AF$6</c:f>
              <c:strCache>
                <c:ptCount val="1"/>
                <c:pt idx="0">
                  <c:v>Tourism reopens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981868181776335E-3"/>
                  <c:y val="2.832982075798486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Tourism Reopens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0C-4D66-B43F-F937D39CF7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9'!$AG$24:$AG$25</c:f>
              <c:numCache>
                <c:formatCode>dd\ mmm</c:formatCode>
                <c:ptCount val="2"/>
                <c:pt idx="0">
                  <c:v>44027</c:v>
                </c:pt>
                <c:pt idx="1">
                  <c:v>44027</c:v>
                </c:pt>
              </c:numCache>
            </c:numRef>
          </c:xVal>
          <c:yVal>
            <c:numRef>
              <c:f>'Figure 9'!$AH$24:$AH$25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20C-4D66-B43F-F937D39CF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72400"/>
        <c:axId val="491466496"/>
        <c:extLst>
          <c:ext xmlns:c15="http://schemas.microsoft.com/office/drawing/2012/chart" uri="{02D57815-91ED-43cb-92C2-25804820EDAC}">
            <c15:filteredScatterSeries>
              <c15:ser>
                <c:idx val="14"/>
                <c:order val="14"/>
                <c:tx>
                  <c:strRef>
                    <c:extLst>
                      <c:ext uri="{02D57815-91ED-43cb-92C2-25804820EDAC}">
                        <c15:formulaRef>
                          <c15:sqref>'Figure 9'!$AF$7</c15:sqref>
                        </c15:formulaRef>
                      </c:ext>
                    </c:extLst>
                    <c:strCache>
                      <c:ptCount val="1"/>
                      <c:pt idx="0">
                        <c:v>Polmont and Stonehaven line closures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-7.0546737213403876E-3"/>
                        <c:y val="-4.488448844884488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sz="800"/>
                            <a:t>12 Aug: Polmont and Stonehaven line closures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520C-4D66-B43F-F937D39CF747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'Figure 9'!$AG$27:$AG$28</c15:sqref>
                        </c15:formulaRef>
                      </c:ext>
                    </c:extLst>
                    <c:numCache>
                      <c:formatCode>dd\ mmm</c:formatCode>
                      <c:ptCount val="2"/>
                      <c:pt idx="0">
                        <c:v>44055</c:v>
                      </c:pt>
                      <c:pt idx="1">
                        <c:v>44055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9'!$AH$27:$AH$28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5-520C-4D66-B43F-F937D39CF747}"/>
                  </c:ext>
                </c:extLst>
              </c15:ser>
            </c15:filteredScatterSeries>
          </c:ext>
        </c:extLst>
      </c:scatterChart>
      <c:dateAx>
        <c:axId val="448902512"/>
        <c:scaling>
          <c:orientation val="minMax"/>
          <c:max val="44080"/>
          <c:min val="4389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Week</a:t>
                </a:r>
                <a:r>
                  <a:rPr lang="en-GB" baseline="0"/>
                  <a:t> ending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4921333328386298"/>
              <c:y val="0.86226593373941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93984"/>
        <c:crosses val="autoZero"/>
        <c:auto val="1"/>
        <c:lblOffset val="100"/>
        <c:baseTimeUnit val="days"/>
      </c:dateAx>
      <c:valAx>
        <c:axId val="4488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2512"/>
        <c:crosses val="autoZero"/>
        <c:crossBetween val="between"/>
      </c:valAx>
      <c:valAx>
        <c:axId val="491466496"/>
        <c:scaling>
          <c:orientation val="minMax"/>
          <c:max val="1"/>
        </c:scaling>
        <c:delete val="0"/>
        <c:axPos val="r"/>
        <c:numFmt formatCode="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400"/>
        <c:crosses val="max"/>
        <c:crossBetween val="midCat"/>
      </c:valAx>
      <c:valAx>
        <c:axId val="491472400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4914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38721608355639625"/>
          <c:y val="0.92987391670380826"/>
          <c:w val="0.2290582357222942"/>
          <c:h val="4.2453127321348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60EFFA0-4CC6-4A41-82FD-DCEAC7D3F6C8}" type="doc">
      <dgm:prSet loTypeId="urn:microsoft.com/office/officeart/2005/8/layout/process2" loCatId="process" qsTypeId="urn:microsoft.com/office/officeart/2005/8/quickstyle/simple1" qsCatId="simple" csTypeId="urn:microsoft.com/office/officeart/2005/8/colors/accent1_2" csCatId="accent1" phldr="1"/>
      <dgm:spPr/>
    </dgm:pt>
    <dgm:pt modelId="{C6AD7699-AA2E-4CC9-992D-211BB9DDA0E5}">
      <dgm:prSet phldrT="[Text]" custT="1"/>
      <dgm:spPr/>
      <dgm:t>
        <a:bodyPr/>
        <a:lstStyle/>
        <a:p>
          <a:r>
            <a:rPr lang="en-US" sz="1300"/>
            <a:t>15 July - Tourism reopens</a:t>
          </a:r>
        </a:p>
      </dgm:t>
    </dgm:pt>
    <dgm:pt modelId="{2F80DF72-8D62-4189-898D-1960079827B9}" type="parTrans" cxnId="{9DADDABB-61EB-4A6A-96B5-B1BCAEFD7431}">
      <dgm:prSet/>
      <dgm:spPr/>
      <dgm:t>
        <a:bodyPr/>
        <a:lstStyle/>
        <a:p>
          <a:endParaRPr lang="en-US"/>
        </a:p>
      </dgm:t>
    </dgm:pt>
    <dgm:pt modelId="{201AB6BD-DC6B-4DB1-9603-4BAA026F3B19}" type="sibTrans" cxnId="{9DADDABB-61EB-4A6A-96B5-B1BCAEFD7431}">
      <dgm:prSet/>
      <dgm:spPr/>
      <dgm:t>
        <a:bodyPr/>
        <a:lstStyle/>
        <a:p>
          <a:endParaRPr lang="en-US"/>
        </a:p>
      </dgm:t>
    </dgm:pt>
    <dgm:pt modelId="{D44A8087-99D1-4805-B115-C3F5BAA03D22}">
      <dgm:prSet custT="1"/>
      <dgm:spPr/>
      <dgm:t>
        <a:bodyPr/>
        <a:lstStyle/>
        <a:p>
          <a:r>
            <a:rPr lang="en-US" sz="1300"/>
            <a:t>10 July - Phase three begins</a:t>
          </a:r>
        </a:p>
      </dgm:t>
    </dgm:pt>
    <dgm:pt modelId="{6ADAE552-76B3-46C5-8801-7479A96A7D75}" type="parTrans" cxnId="{D53F946A-F43F-4429-A24C-F1221182577F}">
      <dgm:prSet/>
      <dgm:spPr/>
      <dgm:t>
        <a:bodyPr/>
        <a:lstStyle/>
        <a:p>
          <a:endParaRPr lang="en-US"/>
        </a:p>
      </dgm:t>
    </dgm:pt>
    <dgm:pt modelId="{25C88CD7-2936-4136-BEFA-A47C9EF13FFD}" type="sibTrans" cxnId="{D53F946A-F43F-4429-A24C-F1221182577F}">
      <dgm:prSet/>
      <dgm:spPr/>
      <dgm:t>
        <a:bodyPr/>
        <a:lstStyle/>
        <a:p>
          <a:endParaRPr lang="en-US"/>
        </a:p>
      </dgm:t>
    </dgm:pt>
    <dgm:pt modelId="{2D428DB4-8A5A-42C6-A550-3A166E363ED4}">
      <dgm:prSet custT="1"/>
      <dgm:spPr/>
      <dgm:t>
        <a:bodyPr/>
        <a:lstStyle/>
        <a:p>
          <a:r>
            <a:rPr lang="en-US" sz="1300"/>
            <a:t>19 June - Phase two of easing begins</a:t>
          </a:r>
        </a:p>
      </dgm:t>
    </dgm:pt>
    <dgm:pt modelId="{1AD6DBE7-855C-42D5-8DCC-B28F8DFD161A}" type="parTrans" cxnId="{F0080085-8E42-49CE-9CD5-FE3457087944}">
      <dgm:prSet/>
      <dgm:spPr/>
      <dgm:t>
        <a:bodyPr/>
        <a:lstStyle/>
        <a:p>
          <a:endParaRPr lang="en-US"/>
        </a:p>
      </dgm:t>
    </dgm:pt>
    <dgm:pt modelId="{B81C6FC5-F11F-4272-9841-E818B6AA4D1C}" type="sibTrans" cxnId="{F0080085-8E42-49CE-9CD5-FE3457087944}">
      <dgm:prSet/>
      <dgm:spPr/>
      <dgm:t>
        <a:bodyPr/>
        <a:lstStyle/>
        <a:p>
          <a:endParaRPr lang="en-US"/>
        </a:p>
      </dgm:t>
    </dgm:pt>
    <dgm:pt modelId="{ADD946A8-7188-4DEF-8C7F-6FEA1228753D}">
      <dgm:prSet custT="1"/>
      <dgm:spPr/>
      <dgm:t>
        <a:bodyPr/>
        <a:lstStyle/>
        <a:p>
          <a:r>
            <a:rPr lang="en-US" sz="1300"/>
            <a:t>29 May - Lockdown easing begins</a:t>
          </a:r>
        </a:p>
      </dgm:t>
    </dgm:pt>
    <dgm:pt modelId="{972370D6-6AC2-4304-9582-9357A3A759E6}" type="parTrans" cxnId="{2DACEC7A-B29E-4C77-856C-B01D973ADF41}">
      <dgm:prSet/>
      <dgm:spPr/>
      <dgm:t>
        <a:bodyPr/>
        <a:lstStyle/>
        <a:p>
          <a:endParaRPr lang="en-US"/>
        </a:p>
      </dgm:t>
    </dgm:pt>
    <dgm:pt modelId="{9478B8BA-45EE-4715-B833-70C0C307D783}" type="sibTrans" cxnId="{2DACEC7A-B29E-4C77-856C-B01D973ADF41}">
      <dgm:prSet/>
      <dgm:spPr/>
      <dgm:t>
        <a:bodyPr/>
        <a:lstStyle/>
        <a:p>
          <a:endParaRPr lang="en-US"/>
        </a:p>
      </dgm:t>
    </dgm:pt>
    <dgm:pt modelId="{C5AD03AD-EE7B-46F3-ACFA-DE9163490718}">
      <dgm:prSet custT="1"/>
      <dgm:spPr/>
      <dgm:t>
        <a:bodyPr/>
        <a:lstStyle/>
        <a:p>
          <a:r>
            <a:rPr lang="en-US" sz="1300"/>
            <a:t>23 March - Stay at home unless essential</a:t>
          </a:r>
        </a:p>
      </dgm:t>
    </dgm:pt>
    <dgm:pt modelId="{8B7C848E-F115-4339-ABD4-3C7E70D4B8A7}" type="parTrans" cxnId="{A64F4FA0-F89F-41B2-A97F-75ED781FC0F6}">
      <dgm:prSet/>
      <dgm:spPr/>
      <dgm:t>
        <a:bodyPr/>
        <a:lstStyle/>
        <a:p>
          <a:endParaRPr lang="en-US"/>
        </a:p>
      </dgm:t>
    </dgm:pt>
    <dgm:pt modelId="{FC972A42-3483-44D6-BF9E-65FB6939E38E}" type="sibTrans" cxnId="{A64F4FA0-F89F-41B2-A97F-75ED781FC0F6}">
      <dgm:prSet/>
      <dgm:spPr/>
      <dgm:t>
        <a:bodyPr/>
        <a:lstStyle/>
        <a:p>
          <a:endParaRPr lang="en-US"/>
        </a:p>
      </dgm:t>
    </dgm:pt>
    <dgm:pt modelId="{D548E941-218C-44A0-8651-840A7B8C12F7}">
      <dgm:prSet custT="1"/>
      <dgm:spPr/>
      <dgm:t>
        <a:bodyPr/>
        <a:lstStyle/>
        <a:p>
          <a:r>
            <a:rPr lang="en-US" sz="1300"/>
            <a:t>16 March - Limit social contact</a:t>
          </a:r>
        </a:p>
      </dgm:t>
    </dgm:pt>
    <dgm:pt modelId="{29295E17-FF8B-4A22-8A31-B1FA8B8D3912}" type="parTrans" cxnId="{615D0F36-3EA3-4153-ACA6-1D3357C45F0B}">
      <dgm:prSet/>
      <dgm:spPr/>
      <dgm:t>
        <a:bodyPr/>
        <a:lstStyle/>
        <a:p>
          <a:endParaRPr lang="en-US"/>
        </a:p>
      </dgm:t>
    </dgm:pt>
    <dgm:pt modelId="{3A693E5A-41CE-489B-9774-DFEAC29CE4A2}" type="sibTrans" cxnId="{615D0F36-3EA3-4153-ACA6-1D3357C45F0B}">
      <dgm:prSet/>
      <dgm:spPr/>
      <dgm:t>
        <a:bodyPr/>
        <a:lstStyle/>
        <a:p>
          <a:endParaRPr lang="en-US"/>
        </a:p>
      </dgm:t>
    </dgm:pt>
    <dgm:pt modelId="{62A52446-F5D3-4A44-A609-C4E9AFFFEF8E}">
      <dgm:prSet phldrT="[Text]" custT="1"/>
      <dgm:spPr/>
      <dgm:t>
        <a:bodyPr/>
        <a:lstStyle/>
        <a:p>
          <a:r>
            <a:rPr lang="en-US" sz="1300"/>
            <a:t>from 11 August - School reopening commences</a:t>
          </a:r>
        </a:p>
      </dgm:t>
    </dgm:pt>
    <dgm:pt modelId="{F6A6EE20-5DF6-42AF-B54E-F47D90A80D91}" type="sibTrans" cxnId="{A2994DFA-9D49-4B5F-911D-25643A5D24F3}">
      <dgm:prSet/>
      <dgm:spPr/>
      <dgm:t>
        <a:bodyPr/>
        <a:lstStyle/>
        <a:p>
          <a:endParaRPr lang="en-US"/>
        </a:p>
      </dgm:t>
    </dgm:pt>
    <dgm:pt modelId="{CB70EB13-95C2-4460-B23C-D8207FE05116}" type="parTrans" cxnId="{A2994DFA-9D49-4B5F-911D-25643A5D24F3}">
      <dgm:prSet/>
      <dgm:spPr/>
      <dgm:t>
        <a:bodyPr/>
        <a:lstStyle/>
        <a:p>
          <a:endParaRPr lang="en-US"/>
        </a:p>
      </dgm:t>
    </dgm:pt>
    <dgm:pt modelId="{B93E5EB2-E5D4-4941-90B2-CCD1A013F11A}">
      <dgm:prSet phldrT="[Text]" custT="1"/>
      <dgm:spPr/>
      <dgm:t>
        <a:bodyPr/>
        <a:lstStyle/>
        <a:p>
          <a:r>
            <a:rPr lang="en-US" sz="1300" i="1"/>
            <a:t>12 August - Weather related rail incidents near Stonehaven and Polmont</a:t>
          </a:r>
        </a:p>
      </dgm:t>
    </dgm:pt>
    <dgm:pt modelId="{C4C26CC3-6218-4165-A5A4-20A90C30D0B9}" type="sibTrans" cxnId="{BE6508D1-A59B-4039-9A1A-8C3D72D0AD41}">
      <dgm:prSet/>
      <dgm:spPr/>
      <dgm:t>
        <a:bodyPr/>
        <a:lstStyle/>
        <a:p>
          <a:endParaRPr lang="en-US"/>
        </a:p>
      </dgm:t>
    </dgm:pt>
    <dgm:pt modelId="{E2953A97-95C5-4486-A8DE-B7C71B84C4E3}" type="parTrans" cxnId="{BE6508D1-A59B-4039-9A1A-8C3D72D0AD41}">
      <dgm:prSet/>
      <dgm:spPr/>
      <dgm:t>
        <a:bodyPr/>
        <a:lstStyle/>
        <a:p>
          <a:endParaRPr lang="en-US"/>
        </a:p>
      </dgm:t>
    </dgm:pt>
    <dgm:pt modelId="{0E796CE4-D3CF-4CF9-8FCE-7871D0925021}" type="pres">
      <dgm:prSet presAssocID="{F60EFFA0-4CC6-4A41-82FD-DCEAC7D3F6C8}" presName="linearFlow" presStyleCnt="0">
        <dgm:presLayoutVars>
          <dgm:resizeHandles val="exact"/>
        </dgm:presLayoutVars>
      </dgm:prSet>
      <dgm:spPr/>
    </dgm:pt>
    <dgm:pt modelId="{4A4FDE8B-9BD5-4DBD-8122-D62CCE534C9F}" type="pres">
      <dgm:prSet presAssocID="{D548E941-218C-44A0-8651-840A7B8C12F7}" presName="node" presStyleLbl="node1" presStyleIdx="0" presStyleCnt="8" custScaleX="838846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61B71ED-32B9-4045-923E-46FD37932063}" type="pres">
      <dgm:prSet presAssocID="{3A693E5A-41CE-489B-9774-DFEAC29CE4A2}" presName="sibTrans" presStyleLbl="sibTrans2D1" presStyleIdx="0" presStyleCnt="7"/>
      <dgm:spPr/>
      <dgm:t>
        <a:bodyPr/>
        <a:lstStyle/>
        <a:p>
          <a:endParaRPr lang="en-US"/>
        </a:p>
      </dgm:t>
    </dgm:pt>
    <dgm:pt modelId="{A0FC00FA-3EE9-4A95-B9AF-28591F09EDB6}" type="pres">
      <dgm:prSet presAssocID="{3A693E5A-41CE-489B-9774-DFEAC29CE4A2}" presName="connectorText" presStyleLbl="sibTrans2D1" presStyleIdx="0" presStyleCnt="7"/>
      <dgm:spPr/>
      <dgm:t>
        <a:bodyPr/>
        <a:lstStyle/>
        <a:p>
          <a:endParaRPr lang="en-US"/>
        </a:p>
      </dgm:t>
    </dgm:pt>
    <dgm:pt modelId="{E6339795-1CD0-4514-A617-D10C222D12FC}" type="pres">
      <dgm:prSet presAssocID="{C5AD03AD-EE7B-46F3-ACFA-DE9163490718}" presName="node" presStyleLbl="node1" presStyleIdx="1" presStyleCnt="8" custScaleX="838846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C095C7E-6305-4D95-A0BC-23ADA4737378}" type="pres">
      <dgm:prSet presAssocID="{FC972A42-3483-44D6-BF9E-65FB6939E38E}" presName="sibTrans" presStyleLbl="sibTrans2D1" presStyleIdx="1" presStyleCnt="7"/>
      <dgm:spPr/>
      <dgm:t>
        <a:bodyPr/>
        <a:lstStyle/>
        <a:p>
          <a:endParaRPr lang="en-US"/>
        </a:p>
      </dgm:t>
    </dgm:pt>
    <dgm:pt modelId="{C9190C62-8556-4F9E-AA62-77D86CEB6C23}" type="pres">
      <dgm:prSet presAssocID="{FC972A42-3483-44D6-BF9E-65FB6939E38E}" presName="connectorText" presStyleLbl="sibTrans2D1" presStyleIdx="1" presStyleCnt="7"/>
      <dgm:spPr/>
      <dgm:t>
        <a:bodyPr/>
        <a:lstStyle/>
        <a:p>
          <a:endParaRPr lang="en-US"/>
        </a:p>
      </dgm:t>
    </dgm:pt>
    <dgm:pt modelId="{ADDA4256-82AF-4B28-B5C3-D844AF02E288}" type="pres">
      <dgm:prSet presAssocID="{ADD946A8-7188-4DEF-8C7F-6FEA1228753D}" presName="node" presStyleLbl="node1" presStyleIdx="2" presStyleCnt="8" custScaleX="838846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A14308C9-AA8A-4B00-A247-3C81D7717507}" type="pres">
      <dgm:prSet presAssocID="{9478B8BA-45EE-4715-B833-70C0C307D783}" presName="sibTrans" presStyleLbl="sibTrans2D1" presStyleIdx="2" presStyleCnt="7"/>
      <dgm:spPr/>
      <dgm:t>
        <a:bodyPr/>
        <a:lstStyle/>
        <a:p>
          <a:endParaRPr lang="en-US"/>
        </a:p>
      </dgm:t>
    </dgm:pt>
    <dgm:pt modelId="{8AD9AD32-AF44-4063-ABE0-C56F0B9D165D}" type="pres">
      <dgm:prSet presAssocID="{9478B8BA-45EE-4715-B833-70C0C307D783}" presName="connectorText" presStyleLbl="sibTrans2D1" presStyleIdx="2" presStyleCnt="7"/>
      <dgm:spPr/>
      <dgm:t>
        <a:bodyPr/>
        <a:lstStyle/>
        <a:p>
          <a:endParaRPr lang="en-US"/>
        </a:p>
      </dgm:t>
    </dgm:pt>
    <dgm:pt modelId="{E14684F3-AD47-48FF-973A-F83EECC4E29C}" type="pres">
      <dgm:prSet presAssocID="{2D428DB4-8A5A-42C6-A550-3A166E363ED4}" presName="node" presStyleLbl="node1" presStyleIdx="3" presStyleCnt="8" custScaleX="83884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451CF4AF-C053-4A97-9264-2BE6D4B048AD}" type="pres">
      <dgm:prSet presAssocID="{B81C6FC5-F11F-4272-9841-E818B6AA4D1C}" presName="sibTrans" presStyleLbl="sibTrans2D1" presStyleIdx="3" presStyleCnt="7"/>
      <dgm:spPr/>
      <dgm:t>
        <a:bodyPr/>
        <a:lstStyle/>
        <a:p>
          <a:endParaRPr lang="en-US"/>
        </a:p>
      </dgm:t>
    </dgm:pt>
    <dgm:pt modelId="{19DF6378-12B9-4B4E-831F-F31827FB37F7}" type="pres">
      <dgm:prSet presAssocID="{B81C6FC5-F11F-4272-9841-E818B6AA4D1C}" presName="connectorText" presStyleLbl="sibTrans2D1" presStyleIdx="3" presStyleCnt="7"/>
      <dgm:spPr/>
      <dgm:t>
        <a:bodyPr/>
        <a:lstStyle/>
        <a:p>
          <a:endParaRPr lang="en-US"/>
        </a:p>
      </dgm:t>
    </dgm:pt>
    <dgm:pt modelId="{BC4D7AB7-AE91-4175-B7EB-B26BC70B2346}" type="pres">
      <dgm:prSet presAssocID="{D44A8087-99D1-4805-B115-C3F5BAA03D22}" presName="node" presStyleLbl="node1" presStyleIdx="4" presStyleCnt="8" custScaleX="83884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182300F7-BEFC-4547-970E-EA1C0DB09383}" type="pres">
      <dgm:prSet presAssocID="{25C88CD7-2936-4136-BEFA-A47C9EF13FFD}" presName="sibTrans" presStyleLbl="sibTrans2D1" presStyleIdx="4" presStyleCnt="7"/>
      <dgm:spPr/>
      <dgm:t>
        <a:bodyPr/>
        <a:lstStyle/>
        <a:p>
          <a:endParaRPr lang="en-US"/>
        </a:p>
      </dgm:t>
    </dgm:pt>
    <dgm:pt modelId="{09DA203D-0D02-4765-8DDF-55E7FD1A7A2A}" type="pres">
      <dgm:prSet presAssocID="{25C88CD7-2936-4136-BEFA-A47C9EF13FFD}" presName="connectorText" presStyleLbl="sibTrans2D1" presStyleIdx="4" presStyleCnt="7"/>
      <dgm:spPr/>
      <dgm:t>
        <a:bodyPr/>
        <a:lstStyle/>
        <a:p>
          <a:endParaRPr lang="en-US"/>
        </a:p>
      </dgm:t>
    </dgm:pt>
    <dgm:pt modelId="{CA858FF8-43D1-494A-8C24-3E97320BE34F}" type="pres">
      <dgm:prSet presAssocID="{C6AD7699-AA2E-4CC9-992D-211BB9DDA0E5}" presName="node" presStyleLbl="node1" presStyleIdx="5" presStyleCnt="8" custScaleX="83884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4133DA7-5F7C-40A4-BE52-D2C3DC06228B}" type="pres">
      <dgm:prSet presAssocID="{201AB6BD-DC6B-4DB1-9603-4BAA026F3B19}" presName="sibTrans" presStyleLbl="sibTrans2D1" presStyleIdx="5" presStyleCnt="7"/>
      <dgm:spPr/>
      <dgm:t>
        <a:bodyPr/>
        <a:lstStyle/>
        <a:p>
          <a:endParaRPr lang="en-US"/>
        </a:p>
      </dgm:t>
    </dgm:pt>
    <dgm:pt modelId="{284C9CD2-ECD9-4195-9868-05E1A8E99FD0}" type="pres">
      <dgm:prSet presAssocID="{201AB6BD-DC6B-4DB1-9603-4BAA026F3B19}" presName="connectorText" presStyleLbl="sibTrans2D1" presStyleIdx="5" presStyleCnt="7"/>
      <dgm:spPr/>
      <dgm:t>
        <a:bodyPr/>
        <a:lstStyle/>
        <a:p>
          <a:endParaRPr lang="en-US"/>
        </a:p>
      </dgm:t>
    </dgm:pt>
    <dgm:pt modelId="{0A4286CA-150D-4737-93FB-C20AD35584AC}" type="pres">
      <dgm:prSet presAssocID="{62A52446-F5D3-4A44-A609-C4E9AFFFEF8E}" presName="node" presStyleLbl="node1" presStyleIdx="6" presStyleCnt="8" custScaleX="83884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4D79ED21-CAF4-4895-884B-4BAD2353D21E}" type="pres">
      <dgm:prSet presAssocID="{F6A6EE20-5DF6-42AF-B54E-F47D90A80D91}" presName="sibTrans" presStyleLbl="sibTrans2D1" presStyleIdx="6" presStyleCnt="7"/>
      <dgm:spPr/>
      <dgm:t>
        <a:bodyPr/>
        <a:lstStyle/>
        <a:p>
          <a:endParaRPr lang="en-US"/>
        </a:p>
      </dgm:t>
    </dgm:pt>
    <dgm:pt modelId="{661021CD-5A85-4FD0-9596-92DE33025500}" type="pres">
      <dgm:prSet presAssocID="{F6A6EE20-5DF6-42AF-B54E-F47D90A80D91}" presName="connectorText" presStyleLbl="sibTrans2D1" presStyleIdx="6" presStyleCnt="7"/>
      <dgm:spPr/>
      <dgm:t>
        <a:bodyPr/>
        <a:lstStyle/>
        <a:p>
          <a:endParaRPr lang="en-US"/>
        </a:p>
      </dgm:t>
    </dgm:pt>
    <dgm:pt modelId="{4F39F687-AEF9-4DC9-A845-76CADAA52643}" type="pres">
      <dgm:prSet presAssocID="{B93E5EB2-E5D4-4941-90B2-CCD1A013F11A}" presName="node" presStyleLbl="node1" presStyleIdx="7" presStyleCnt="8" custScaleX="83884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615D0F36-3EA3-4153-ACA6-1D3357C45F0B}" srcId="{F60EFFA0-4CC6-4A41-82FD-DCEAC7D3F6C8}" destId="{D548E941-218C-44A0-8651-840A7B8C12F7}" srcOrd="0" destOrd="0" parTransId="{29295E17-FF8B-4A22-8A31-B1FA8B8D3912}" sibTransId="{3A693E5A-41CE-489B-9774-DFEAC29CE4A2}"/>
    <dgm:cxn modelId="{A64F4FA0-F89F-41B2-A97F-75ED781FC0F6}" srcId="{F60EFFA0-4CC6-4A41-82FD-DCEAC7D3F6C8}" destId="{C5AD03AD-EE7B-46F3-ACFA-DE9163490718}" srcOrd="1" destOrd="0" parTransId="{8B7C848E-F115-4339-ABD4-3C7E70D4B8A7}" sibTransId="{FC972A42-3483-44D6-BF9E-65FB6939E38E}"/>
    <dgm:cxn modelId="{B0A098B5-3A99-4DAA-AC28-DFED1720A298}" type="presOf" srcId="{FC972A42-3483-44D6-BF9E-65FB6939E38E}" destId="{C9190C62-8556-4F9E-AA62-77D86CEB6C23}" srcOrd="1" destOrd="0" presId="urn:microsoft.com/office/officeart/2005/8/layout/process2"/>
    <dgm:cxn modelId="{7A201682-F091-47F5-98AE-11CD8133E135}" type="presOf" srcId="{25C88CD7-2936-4136-BEFA-A47C9EF13FFD}" destId="{09DA203D-0D02-4765-8DDF-55E7FD1A7A2A}" srcOrd="1" destOrd="0" presId="urn:microsoft.com/office/officeart/2005/8/layout/process2"/>
    <dgm:cxn modelId="{D366BC2F-2182-4919-96B8-251C4E12BB12}" type="presOf" srcId="{F6A6EE20-5DF6-42AF-B54E-F47D90A80D91}" destId="{661021CD-5A85-4FD0-9596-92DE33025500}" srcOrd="1" destOrd="0" presId="urn:microsoft.com/office/officeart/2005/8/layout/process2"/>
    <dgm:cxn modelId="{E33E3C81-7A82-447F-ADC5-4D1165453E4C}" type="presOf" srcId="{B93E5EB2-E5D4-4941-90B2-CCD1A013F11A}" destId="{4F39F687-AEF9-4DC9-A845-76CADAA52643}" srcOrd="0" destOrd="0" presId="urn:microsoft.com/office/officeart/2005/8/layout/process2"/>
    <dgm:cxn modelId="{9DADDABB-61EB-4A6A-96B5-B1BCAEFD7431}" srcId="{F60EFFA0-4CC6-4A41-82FD-DCEAC7D3F6C8}" destId="{C6AD7699-AA2E-4CC9-992D-211BB9DDA0E5}" srcOrd="5" destOrd="0" parTransId="{2F80DF72-8D62-4189-898D-1960079827B9}" sibTransId="{201AB6BD-DC6B-4DB1-9603-4BAA026F3B19}"/>
    <dgm:cxn modelId="{F0080085-8E42-49CE-9CD5-FE3457087944}" srcId="{F60EFFA0-4CC6-4A41-82FD-DCEAC7D3F6C8}" destId="{2D428DB4-8A5A-42C6-A550-3A166E363ED4}" srcOrd="3" destOrd="0" parTransId="{1AD6DBE7-855C-42D5-8DCC-B28F8DFD161A}" sibTransId="{B81C6FC5-F11F-4272-9841-E818B6AA4D1C}"/>
    <dgm:cxn modelId="{BE6508D1-A59B-4039-9A1A-8C3D72D0AD41}" srcId="{F60EFFA0-4CC6-4A41-82FD-DCEAC7D3F6C8}" destId="{B93E5EB2-E5D4-4941-90B2-CCD1A013F11A}" srcOrd="7" destOrd="0" parTransId="{E2953A97-95C5-4486-A8DE-B7C71B84C4E3}" sibTransId="{C4C26CC3-6218-4165-A5A4-20A90C30D0B9}"/>
    <dgm:cxn modelId="{56CBADBD-A1F7-47A7-B420-DC8B6672CA95}" type="presOf" srcId="{3A693E5A-41CE-489B-9774-DFEAC29CE4A2}" destId="{A0FC00FA-3EE9-4A95-B9AF-28591F09EDB6}" srcOrd="1" destOrd="0" presId="urn:microsoft.com/office/officeart/2005/8/layout/process2"/>
    <dgm:cxn modelId="{7D4159B5-1897-4923-BCED-F6011C2996F2}" type="presOf" srcId="{FC972A42-3483-44D6-BF9E-65FB6939E38E}" destId="{8C095C7E-6305-4D95-A0BC-23ADA4737378}" srcOrd="0" destOrd="0" presId="urn:microsoft.com/office/officeart/2005/8/layout/process2"/>
    <dgm:cxn modelId="{AE73C2CB-FC15-45F2-A40C-8F074FF43594}" type="presOf" srcId="{3A693E5A-41CE-489B-9774-DFEAC29CE4A2}" destId="{361B71ED-32B9-4045-923E-46FD37932063}" srcOrd="0" destOrd="0" presId="urn:microsoft.com/office/officeart/2005/8/layout/process2"/>
    <dgm:cxn modelId="{5C6B92A0-2C27-4D02-8489-08DBCAF9C07F}" type="presOf" srcId="{C5AD03AD-EE7B-46F3-ACFA-DE9163490718}" destId="{E6339795-1CD0-4514-A617-D10C222D12FC}" srcOrd="0" destOrd="0" presId="urn:microsoft.com/office/officeart/2005/8/layout/process2"/>
    <dgm:cxn modelId="{F04B7DB2-82F6-458F-8CF8-1EFED8A29663}" type="presOf" srcId="{62A52446-F5D3-4A44-A609-C4E9AFFFEF8E}" destId="{0A4286CA-150D-4737-93FB-C20AD35584AC}" srcOrd="0" destOrd="0" presId="urn:microsoft.com/office/officeart/2005/8/layout/process2"/>
    <dgm:cxn modelId="{499C10B4-A0EA-43BB-A44F-E101F0E0DDC4}" type="presOf" srcId="{D44A8087-99D1-4805-B115-C3F5BAA03D22}" destId="{BC4D7AB7-AE91-4175-B7EB-B26BC70B2346}" srcOrd="0" destOrd="0" presId="urn:microsoft.com/office/officeart/2005/8/layout/process2"/>
    <dgm:cxn modelId="{AC92DF7B-3BBB-4202-A4D0-00D75410B267}" type="presOf" srcId="{201AB6BD-DC6B-4DB1-9603-4BAA026F3B19}" destId="{284C9CD2-ECD9-4195-9868-05E1A8E99FD0}" srcOrd="1" destOrd="0" presId="urn:microsoft.com/office/officeart/2005/8/layout/process2"/>
    <dgm:cxn modelId="{E0821751-8B86-46B6-848C-5F269C4B3C26}" type="presOf" srcId="{201AB6BD-DC6B-4DB1-9603-4BAA026F3B19}" destId="{84133DA7-5F7C-40A4-BE52-D2C3DC06228B}" srcOrd="0" destOrd="0" presId="urn:microsoft.com/office/officeart/2005/8/layout/process2"/>
    <dgm:cxn modelId="{1DF24B56-1738-482B-8AED-5AA5893F7A76}" type="presOf" srcId="{B81C6FC5-F11F-4272-9841-E818B6AA4D1C}" destId="{451CF4AF-C053-4A97-9264-2BE6D4B048AD}" srcOrd="0" destOrd="0" presId="urn:microsoft.com/office/officeart/2005/8/layout/process2"/>
    <dgm:cxn modelId="{0AB07246-1363-44DE-AFD6-B617106EDA8D}" type="presOf" srcId="{B81C6FC5-F11F-4272-9841-E818B6AA4D1C}" destId="{19DF6378-12B9-4B4E-831F-F31827FB37F7}" srcOrd="1" destOrd="0" presId="urn:microsoft.com/office/officeart/2005/8/layout/process2"/>
    <dgm:cxn modelId="{2DACEC7A-B29E-4C77-856C-B01D973ADF41}" srcId="{F60EFFA0-4CC6-4A41-82FD-DCEAC7D3F6C8}" destId="{ADD946A8-7188-4DEF-8C7F-6FEA1228753D}" srcOrd="2" destOrd="0" parTransId="{972370D6-6AC2-4304-9582-9357A3A759E6}" sibTransId="{9478B8BA-45EE-4715-B833-70C0C307D783}"/>
    <dgm:cxn modelId="{5FA6D0DC-3F39-411D-BAD1-C9971011B17B}" type="presOf" srcId="{2D428DB4-8A5A-42C6-A550-3A166E363ED4}" destId="{E14684F3-AD47-48FF-973A-F83EECC4E29C}" srcOrd="0" destOrd="0" presId="urn:microsoft.com/office/officeart/2005/8/layout/process2"/>
    <dgm:cxn modelId="{DC3F5041-787D-49CE-B150-A60B187B6692}" type="presOf" srcId="{25C88CD7-2936-4136-BEFA-A47C9EF13FFD}" destId="{182300F7-BEFC-4547-970E-EA1C0DB09383}" srcOrd="0" destOrd="0" presId="urn:microsoft.com/office/officeart/2005/8/layout/process2"/>
    <dgm:cxn modelId="{D53F946A-F43F-4429-A24C-F1221182577F}" srcId="{F60EFFA0-4CC6-4A41-82FD-DCEAC7D3F6C8}" destId="{D44A8087-99D1-4805-B115-C3F5BAA03D22}" srcOrd="4" destOrd="0" parTransId="{6ADAE552-76B3-46C5-8801-7479A96A7D75}" sibTransId="{25C88CD7-2936-4136-BEFA-A47C9EF13FFD}"/>
    <dgm:cxn modelId="{C96DD8E3-B9B6-4140-9EA2-6D923B1FC53B}" type="presOf" srcId="{F60EFFA0-4CC6-4A41-82FD-DCEAC7D3F6C8}" destId="{0E796CE4-D3CF-4CF9-8FCE-7871D0925021}" srcOrd="0" destOrd="0" presId="urn:microsoft.com/office/officeart/2005/8/layout/process2"/>
    <dgm:cxn modelId="{49AB4B2B-2B5C-4A63-A8FA-2C9A28F101F2}" type="presOf" srcId="{9478B8BA-45EE-4715-B833-70C0C307D783}" destId="{A14308C9-AA8A-4B00-A247-3C81D7717507}" srcOrd="0" destOrd="0" presId="urn:microsoft.com/office/officeart/2005/8/layout/process2"/>
    <dgm:cxn modelId="{86E77EF2-2EB2-4633-9A32-B39FE242C366}" type="presOf" srcId="{C6AD7699-AA2E-4CC9-992D-211BB9DDA0E5}" destId="{CA858FF8-43D1-494A-8C24-3E97320BE34F}" srcOrd="0" destOrd="0" presId="urn:microsoft.com/office/officeart/2005/8/layout/process2"/>
    <dgm:cxn modelId="{2308384E-B66B-4A21-B573-2BD51234066D}" type="presOf" srcId="{ADD946A8-7188-4DEF-8C7F-6FEA1228753D}" destId="{ADDA4256-82AF-4B28-B5C3-D844AF02E288}" srcOrd="0" destOrd="0" presId="urn:microsoft.com/office/officeart/2005/8/layout/process2"/>
    <dgm:cxn modelId="{A2994DFA-9D49-4B5F-911D-25643A5D24F3}" srcId="{F60EFFA0-4CC6-4A41-82FD-DCEAC7D3F6C8}" destId="{62A52446-F5D3-4A44-A609-C4E9AFFFEF8E}" srcOrd="6" destOrd="0" parTransId="{CB70EB13-95C2-4460-B23C-D8207FE05116}" sibTransId="{F6A6EE20-5DF6-42AF-B54E-F47D90A80D91}"/>
    <dgm:cxn modelId="{00F69D23-1E0F-462E-AD64-2F2001B9B89A}" type="presOf" srcId="{9478B8BA-45EE-4715-B833-70C0C307D783}" destId="{8AD9AD32-AF44-4063-ABE0-C56F0B9D165D}" srcOrd="1" destOrd="0" presId="urn:microsoft.com/office/officeart/2005/8/layout/process2"/>
    <dgm:cxn modelId="{CA027166-8397-4CBC-8CB8-E31C6A58463C}" type="presOf" srcId="{F6A6EE20-5DF6-42AF-B54E-F47D90A80D91}" destId="{4D79ED21-CAF4-4895-884B-4BAD2353D21E}" srcOrd="0" destOrd="0" presId="urn:microsoft.com/office/officeart/2005/8/layout/process2"/>
    <dgm:cxn modelId="{69350A40-12C7-424F-AFBC-801E09C544E6}" type="presOf" srcId="{D548E941-218C-44A0-8651-840A7B8C12F7}" destId="{4A4FDE8B-9BD5-4DBD-8122-D62CCE534C9F}" srcOrd="0" destOrd="0" presId="urn:microsoft.com/office/officeart/2005/8/layout/process2"/>
    <dgm:cxn modelId="{7B85BF11-6FE1-4F0A-AA0B-F4F3050739F4}" type="presParOf" srcId="{0E796CE4-D3CF-4CF9-8FCE-7871D0925021}" destId="{4A4FDE8B-9BD5-4DBD-8122-D62CCE534C9F}" srcOrd="0" destOrd="0" presId="urn:microsoft.com/office/officeart/2005/8/layout/process2"/>
    <dgm:cxn modelId="{E39181F8-1CEE-4E5C-9944-19B9C40AEA73}" type="presParOf" srcId="{0E796CE4-D3CF-4CF9-8FCE-7871D0925021}" destId="{361B71ED-32B9-4045-923E-46FD37932063}" srcOrd="1" destOrd="0" presId="urn:microsoft.com/office/officeart/2005/8/layout/process2"/>
    <dgm:cxn modelId="{3FB27B22-7E52-45D9-8E7A-7EA847E3FF1A}" type="presParOf" srcId="{361B71ED-32B9-4045-923E-46FD37932063}" destId="{A0FC00FA-3EE9-4A95-B9AF-28591F09EDB6}" srcOrd="0" destOrd="0" presId="urn:microsoft.com/office/officeart/2005/8/layout/process2"/>
    <dgm:cxn modelId="{1E9DFE25-8F36-48E7-8A95-879728AD436A}" type="presParOf" srcId="{0E796CE4-D3CF-4CF9-8FCE-7871D0925021}" destId="{E6339795-1CD0-4514-A617-D10C222D12FC}" srcOrd="2" destOrd="0" presId="urn:microsoft.com/office/officeart/2005/8/layout/process2"/>
    <dgm:cxn modelId="{638622E9-C0AF-43D2-9E55-42CB680F1655}" type="presParOf" srcId="{0E796CE4-D3CF-4CF9-8FCE-7871D0925021}" destId="{8C095C7E-6305-4D95-A0BC-23ADA4737378}" srcOrd="3" destOrd="0" presId="urn:microsoft.com/office/officeart/2005/8/layout/process2"/>
    <dgm:cxn modelId="{98BDE3E6-DF85-4D0B-A9EF-F0C8EF6CB7CF}" type="presParOf" srcId="{8C095C7E-6305-4D95-A0BC-23ADA4737378}" destId="{C9190C62-8556-4F9E-AA62-77D86CEB6C23}" srcOrd="0" destOrd="0" presId="urn:microsoft.com/office/officeart/2005/8/layout/process2"/>
    <dgm:cxn modelId="{BD79C8A3-3717-41A2-85F8-C8D45D406D0F}" type="presParOf" srcId="{0E796CE4-D3CF-4CF9-8FCE-7871D0925021}" destId="{ADDA4256-82AF-4B28-B5C3-D844AF02E288}" srcOrd="4" destOrd="0" presId="urn:microsoft.com/office/officeart/2005/8/layout/process2"/>
    <dgm:cxn modelId="{6FDFC933-FA7D-4A45-88A4-DD93DCF9E6D1}" type="presParOf" srcId="{0E796CE4-D3CF-4CF9-8FCE-7871D0925021}" destId="{A14308C9-AA8A-4B00-A247-3C81D7717507}" srcOrd="5" destOrd="0" presId="urn:microsoft.com/office/officeart/2005/8/layout/process2"/>
    <dgm:cxn modelId="{9B39F8A9-1830-492E-9377-1BA2716F03E9}" type="presParOf" srcId="{A14308C9-AA8A-4B00-A247-3C81D7717507}" destId="{8AD9AD32-AF44-4063-ABE0-C56F0B9D165D}" srcOrd="0" destOrd="0" presId="urn:microsoft.com/office/officeart/2005/8/layout/process2"/>
    <dgm:cxn modelId="{8AF07B6B-F8A1-48AB-94F7-1F24525C04DC}" type="presParOf" srcId="{0E796CE4-D3CF-4CF9-8FCE-7871D0925021}" destId="{E14684F3-AD47-48FF-973A-F83EECC4E29C}" srcOrd="6" destOrd="0" presId="urn:microsoft.com/office/officeart/2005/8/layout/process2"/>
    <dgm:cxn modelId="{1FFA93E1-1FF7-489E-8ECD-65CA448997E3}" type="presParOf" srcId="{0E796CE4-D3CF-4CF9-8FCE-7871D0925021}" destId="{451CF4AF-C053-4A97-9264-2BE6D4B048AD}" srcOrd="7" destOrd="0" presId="urn:microsoft.com/office/officeart/2005/8/layout/process2"/>
    <dgm:cxn modelId="{27BA5776-0332-4121-9BB8-ED433FFAB483}" type="presParOf" srcId="{451CF4AF-C053-4A97-9264-2BE6D4B048AD}" destId="{19DF6378-12B9-4B4E-831F-F31827FB37F7}" srcOrd="0" destOrd="0" presId="urn:microsoft.com/office/officeart/2005/8/layout/process2"/>
    <dgm:cxn modelId="{03B583C4-9389-4215-9BD6-3F567FBCB6B6}" type="presParOf" srcId="{0E796CE4-D3CF-4CF9-8FCE-7871D0925021}" destId="{BC4D7AB7-AE91-4175-B7EB-B26BC70B2346}" srcOrd="8" destOrd="0" presId="urn:microsoft.com/office/officeart/2005/8/layout/process2"/>
    <dgm:cxn modelId="{B533EBF3-47DD-4B35-A90B-286E1F7D9937}" type="presParOf" srcId="{0E796CE4-D3CF-4CF9-8FCE-7871D0925021}" destId="{182300F7-BEFC-4547-970E-EA1C0DB09383}" srcOrd="9" destOrd="0" presId="urn:microsoft.com/office/officeart/2005/8/layout/process2"/>
    <dgm:cxn modelId="{BEA2C9CD-7E27-435C-AF95-072802683864}" type="presParOf" srcId="{182300F7-BEFC-4547-970E-EA1C0DB09383}" destId="{09DA203D-0D02-4765-8DDF-55E7FD1A7A2A}" srcOrd="0" destOrd="0" presId="urn:microsoft.com/office/officeart/2005/8/layout/process2"/>
    <dgm:cxn modelId="{258F57DF-C20A-45E2-B263-CCA51401A0D8}" type="presParOf" srcId="{0E796CE4-D3CF-4CF9-8FCE-7871D0925021}" destId="{CA858FF8-43D1-494A-8C24-3E97320BE34F}" srcOrd="10" destOrd="0" presId="urn:microsoft.com/office/officeart/2005/8/layout/process2"/>
    <dgm:cxn modelId="{E87CFEAF-1048-49BA-986B-DB0BE139FECE}" type="presParOf" srcId="{0E796CE4-D3CF-4CF9-8FCE-7871D0925021}" destId="{84133DA7-5F7C-40A4-BE52-D2C3DC06228B}" srcOrd="11" destOrd="0" presId="urn:microsoft.com/office/officeart/2005/8/layout/process2"/>
    <dgm:cxn modelId="{0C6CD83E-35EC-4533-8E7C-F8917D2785E3}" type="presParOf" srcId="{84133DA7-5F7C-40A4-BE52-D2C3DC06228B}" destId="{284C9CD2-ECD9-4195-9868-05E1A8E99FD0}" srcOrd="0" destOrd="0" presId="urn:microsoft.com/office/officeart/2005/8/layout/process2"/>
    <dgm:cxn modelId="{9AE7EE24-6F43-4841-8318-7B36999E3DBC}" type="presParOf" srcId="{0E796CE4-D3CF-4CF9-8FCE-7871D0925021}" destId="{0A4286CA-150D-4737-93FB-C20AD35584AC}" srcOrd="12" destOrd="0" presId="urn:microsoft.com/office/officeart/2005/8/layout/process2"/>
    <dgm:cxn modelId="{C277169B-6525-44F4-968D-9B15C3B59F5B}" type="presParOf" srcId="{0E796CE4-D3CF-4CF9-8FCE-7871D0925021}" destId="{4D79ED21-CAF4-4895-884B-4BAD2353D21E}" srcOrd="13" destOrd="0" presId="urn:microsoft.com/office/officeart/2005/8/layout/process2"/>
    <dgm:cxn modelId="{48A553F5-4906-485D-AB6D-E26D68AA4561}" type="presParOf" srcId="{4D79ED21-CAF4-4895-884B-4BAD2353D21E}" destId="{661021CD-5A85-4FD0-9596-92DE33025500}" srcOrd="0" destOrd="0" presId="urn:microsoft.com/office/officeart/2005/8/layout/process2"/>
    <dgm:cxn modelId="{69C1F5D7-E74C-4FCE-A07C-E09614FE15F8}" type="presParOf" srcId="{0E796CE4-D3CF-4CF9-8FCE-7871D0925021}" destId="{4F39F687-AEF9-4DC9-A845-76CADAA52643}" srcOrd="14" destOrd="0" presId="urn:microsoft.com/office/officeart/2005/8/layout/process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A4FDE8B-9BD5-4DBD-8122-D62CCE534C9F}">
      <dsp:nvSpPr>
        <dsp:cNvPr id="0" name=""/>
        <dsp:cNvSpPr/>
      </dsp:nvSpPr>
      <dsp:spPr>
        <a:xfrm>
          <a:off x="7" y="2008"/>
          <a:ext cx="6529373" cy="238189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300" kern="1200"/>
            <a:t>16 March - Limit social contact</a:t>
          </a:r>
        </a:p>
      </dsp:txBody>
      <dsp:txXfrm>
        <a:off x="6983" y="8984"/>
        <a:ext cx="6515421" cy="224237"/>
      </dsp:txXfrm>
    </dsp:sp>
    <dsp:sp modelId="{361B71ED-32B9-4045-923E-46FD37932063}">
      <dsp:nvSpPr>
        <dsp:cNvPr id="0" name=""/>
        <dsp:cNvSpPr/>
      </dsp:nvSpPr>
      <dsp:spPr>
        <a:xfrm rot="5400000">
          <a:off x="3220033" y="246153"/>
          <a:ext cx="89321" cy="10718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 rot="-5400000">
        <a:off x="3232538" y="255085"/>
        <a:ext cx="64311" cy="62525"/>
      </dsp:txXfrm>
    </dsp:sp>
    <dsp:sp modelId="{E6339795-1CD0-4514-A617-D10C222D12FC}">
      <dsp:nvSpPr>
        <dsp:cNvPr id="0" name=""/>
        <dsp:cNvSpPr/>
      </dsp:nvSpPr>
      <dsp:spPr>
        <a:xfrm>
          <a:off x="7" y="359293"/>
          <a:ext cx="6529373" cy="238189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300" kern="1200"/>
            <a:t>23 March - Stay at home unless essential</a:t>
          </a:r>
        </a:p>
      </dsp:txBody>
      <dsp:txXfrm>
        <a:off x="6983" y="366269"/>
        <a:ext cx="6515421" cy="224237"/>
      </dsp:txXfrm>
    </dsp:sp>
    <dsp:sp modelId="{8C095C7E-6305-4D95-A0BC-23ADA4737378}">
      <dsp:nvSpPr>
        <dsp:cNvPr id="0" name=""/>
        <dsp:cNvSpPr/>
      </dsp:nvSpPr>
      <dsp:spPr>
        <a:xfrm rot="5400000">
          <a:off x="3220033" y="603437"/>
          <a:ext cx="89321" cy="10718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 rot="-5400000">
        <a:off x="3232538" y="612369"/>
        <a:ext cx="64311" cy="62525"/>
      </dsp:txXfrm>
    </dsp:sp>
    <dsp:sp modelId="{ADDA4256-82AF-4B28-B5C3-D844AF02E288}">
      <dsp:nvSpPr>
        <dsp:cNvPr id="0" name=""/>
        <dsp:cNvSpPr/>
      </dsp:nvSpPr>
      <dsp:spPr>
        <a:xfrm>
          <a:off x="7" y="716577"/>
          <a:ext cx="6529373" cy="238189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300" kern="1200"/>
            <a:t>29 May - Lockdown easing begins</a:t>
          </a:r>
        </a:p>
      </dsp:txBody>
      <dsp:txXfrm>
        <a:off x="6983" y="723553"/>
        <a:ext cx="6515421" cy="224237"/>
      </dsp:txXfrm>
    </dsp:sp>
    <dsp:sp modelId="{A14308C9-AA8A-4B00-A247-3C81D7717507}">
      <dsp:nvSpPr>
        <dsp:cNvPr id="0" name=""/>
        <dsp:cNvSpPr/>
      </dsp:nvSpPr>
      <dsp:spPr>
        <a:xfrm rot="5400000">
          <a:off x="3220033" y="960722"/>
          <a:ext cx="89321" cy="10718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 rot="-5400000">
        <a:off x="3232538" y="969654"/>
        <a:ext cx="64311" cy="62525"/>
      </dsp:txXfrm>
    </dsp:sp>
    <dsp:sp modelId="{E14684F3-AD47-48FF-973A-F83EECC4E29C}">
      <dsp:nvSpPr>
        <dsp:cNvPr id="0" name=""/>
        <dsp:cNvSpPr/>
      </dsp:nvSpPr>
      <dsp:spPr>
        <a:xfrm>
          <a:off x="0" y="1073862"/>
          <a:ext cx="6529389" cy="238189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300" kern="1200"/>
            <a:t>19 June - Phase two of easing begins</a:t>
          </a:r>
        </a:p>
      </dsp:txBody>
      <dsp:txXfrm>
        <a:off x="6976" y="1080838"/>
        <a:ext cx="6515437" cy="224237"/>
      </dsp:txXfrm>
    </dsp:sp>
    <dsp:sp modelId="{451CF4AF-C053-4A97-9264-2BE6D4B048AD}">
      <dsp:nvSpPr>
        <dsp:cNvPr id="0" name=""/>
        <dsp:cNvSpPr/>
      </dsp:nvSpPr>
      <dsp:spPr>
        <a:xfrm rot="5400000">
          <a:off x="3220033" y="1318007"/>
          <a:ext cx="89321" cy="10718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 rot="-5400000">
        <a:off x="3232538" y="1326939"/>
        <a:ext cx="64311" cy="62525"/>
      </dsp:txXfrm>
    </dsp:sp>
    <dsp:sp modelId="{BC4D7AB7-AE91-4175-B7EB-B26BC70B2346}">
      <dsp:nvSpPr>
        <dsp:cNvPr id="0" name=""/>
        <dsp:cNvSpPr/>
      </dsp:nvSpPr>
      <dsp:spPr>
        <a:xfrm>
          <a:off x="0" y="1431147"/>
          <a:ext cx="6529389" cy="238189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300" kern="1200"/>
            <a:t>10 July - Phase three begins</a:t>
          </a:r>
        </a:p>
      </dsp:txBody>
      <dsp:txXfrm>
        <a:off x="6976" y="1438123"/>
        <a:ext cx="6515437" cy="224237"/>
      </dsp:txXfrm>
    </dsp:sp>
    <dsp:sp modelId="{182300F7-BEFC-4547-970E-EA1C0DB09383}">
      <dsp:nvSpPr>
        <dsp:cNvPr id="0" name=""/>
        <dsp:cNvSpPr/>
      </dsp:nvSpPr>
      <dsp:spPr>
        <a:xfrm rot="5400000">
          <a:off x="3220033" y="1675292"/>
          <a:ext cx="89321" cy="10718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 rot="-5400000">
        <a:off x="3232538" y="1684224"/>
        <a:ext cx="64311" cy="62525"/>
      </dsp:txXfrm>
    </dsp:sp>
    <dsp:sp modelId="{CA858FF8-43D1-494A-8C24-3E97320BE34F}">
      <dsp:nvSpPr>
        <dsp:cNvPr id="0" name=""/>
        <dsp:cNvSpPr/>
      </dsp:nvSpPr>
      <dsp:spPr>
        <a:xfrm>
          <a:off x="0" y="1788432"/>
          <a:ext cx="6529389" cy="238189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300" kern="1200"/>
            <a:t>15 July - Tourism reopens</a:t>
          </a:r>
        </a:p>
      </dsp:txBody>
      <dsp:txXfrm>
        <a:off x="6976" y="1795408"/>
        <a:ext cx="6515437" cy="224237"/>
      </dsp:txXfrm>
    </dsp:sp>
    <dsp:sp modelId="{84133DA7-5F7C-40A4-BE52-D2C3DC06228B}">
      <dsp:nvSpPr>
        <dsp:cNvPr id="0" name=""/>
        <dsp:cNvSpPr/>
      </dsp:nvSpPr>
      <dsp:spPr>
        <a:xfrm rot="5400000">
          <a:off x="3220033" y="2032576"/>
          <a:ext cx="89321" cy="10718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 rot="-5400000">
        <a:off x="3232538" y="2041508"/>
        <a:ext cx="64311" cy="62525"/>
      </dsp:txXfrm>
    </dsp:sp>
    <dsp:sp modelId="{0A4286CA-150D-4737-93FB-C20AD35584AC}">
      <dsp:nvSpPr>
        <dsp:cNvPr id="0" name=""/>
        <dsp:cNvSpPr/>
      </dsp:nvSpPr>
      <dsp:spPr>
        <a:xfrm>
          <a:off x="0" y="2145716"/>
          <a:ext cx="6529389" cy="238189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300" kern="1200"/>
            <a:t>from 11 August - School reopening commences</a:t>
          </a:r>
        </a:p>
      </dsp:txBody>
      <dsp:txXfrm>
        <a:off x="6976" y="2152692"/>
        <a:ext cx="6515437" cy="224237"/>
      </dsp:txXfrm>
    </dsp:sp>
    <dsp:sp modelId="{4D79ED21-CAF4-4895-884B-4BAD2353D21E}">
      <dsp:nvSpPr>
        <dsp:cNvPr id="0" name=""/>
        <dsp:cNvSpPr/>
      </dsp:nvSpPr>
      <dsp:spPr>
        <a:xfrm rot="5400000">
          <a:off x="3220033" y="2389861"/>
          <a:ext cx="89321" cy="10718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 rot="-5400000">
        <a:off x="3232538" y="2398793"/>
        <a:ext cx="64311" cy="62525"/>
      </dsp:txXfrm>
    </dsp:sp>
    <dsp:sp modelId="{4F39F687-AEF9-4DC9-A845-76CADAA52643}">
      <dsp:nvSpPr>
        <dsp:cNvPr id="0" name=""/>
        <dsp:cNvSpPr/>
      </dsp:nvSpPr>
      <dsp:spPr>
        <a:xfrm>
          <a:off x="0" y="2503001"/>
          <a:ext cx="6529389" cy="238189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300" i="1" kern="1200"/>
            <a:t>12 August - Weather related rail incidents near Stonehaven and Polmont</a:t>
          </a:r>
        </a:p>
      </dsp:txBody>
      <dsp:txXfrm>
        <a:off x="6976" y="2509977"/>
        <a:ext cx="6515437" cy="22423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2">
  <dgm:title val=""/>
  <dgm:desc val=""/>
  <dgm:catLst>
    <dgm:cat type="process" pri="1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resizeHandles val="exact"/>
    </dgm:varLst>
    <dgm:alg type="lin">
      <dgm:param type="linDir" val="fromT"/>
    </dgm:alg>
    <dgm:shape xmlns:r="http://schemas.openxmlformats.org/officeDocument/2006/relationships" r:blip="">
      <dgm:adjLst/>
    </dgm:shape>
    <dgm:presOf/>
    <dgm:constrLst>
      <dgm:constr type="h" for="ch" ptType="node" refType="h"/>
      <dgm:constr type="h" for="ch" ptType="sibTrans" refType="h" refFor="ch" refPtType="node" fact="0.5"/>
      <dgm:constr type="w" for="ch" ptType="node" op="equ"/>
      <dgm:constr type="primFontSz" for="ch" ptType="node" op="equ" val="65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choose name="Name0">
          <dgm:if name="Name1" axis="root des" ptType="all node" func="maxDepth" op="gt" val="1">
            <dgm:alg type="tx">
              <dgm:param type="parTxLTRAlign" val="l"/>
              <dgm:param type="parTxRTLAlign" val="r"/>
              <dgm:param type="txAnchorVertCh" val="mid"/>
            </dgm:alg>
          </dgm:if>
          <dgm:else name="Name2">
            <dgm:alg type="tx"/>
          </dgm:else>
        </dgm:choose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w" refType="h" fact="1.8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w" val="NaN" fact="4" max="NaN"/>
          <dgm:rule type="primFontSz" val="5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w" refType="h" fact="0.9"/>
            <dgm:constr type="connDist"/>
            <dgm:constr type="wArH" refType="w" fact="0.5"/>
            <dgm:constr type="hArH" refType="w"/>
            <dgm:constr type="stemThick" refType="w" fact="0.6"/>
            <dgm:constr type="begPad" refType="connDist" fact="0.125"/>
            <dgm:constr type="endPad" refType="connDist" fact="0.125"/>
          </dgm:constrLst>
          <dgm:ruleLst/>
          <dgm:layoutNode name="connectorText">
            <dgm:alg type="tx">
              <dgm:param type="autoTxRot" val="upr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176211</xdr:colOff>
      <xdr:row>1</xdr:row>
      <xdr:rowOff>47625</xdr:rowOff>
    </xdr:from>
    <xdr:to>
      <xdr:col>14</xdr:col>
      <xdr:colOff>0</xdr:colOff>
      <xdr:row>15</xdr:row>
      <xdr:rowOff>123825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28578</xdr:colOff>
      <xdr:row>1</xdr:row>
      <xdr:rowOff>47625</xdr:rowOff>
    </xdr:from>
    <xdr:to>
      <xdr:col>11</xdr:col>
      <xdr:colOff>600075</xdr:colOff>
      <xdr:row>27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28578</xdr:colOff>
      <xdr:row>1</xdr:row>
      <xdr:rowOff>28575</xdr:rowOff>
    </xdr:from>
    <xdr:to>
      <xdr:col>11</xdr:col>
      <xdr:colOff>600075</xdr:colOff>
      <xdr:row>27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9529</xdr:colOff>
      <xdr:row>1</xdr:row>
      <xdr:rowOff>28575</xdr:rowOff>
    </xdr:from>
    <xdr:to>
      <xdr:col>11</xdr:col>
      <xdr:colOff>581026</xdr:colOff>
      <xdr:row>26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1</xdr:row>
      <xdr:rowOff>47625</xdr:rowOff>
    </xdr:from>
    <xdr:to>
      <xdr:col>11</xdr:col>
      <xdr:colOff>590550</xdr:colOff>
      <xdr:row>21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1</xdr:row>
      <xdr:rowOff>28575</xdr:rowOff>
    </xdr:from>
    <xdr:to>
      <xdr:col>11</xdr:col>
      <xdr:colOff>590550</xdr:colOff>
      <xdr:row>26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1</xdr:row>
      <xdr:rowOff>38099</xdr:rowOff>
    </xdr:from>
    <xdr:to>
      <xdr:col>11</xdr:col>
      <xdr:colOff>590550</xdr:colOff>
      <xdr:row>26</xdr:row>
      <xdr:rowOff>57148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1</xdr:row>
      <xdr:rowOff>47625</xdr:rowOff>
    </xdr:from>
    <xdr:to>
      <xdr:col>11</xdr:col>
      <xdr:colOff>590550</xdr:colOff>
      <xdr:row>23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12</xdr:col>
      <xdr:colOff>742947</xdr:colOff>
      <xdr:row>20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28574</xdr:rowOff>
    </xdr:from>
    <xdr:to>
      <xdr:col>7</xdr:col>
      <xdr:colOff>533400</xdr:colOff>
      <xdr:row>16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38099</xdr:colOff>
      <xdr:row>1</xdr:row>
      <xdr:rowOff>28574</xdr:rowOff>
    </xdr:from>
    <xdr:to>
      <xdr:col>15</xdr:col>
      <xdr:colOff>666749</xdr:colOff>
      <xdr:row>16</xdr:row>
      <xdr:rowOff>133349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28576</xdr:colOff>
      <xdr:row>1</xdr:row>
      <xdr:rowOff>38100</xdr:rowOff>
    </xdr:from>
    <xdr:to>
      <xdr:col>23</xdr:col>
      <xdr:colOff>685800</xdr:colOff>
      <xdr:row>16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76199</xdr:colOff>
      <xdr:row>1</xdr:row>
      <xdr:rowOff>28575</xdr:rowOff>
    </xdr:from>
    <xdr:to>
      <xdr:col>30</xdr:col>
      <xdr:colOff>533399</xdr:colOff>
      <xdr:row>16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1</xdr:row>
      <xdr:rowOff>38100</xdr:rowOff>
    </xdr:from>
    <xdr:to>
      <xdr:col>11</xdr:col>
      <xdr:colOff>590550</xdr:colOff>
      <xdr:row>23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1</xdr:row>
      <xdr:rowOff>28575</xdr:rowOff>
    </xdr:from>
    <xdr:to>
      <xdr:col>11</xdr:col>
      <xdr:colOff>571500</xdr:colOff>
      <xdr:row>26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1</xdr:row>
      <xdr:rowOff>28575</xdr:rowOff>
    </xdr:from>
    <xdr:to>
      <xdr:col>11</xdr:col>
      <xdr:colOff>590550</xdr:colOff>
      <xdr:row>26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1</xdr:row>
      <xdr:rowOff>38100</xdr:rowOff>
    </xdr:from>
    <xdr:to>
      <xdr:col>11</xdr:col>
      <xdr:colOff>590550</xdr:colOff>
      <xdr:row>26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85730</xdr:colOff>
      <xdr:row>1</xdr:row>
      <xdr:rowOff>38100</xdr:rowOff>
    </xdr:from>
    <xdr:to>
      <xdr:col>11</xdr:col>
      <xdr:colOff>542925</xdr:colOff>
      <xdr:row>26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47629</xdr:colOff>
      <xdr:row>1</xdr:row>
      <xdr:rowOff>57150</xdr:rowOff>
    </xdr:from>
    <xdr:to>
      <xdr:col>11</xdr:col>
      <xdr:colOff>552450</xdr:colOff>
      <xdr:row>26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28580</xdr:colOff>
      <xdr:row>1</xdr:row>
      <xdr:rowOff>42862</xdr:rowOff>
    </xdr:from>
    <xdr:to>
      <xdr:col>11</xdr:col>
      <xdr:colOff>581025</xdr:colOff>
      <xdr:row>20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57153</xdr:colOff>
      <xdr:row>1</xdr:row>
      <xdr:rowOff>47625</xdr:rowOff>
    </xdr:from>
    <xdr:to>
      <xdr:col>12</xdr:col>
      <xdr:colOff>457200</xdr:colOff>
      <xdr:row>26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1</xdr:row>
      <xdr:rowOff>38100</xdr:rowOff>
    </xdr:from>
    <xdr:to>
      <xdr:col>12</xdr:col>
      <xdr:colOff>447675</xdr:colOff>
      <xdr:row>26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1</xdr:row>
      <xdr:rowOff>38100</xdr:rowOff>
    </xdr:from>
    <xdr:to>
      <xdr:col>11</xdr:col>
      <xdr:colOff>590550</xdr:colOff>
      <xdr:row>26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57149</xdr:rowOff>
    </xdr:from>
    <xdr:to>
      <xdr:col>11</xdr:col>
      <xdr:colOff>552450</xdr:colOff>
      <xdr:row>26</xdr:row>
      <xdr:rowOff>104774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47624</xdr:rowOff>
    </xdr:from>
    <xdr:to>
      <xdr:col>11</xdr:col>
      <xdr:colOff>514350</xdr:colOff>
      <xdr:row>26</xdr:row>
      <xdr:rowOff>95249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47624</xdr:rowOff>
    </xdr:from>
    <xdr:to>
      <xdr:col>11</xdr:col>
      <xdr:colOff>533401</xdr:colOff>
      <xdr:row>26</xdr:row>
      <xdr:rowOff>95249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</xdr:row>
      <xdr:rowOff>38099</xdr:rowOff>
    </xdr:from>
    <xdr:to>
      <xdr:col>11</xdr:col>
      <xdr:colOff>542926</xdr:colOff>
      <xdr:row>26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47624</xdr:rowOff>
    </xdr:from>
    <xdr:to>
      <xdr:col>11</xdr:col>
      <xdr:colOff>571501</xdr:colOff>
      <xdr:row>26</xdr:row>
      <xdr:rowOff>95249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9528</xdr:colOff>
      <xdr:row>1</xdr:row>
      <xdr:rowOff>28575</xdr:rowOff>
    </xdr:from>
    <xdr:to>
      <xdr:col>11</xdr:col>
      <xdr:colOff>581025</xdr:colOff>
      <xdr:row>26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k Nightingale" refreshedDate="44095.618738310186" createdVersion="6" refreshedVersion="6" minRefreshableVersion="3" recordCount="188">
  <cacheSource type="worksheet">
    <worksheetSource ref="AO10:AP198" sheet="Figure 3"/>
  </cacheSource>
  <cacheFields count="2">
    <cacheField name="71.873384" numFmtId="0">
      <sharedItems containsSemiMixedTypes="0" containsString="0" containsNumber="1" minValue="22.749791230218722" maxValue="97.9135541789435" count="188">
        <n v="74.863978239633681"/>
        <n v="78.674145187436523"/>
        <n v="75.632780961335015"/>
        <n v="97.9135541789435"/>
        <n v="58.472523984492028"/>
        <n v="55.092693151352201"/>
        <n v="65.73263270546407"/>
        <n v="59.881995640944474"/>
        <n v="67.99068849813402"/>
        <n v="79.426024578785942"/>
        <n v="83.083881553421534"/>
        <n v="59.371878111765284"/>
        <n v="75.910807102830773"/>
        <n v="54.657521799445789"/>
        <n v="52.000558934194949"/>
        <n v="47.361148799148225"/>
        <n v="42.57426392817765"/>
        <n v="41.834472629936741"/>
        <n v="56.562605273347209"/>
        <n v="61.637186760300352"/>
        <n v="57.000194243875328"/>
        <n v="58.989894369536323"/>
        <n v="51.889348477596641"/>
        <n v="49.198538951641972"/>
        <n v="47.648845415130801"/>
        <n v="55.979959185516947"/>
        <n v="66.080769786989194"/>
        <n v="59.649904253261056"/>
        <n v="72.376248677902012"/>
        <n v="62.816984647691079"/>
        <n v="49.834372649149685"/>
        <n v="63.22072695751536"/>
        <n v="76.61675174036786"/>
        <n v="66.936606779071823"/>
        <n v="76.412030044429656"/>
        <n v="68.094263777782857"/>
        <n v="78.039593390035193"/>
        <n v="57.610957798512864"/>
        <n v="58.54604208006733"/>
        <n v="82.6746855457762"/>
        <n v="84.340346062964656"/>
        <n v="68.706303610157903"/>
        <n v="72.787243843591398"/>
        <n v="67.935083269834863"/>
        <n v="67.67398045869102"/>
        <n v="74.651227800923877"/>
        <n v="75.676298096525656"/>
        <n v="71.870966385966227"/>
        <n v="60.063317037572148"/>
        <n v="61.463118219537783"/>
        <n v="42.796684841374265"/>
        <n v="48.516770500321925"/>
        <n v="67.51200001103696"/>
        <n v="83.765650004741573"/>
        <n v="77.368631131717265"/>
        <n v="67.985853260890622"/>
        <n v="78.570187586703327"/>
        <n v="89.928159871460764"/>
        <n v="65.751973654437677"/>
        <n v="75.661792384795447"/>
        <n v="72.842849071890541"/>
        <n v="66.963200583910549"/>
        <n v="76.902030737728737"/>
        <n v="59.108357681999735"/>
        <n v="76.71829172247935"/>
        <n v="67.901236609131033"/>
        <n v="65.988900279364501"/>
        <n v="67.514417629658666"/>
        <n v="38.599698914099058"/>
        <n v="56.212050573200365"/>
        <n v="65.007347118953376"/>
        <n v="89.2367209456539"/>
        <n v="79.056128929665476"/>
        <n v="37.248250104567468"/>
        <n v="25.554228831393399"/>
        <n v="68.769161694322165"/>
        <n v="86.877125170872446"/>
        <n v="95.11636943363392"/>
        <n v="93.968000588325324"/>
        <n v="82.445630237292121"/>
        <n v="80.593734373068145"/>
        <n v="90.542235001373143"/>
        <n v="85.895572010461322"/>
        <n v="85.228309270871478"/>
        <n v="61.581581532001195"/>
        <n v="70.142369071449068"/>
        <n v="51.616157573344282"/>
        <n v="60.25914414593003"/>
        <n v="90.252120766768869"/>
        <n v="74.914748230689426"/>
        <n v="82.607610684946181"/>
        <n v="64.088652042706499"/>
        <n v="40.872260418499224"/>
        <n v="75.60618715649629"/>
        <n v="60.991682588305842"/>
        <n v="48.536111449295547"/>
        <n v="81.5873756265878"/>
        <n v="63.012811756048968"/>
        <n v="74.010558866172772"/>
        <n v="79.469541713976582"/>
        <n v="80.339884417789406"/>
        <n v="59.616057592557226"/>
        <n v="87.962635932016781"/>
        <n v="46.31190231732942"/>
        <n v="48.777873311465775"/>
        <n v="52.962771145632473"/>
        <n v="85.457983039933197"/>
        <n v="77.141374981277252"/>
        <n v="51.732203267185994"/>
        <n v="50.325149229355247"/>
        <n v="35.664709907352453"/>
        <n v="41.880407383749088"/>
        <n v="75.831025688314597"/>
        <n v="51.490441405015765"/>
        <n v="76.009929466320585"/>
        <n v="31.7360796470862"/>
        <n v="57.592510806192386"/>
        <n v="43.483288529937717"/>
        <n v="75.598934300631186"/>
        <n v="66.755285382444143"/>
        <n v="64.00403539094691"/>
        <n v="67.32342575854419"/>
        <n v="70.623475177167833"/>
        <n v="66.155715964261958"/>
        <n v="64.842949052677611"/>
        <n v="56.514252900913164"/>
        <n v="62.451924235814026"/>
        <n v="58.907695336398447"/>
        <n v="59.154292435812081"/>
        <n v="52.293090787420923"/>
        <n v="66.719021103118607"/>
        <n v="57.191186114989812"/>
        <n v="61.134322086986273"/>
        <n v="83.468282914272194"/>
        <n v="43.913624644600731"/>
        <n v="65.710874137868743"/>
        <n v="61.218938738745855"/>
        <n v="58.854507726720996"/>
        <n v="62.505111845491477"/>
        <n v="30.597381276264414"/>
        <n v="66.470006385083266"/>
        <n v="75.149257236994558"/>
        <n v="35.609104679053303"/>
        <n v="63.692162588747316"/>
        <n v="60.189033205900664"/>
        <n v="60.370354602528344"/>
        <n v="62.983800332588537"/>
        <n v="22.749791230218722"/>
        <n v="54.814667009856443"/>
        <n v="72.032946833620286"/>
        <n v="58.537799687277989"/>
        <n v="83.477953388759005"/>
        <n v="71.706568319690462"/>
        <n v="58.634504432146088"/>
        <n v="60.147933689331737"/>
        <n v="78.538758544621189"/>
        <n v="67.727168068368471"/>
        <n v="66.968035821153947"/>
        <n v="65.41592466602107"/>
        <n v="54.384330895193422"/>
        <n v="42.274479219086565"/>
        <n v="60.3195846114726"/>
        <n v="69.79664960854565"/>
        <n v="67.018805812209692"/>
        <n v="43.95955939841307"/>
        <n v="70.033576233472473"/>
        <n v="51.536376158828112"/>
        <n v="76.974559296379795"/>
        <n v="24.77817325382696"/>
        <n v="55.987212041382065"/>
        <n v="40.553134760434524"/>
        <n v="65.744720798572573"/>
        <n v="73.087028552682483"/>
        <n v="62.476100422031053"/>
        <n v="69.632251542269884"/>
        <n v="67.666727602825901"/>
        <n v="42.010958789321009"/>
        <n v="65.478782750185317"/>
        <n v="61.395424898130123"/>
        <n v="70.091599080393337"/>
        <n v="81.292426154740113"/>
        <n v="53.572011038301447"/>
        <n v="62.906436536694066"/>
        <n v="72.003935410159841"/>
        <n v="65.239438506636787"/>
        <n v="54.333560904137677"/>
        <n v="56.794696661030628"/>
        <n v="56.739091432731485"/>
      </sharedItems>
    </cacheField>
    <cacheField name="Mon" numFmtId="0">
      <sharedItems count="7">
        <s v="Tue"/>
        <s v="Wed"/>
        <s v="Thu"/>
        <s v="Fri"/>
        <s v="Sat"/>
        <s v="Sun"/>
        <s v="M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k Nightingale" refreshedDate="44097.534094444447" createdVersion="6" refreshedVersion="6" minRefreshableVersion="3" recordCount="181">
  <cacheSource type="worksheet">
    <worksheetSource ref="AO10:AQ191" sheet="Figure 4"/>
  </cacheSource>
  <cacheFields count="3">
    <cacheField name="88.27913639" numFmtId="0">
      <sharedItems containsSemiMixedTypes="0" containsString="0" containsNumber="1" minValue="29.190902808648296" maxValue="218.68411528303636"/>
    </cacheField>
    <cacheField name="weekday" numFmtId="0">
      <sharedItems count="2">
        <s v="weekday"/>
        <s v="weekend"/>
      </sharedItems>
    </cacheField>
    <cacheField name="P1" numFmtId="0">
      <sharedItems count="6">
        <s v="P1"/>
        <s v="P2"/>
        <s v="P3"/>
        <s v="P4"/>
        <s v="P5"/>
        <s v="P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">
  <r>
    <x v="0"/>
    <x v="0"/>
  </r>
  <r>
    <x v="1"/>
    <x v="1"/>
  </r>
  <r>
    <x v="2"/>
    <x v="2"/>
  </r>
  <r>
    <x v="3"/>
    <x v="3"/>
  </r>
  <r>
    <x v="4"/>
    <x v="4"/>
  </r>
  <r>
    <x v="5"/>
    <x v="5"/>
  </r>
  <r>
    <x v="6"/>
    <x v="6"/>
  </r>
  <r>
    <x v="7"/>
    <x v="0"/>
  </r>
  <r>
    <x v="8"/>
    <x v="1"/>
  </r>
  <r>
    <x v="9"/>
    <x v="2"/>
  </r>
  <r>
    <x v="10"/>
    <x v="3"/>
  </r>
  <r>
    <x v="11"/>
    <x v="4"/>
  </r>
  <r>
    <x v="12"/>
    <x v="5"/>
  </r>
  <r>
    <x v="13"/>
    <x v="6"/>
  </r>
  <r>
    <x v="14"/>
    <x v="0"/>
  </r>
  <r>
    <x v="15"/>
    <x v="1"/>
  </r>
  <r>
    <x v="16"/>
    <x v="2"/>
  </r>
  <r>
    <x v="17"/>
    <x v="3"/>
  </r>
  <r>
    <x v="18"/>
    <x v="4"/>
  </r>
  <r>
    <x v="19"/>
    <x v="5"/>
  </r>
  <r>
    <x v="20"/>
    <x v="6"/>
  </r>
  <r>
    <x v="21"/>
    <x v="0"/>
  </r>
  <r>
    <x v="22"/>
    <x v="1"/>
  </r>
  <r>
    <x v="23"/>
    <x v="2"/>
  </r>
  <r>
    <x v="24"/>
    <x v="3"/>
  </r>
  <r>
    <x v="25"/>
    <x v="4"/>
  </r>
  <r>
    <x v="26"/>
    <x v="5"/>
  </r>
  <r>
    <x v="27"/>
    <x v="6"/>
  </r>
  <r>
    <x v="28"/>
    <x v="0"/>
  </r>
  <r>
    <x v="29"/>
    <x v="1"/>
  </r>
  <r>
    <x v="30"/>
    <x v="2"/>
  </r>
  <r>
    <x v="31"/>
    <x v="3"/>
  </r>
  <r>
    <x v="32"/>
    <x v="4"/>
  </r>
  <r>
    <x v="33"/>
    <x v="5"/>
  </r>
  <r>
    <x v="34"/>
    <x v="6"/>
  </r>
  <r>
    <x v="35"/>
    <x v="0"/>
  </r>
  <r>
    <x v="36"/>
    <x v="1"/>
  </r>
  <r>
    <x v="37"/>
    <x v="2"/>
  </r>
  <r>
    <x v="38"/>
    <x v="3"/>
  </r>
  <r>
    <x v="39"/>
    <x v="4"/>
  </r>
  <r>
    <x v="40"/>
    <x v="5"/>
  </r>
  <r>
    <x v="41"/>
    <x v="6"/>
  </r>
  <r>
    <x v="42"/>
    <x v="0"/>
  </r>
  <r>
    <x v="43"/>
    <x v="1"/>
  </r>
  <r>
    <x v="44"/>
    <x v="2"/>
  </r>
  <r>
    <x v="45"/>
    <x v="3"/>
  </r>
  <r>
    <x v="46"/>
    <x v="4"/>
  </r>
  <r>
    <x v="47"/>
    <x v="5"/>
  </r>
  <r>
    <x v="48"/>
    <x v="6"/>
  </r>
  <r>
    <x v="49"/>
    <x v="0"/>
  </r>
  <r>
    <x v="50"/>
    <x v="1"/>
  </r>
  <r>
    <x v="51"/>
    <x v="2"/>
  </r>
  <r>
    <x v="52"/>
    <x v="3"/>
  </r>
  <r>
    <x v="53"/>
    <x v="4"/>
  </r>
  <r>
    <x v="54"/>
    <x v="5"/>
  </r>
  <r>
    <x v="55"/>
    <x v="6"/>
  </r>
  <r>
    <x v="56"/>
    <x v="0"/>
  </r>
  <r>
    <x v="57"/>
    <x v="1"/>
  </r>
  <r>
    <x v="58"/>
    <x v="2"/>
  </r>
  <r>
    <x v="59"/>
    <x v="3"/>
  </r>
  <r>
    <x v="60"/>
    <x v="4"/>
  </r>
  <r>
    <x v="61"/>
    <x v="5"/>
  </r>
  <r>
    <x v="62"/>
    <x v="6"/>
  </r>
  <r>
    <x v="63"/>
    <x v="0"/>
  </r>
  <r>
    <x v="64"/>
    <x v="1"/>
  </r>
  <r>
    <x v="65"/>
    <x v="2"/>
  </r>
  <r>
    <x v="66"/>
    <x v="3"/>
  </r>
  <r>
    <x v="67"/>
    <x v="4"/>
  </r>
  <r>
    <x v="68"/>
    <x v="5"/>
  </r>
  <r>
    <x v="69"/>
    <x v="6"/>
  </r>
  <r>
    <x v="70"/>
    <x v="0"/>
  </r>
  <r>
    <x v="71"/>
    <x v="1"/>
  </r>
  <r>
    <x v="72"/>
    <x v="2"/>
  </r>
  <r>
    <x v="73"/>
    <x v="3"/>
  </r>
  <r>
    <x v="74"/>
    <x v="4"/>
  </r>
  <r>
    <x v="75"/>
    <x v="5"/>
  </r>
  <r>
    <x v="76"/>
    <x v="6"/>
  </r>
  <r>
    <x v="77"/>
    <x v="0"/>
  </r>
  <r>
    <x v="78"/>
    <x v="1"/>
  </r>
  <r>
    <x v="79"/>
    <x v="2"/>
  </r>
  <r>
    <x v="80"/>
    <x v="3"/>
  </r>
  <r>
    <x v="81"/>
    <x v="4"/>
  </r>
  <r>
    <x v="82"/>
    <x v="5"/>
  </r>
  <r>
    <x v="83"/>
    <x v="6"/>
  </r>
  <r>
    <x v="84"/>
    <x v="0"/>
  </r>
  <r>
    <x v="85"/>
    <x v="1"/>
  </r>
  <r>
    <x v="86"/>
    <x v="2"/>
  </r>
  <r>
    <x v="87"/>
    <x v="3"/>
  </r>
  <r>
    <x v="88"/>
    <x v="4"/>
  </r>
  <r>
    <x v="89"/>
    <x v="5"/>
  </r>
  <r>
    <x v="90"/>
    <x v="6"/>
  </r>
  <r>
    <x v="91"/>
    <x v="0"/>
  </r>
  <r>
    <x v="92"/>
    <x v="1"/>
  </r>
  <r>
    <x v="93"/>
    <x v="2"/>
  </r>
  <r>
    <x v="94"/>
    <x v="3"/>
  </r>
  <r>
    <x v="95"/>
    <x v="4"/>
  </r>
  <r>
    <x v="96"/>
    <x v="5"/>
  </r>
  <r>
    <x v="97"/>
    <x v="6"/>
  </r>
  <r>
    <x v="98"/>
    <x v="0"/>
  </r>
  <r>
    <x v="99"/>
    <x v="1"/>
  </r>
  <r>
    <x v="100"/>
    <x v="2"/>
  </r>
  <r>
    <x v="101"/>
    <x v="3"/>
  </r>
  <r>
    <x v="102"/>
    <x v="4"/>
  </r>
  <r>
    <x v="103"/>
    <x v="5"/>
  </r>
  <r>
    <x v="104"/>
    <x v="6"/>
  </r>
  <r>
    <x v="105"/>
    <x v="0"/>
  </r>
  <r>
    <x v="106"/>
    <x v="1"/>
  </r>
  <r>
    <x v="107"/>
    <x v="2"/>
  </r>
  <r>
    <x v="108"/>
    <x v="3"/>
  </r>
  <r>
    <x v="109"/>
    <x v="4"/>
  </r>
  <r>
    <x v="110"/>
    <x v="5"/>
  </r>
  <r>
    <x v="111"/>
    <x v="6"/>
  </r>
  <r>
    <x v="112"/>
    <x v="0"/>
  </r>
  <r>
    <x v="113"/>
    <x v="1"/>
  </r>
  <r>
    <x v="114"/>
    <x v="2"/>
  </r>
  <r>
    <x v="115"/>
    <x v="3"/>
  </r>
  <r>
    <x v="116"/>
    <x v="4"/>
  </r>
  <r>
    <x v="117"/>
    <x v="5"/>
  </r>
  <r>
    <x v="118"/>
    <x v="6"/>
  </r>
  <r>
    <x v="119"/>
    <x v="0"/>
  </r>
  <r>
    <x v="120"/>
    <x v="1"/>
  </r>
  <r>
    <x v="121"/>
    <x v="2"/>
  </r>
  <r>
    <x v="122"/>
    <x v="3"/>
  </r>
  <r>
    <x v="123"/>
    <x v="4"/>
  </r>
  <r>
    <x v="124"/>
    <x v="5"/>
  </r>
  <r>
    <x v="125"/>
    <x v="6"/>
  </r>
  <r>
    <x v="126"/>
    <x v="0"/>
  </r>
  <r>
    <x v="127"/>
    <x v="1"/>
  </r>
  <r>
    <x v="128"/>
    <x v="2"/>
  </r>
  <r>
    <x v="129"/>
    <x v="3"/>
  </r>
  <r>
    <x v="130"/>
    <x v="4"/>
  </r>
  <r>
    <x v="131"/>
    <x v="5"/>
  </r>
  <r>
    <x v="132"/>
    <x v="6"/>
  </r>
  <r>
    <x v="133"/>
    <x v="0"/>
  </r>
  <r>
    <x v="134"/>
    <x v="1"/>
  </r>
  <r>
    <x v="135"/>
    <x v="2"/>
  </r>
  <r>
    <x v="136"/>
    <x v="3"/>
  </r>
  <r>
    <x v="137"/>
    <x v="4"/>
  </r>
  <r>
    <x v="138"/>
    <x v="5"/>
  </r>
  <r>
    <x v="139"/>
    <x v="6"/>
  </r>
  <r>
    <x v="140"/>
    <x v="0"/>
  </r>
  <r>
    <x v="141"/>
    <x v="1"/>
  </r>
  <r>
    <x v="142"/>
    <x v="2"/>
  </r>
  <r>
    <x v="143"/>
    <x v="3"/>
  </r>
  <r>
    <x v="144"/>
    <x v="4"/>
  </r>
  <r>
    <x v="145"/>
    <x v="5"/>
  </r>
  <r>
    <x v="146"/>
    <x v="6"/>
  </r>
  <r>
    <x v="147"/>
    <x v="0"/>
  </r>
  <r>
    <x v="148"/>
    <x v="1"/>
  </r>
  <r>
    <x v="149"/>
    <x v="2"/>
  </r>
  <r>
    <x v="150"/>
    <x v="3"/>
  </r>
  <r>
    <x v="151"/>
    <x v="4"/>
  </r>
  <r>
    <x v="152"/>
    <x v="5"/>
  </r>
  <r>
    <x v="153"/>
    <x v="6"/>
  </r>
  <r>
    <x v="154"/>
    <x v="0"/>
  </r>
  <r>
    <x v="155"/>
    <x v="1"/>
  </r>
  <r>
    <x v="156"/>
    <x v="2"/>
  </r>
  <r>
    <x v="157"/>
    <x v="3"/>
  </r>
  <r>
    <x v="158"/>
    <x v="4"/>
  </r>
  <r>
    <x v="159"/>
    <x v="5"/>
  </r>
  <r>
    <x v="160"/>
    <x v="6"/>
  </r>
  <r>
    <x v="161"/>
    <x v="0"/>
  </r>
  <r>
    <x v="162"/>
    <x v="1"/>
  </r>
  <r>
    <x v="163"/>
    <x v="2"/>
  </r>
  <r>
    <x v="164"/>
    <x v="3"/>
  </r>
  <r>
    <x v="165"/>
    <x v="4"/>
  </r>
  <r>
    <x v="166"/>
    <x v="5"/>
  </r>
  <r>
    <x v="167"/>
    <x v="6"/>
  </r>
  <r>
    <x v="168"/>
    <x v="0"/>
  </r>
  <r>
    <x v="169"/>
    <x v="1"/>
  </r>
  <r>
    <x v="170"/>
    <x v="2"/>
  </r>
  <r>
    <x v="171"/>
    <x v="3"/>
  </r>
  <r>
    <x v="172"/>
    <x v="4"/>
  </r>
  <r>
    <x v="173"/>
    <x v="5"/>
  </r>
  <r>
    <x v="174"/>
    <x v="6"/>
  </r>
  <r>
    <x v="175"/>
    <x v="0"/>
  </r>
  <r>
    <x v="176"/>
    <x v="1"/>
  </r>
  <r>
    <x v="177"/>
    <x v="2"/>
  </r>
  <r>
    <x v="178"/>
    <x v="3"/>
  </r>
  <r>
    <x v="179"/>
    <x v="4"/>
  </r>
  <r>
    <x v="180"/>
    <x v="5"/>
  </r>
  <r>
    <x v="181"/>
    <x v="6"/>
  </r>
  <r>
    <x v="182"/>
    <x v="0"/>
  </r>
  <r>
    <x v="183"/>
    <x v="1"/>
  </r>
  <r>
    <x v="184"/>
    <x v="2"/>
  </r>
  <r>
    <x v="185"/>
    <x v="3"/>
  </r>
  <r>
    <x v="186"/>
    <x v="4"/>
  </r>
  <r>
    <x v="187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1">
  <r>
    <n v="83.886291214505007"/>
    <x v="0"/>
    <x v="0"/>
  </r>
  <r>
    <n v="81.101178651677088"/>
    <x v="0"/>
    <x v="0"/>
  </r>
  <r>
    <n v="70.813313878782125"/>
    <x v="0"/>
    <x v="0"/>
  </r>
  <r>
    <n v="93.094214381405465"/>
    <x v="0"/>
    <x v="0"/>
  </r>
  <r>
    <n v="50.026467928812835"/>
    <x v="1"/>
    <x v="0"/>
  </r>
  <r>
    <n v="51.877796396231965"/>
    <x v="1"/>
    <x v="0"/>
  </r>
  <r>
    <n v="83.537137161439119"/>
    <x v="0"/>
    <x v="0"/>
  </r>
  <r>
    <n v="69.903889368470971"/>
    <x v="0"/>
    <x v="0"/>
  </r>
  <r>
    <n v="70.115005772650349"/>
    <x v="0"/>
    <x v="0"/>
  </r>
  <r>
    <n v="87.767585106725846"/>
    <x v="0"/>
    <x v="0"/>
  </r>
  <r>
    <n v="85.721379958525731"/>
    <x v="0"/>
    <x v="0"/>
  </r>
  <r>
    <n v="72.924477920575896"/>
    <x v="1"/>
    <x v="0"/>
  </r>
  <r>
    <n v="94.409631976676962"/>
    <x v="1"/>
    <x v="0"/>
  </r>
  <r>
    <n v="68.767108730582024"/>
    <x v="0"/>
    <x v="0"/>
  </r>
  <r>
    <n v="67.784605464978014"/>
    <x v="0"/>
    <x v="0"/>
  </r>
  <r>
    <n v="66.201232433632697"/>
    <x v="0"/>
    <x v="0"/>
  </r>
  <r>
    <n v="58.812158287354542"/>
    <x v="0"/>
    <x v="0"/>
  </r>
  <r>
    <n v="60.28997311661017"/>
    <x v="0"/>
    <x v="0"/>
  </r>
  <r>
    <n v="84.316643884562964"/>
    <x v="1"/>
    <x v="0"/>
  </r>
  <r>
    <n v="88.474013074556822"/>
    <x v="1"/>
    <x v="0"/>
  </r>
  <r>
    <n v="85.640181341533676"/>
    <x v="0"/>
    <x v="0"/>
  </r>
  <r>
    <n v="90.966810616213294"/>
    <x v="0"/>
    <x v="0"/>
  </r>
  <r>
    <n v="84.706397246124894"/>
    <x v="0"/>
    <x v="0"/>
  </r>
  <r>
    <n v="62.693452179575374"/>
    <x v="0"/>
    <x v="0"/>
  </r>
  <r>
    <n v="71.885135623077417"/>
    <x v="0"/>
    <x v="0"/>
  </r>
  <r>
    <n v="91.283485222482369"/>
    <x v="1"/>
    <x v="0"/>
  </r>
  <r>
    <n v="114.80672456508434"/>
    <x v="1"/>
    <x v="0"/>
  </r>
  <r>
    <n v="85.875657330810668"/>
    <x v="0"/>
    <x v="0"/>
  </r>
  <r>
    <n v="122.79666847710379"/>
    <x v="0"/>
    <x v="0"/>
  </r>
  <r>
    <n v="104.82741453675924"/>
    <x v="0"/>
    <x v="0"/>
  </r>
  <r>
    <n v="78.673340003614271"/>
    <x v="0"/>
    <x v="0"/>
  </r>
  <r>
    <n v="114.50628968221368"/>
    <x v="0"/>
    <x v="0"/>
  </r>
  <r>
    <n v="120.49062775452907"/>
    <x v="1"/>
    <x v="0"/>
  </r>
  <r>
    <n v="106.19155130222597"/>
    <x v="1"/>
    <x v="0"/>
  </r>
  <r>
    <n v="120.55558664812271"/>
    <x v="0"/>
    <x v="1"/>
  </r>
  <r>
    <n v="113.54002614000808"/>
    <x v="0"/>
    <x v="1"/>
  </r>
  <r>
    <n v="134.8384233770274"/>
    <x v="0"/>
    <x v="1"/>
  </r>
  <r>
    <n v="102.70001077156708"/>
    <x v="0"/>
    <x v="1"/>
  </r>
  <r>
    <n v="104.51885979218937"/>
    <x v="0"/>
    <x v="1"/>
  </r>
  <r>
    <n v="138.57355975866253"/>
    <x v="1"/>
    <x v="1"/>
  </r>
  <r>
    <n v="155.85262545457451"/>
    <x v="1"/>
    <x v="1"/>
  </r>
  <r>
    <n v="119.59744296761632"/>
    <x v="0"/>
    <x v="1"/>
  </r>
  <r>
    <n v="124.81039417850705"/>
    <x v="0"/>
    <x v="1"/>
  </r>
  <r>
    <n v="133.60420439874798"/>
    <x v="0"/>
    <x v="1"/>
  </r>
  <r>
    <n v="130.64857474023671"/>
    <x v="0"/>
    <x v="1"/>
  </r>
  <r>
    <n v="150.37171880760994"/>
    <x v="0"/>
    <x v="1"/>
  </r>
  <r>
    <n v="159.80699810208819"/>
    <x v="1"/>
    <x v="1"/>
  </r>
  <r>
    <n v="142.90956590603895"/>
    <x v="1"/>
    <x v="1"/>
  </r>
  <r>
    <n v="116.38197773473044"/>
    <x v="0"/>
    <x v="1"/>
  </r>
  <r>
    <n v="107.88860239736017"/>
    <x v="0"/>
    <x v="1"/>
  </r>
  <r>
    <n v="73.963820218074346"/>
    <x v="0"/>
    <x v="1"/>
  </r>
  <r>
    <n v="77.975031897482495"/>
    <x v="0"/>
    <x v="1"/>
  </r>
  <r>
    <n v="122.64239110481887"/>
    <x v="0"/>
    <x v="1"/>
  </r>
  <r>
    <n v="165.27978488735354"/>
    <x v="1"/>
    <x v="1"/>
  </r>
  <r>
    <n v="154.8863619123689"/>
    <x v="1"/>
    <x v="1"/>
  </r>
  <r>
    <n v="118.01406993627101"/>
    <x v="0"/>
    <x v="1"/>
  </r>
  <r>
    <n v="153.92009837016329"/>
    <x v="0"/>
    <x v="1"/>
  </r>
  <r>
    <n v="187.98291819833562"/>
    <x v="0"/>
    <x v="1"/>
  </r>
  <r>
    <n v="131.72851634623123"/>
    <x v="0"/>
    <x v="1"/>
  </r>
  <r>
    <n v="172.39278373585867"/>
    <x v="0"/>
    <x v="1"/>
  </r>
  <r>
    <n v="180.12289207350349"/>
    <x v="1"/>
    <x v="1"/>
  </r>
  <r>
    <n v="103.98294892004174"/>
    <x v="1"/>
    <x v="1"/>
  </r>
  <r>
    <n v="144.54165810757948"/>
    <x v="0"/>
    <x v="2"/>
  </r>
  <r>
    <n v="115.4969128095169"/>
    <x v="0"/>
    <x v="2"/>
  </r>
  <r>
    <n v="148.8939039783543"/>
    <x v="0"/>
    <x v="2"/>
  </r>
  <r>
    <n v="132.22382790988283"/>
    <x v="0"/>
    <x v="2"/>
  </r>
  <r>
    <n v="130.42121861265895"/>
    <x v="0"/>
    <x v="2"/>
  </r>
  <r>
    <n v="148.34175338280824"/>
    <x v="1"/>
    <x v="2"/>
  </r>
  <r>
    <n v="67.037578188650997"/>
    <x v="1"/>
    <x v="2"/>
  </r>
  <r>
    <n v="104.22654477101794"/>
    <x v="0"/>
    <x v="2"/>
  </r>
  <r>
    <n v="124.92407224229596"/>
    <x v="0"/>
    <x v="2"/>
  </r>
  <r>
    <n v="218.68411528303636"/>
    <x v="0"/>
    <x v="2"/>
  </r>
  <r>
    <n v="158.50782023021509"/>
    <x v="0"/>
    <x v="2"/>
  </r>
  <r>
    <n v="56.140723788315519"/>
    <x v="0"/>
    <x v="2"/>
  </r>
  <r>
    <n v="29.190902808648296"/>
    <x v="1"/>
    <x v="2"/>
  </r>
  <r>
    <n v="114.66868691619783"/>
    <x v="1"/>
    <x v="2"/>
  </r>
  <r>
    <n v="212.81345527450992"/>
    <x v="0"/>
    <x v="2"/>
  </r>
  <r>
    <n v="192.76551673916842"/>
    <x v="0"/>
    <x v="2"/>
  </r>
  <r>
    <n v="197.61307417359487"/>
    <x v="0"/>
    <x v="2"/>
  </r>
  <r>
    <n v="199.76483752388464"/>
    <x v="0"/>
    <x v="2"/>
  </r>
  <r>
    <n v="195.61558819558999"/>
    <x v="0"/>
    <x v="2"/>
  </r>
  <r>
    <n v="202.01403921456495"/>
    <x v="1"/>
    <x v="2"/>
  </r>
  <r>
    <n v="194.93351981285662"/>
    <x v="1"/>
    <x v="2"/>
  </r>
  <r>
    <n v="189.1440584213222"/>
    <x v="0"/>
    <x v="2"/>
  </r>
  <r>
    <n v="152.31236575372037"/>
    <x v="0"/>
    <x v="2"/>
  </r>
  <r>
    <n v="145.66219902207001"/>
    <x v="0"/>
    <x v="2"/>
  </r>
  <r>
    <n v="104.00730850513935"/>
    <x v="0"/>
    <x v="2"/>
  </r>
  <r>
    <n v="107.00353747214663"/>
    <x v="0"/>
    <x v="2"/>
  </r>
  <r>
    <n v="167.09051404627667"/>
    <x v="1"/>
    <x v="2"/>
  </r>
  <r>
    <n v="186.16406917771334"/>
    <x v="1"/>
    <x v="2"/>
  </r>
  <r>
    <n v="167.73198312051397"/>
    <x v="0"/>
    <x v="3"/>
  </r>
  <r>
    <n v="140.85524089613961"/>
    <x v="0"/>
    <x v="3"/>
  </r>
  <r>
    <n v="66.298670774023165"/>
    <x v="0"/>
    <x v="3"/>
  </r>
  <r>
    <n v="156.29921784803088"/>
    <x v="0"/>
    <x v="3"/>
  </r>
  <r>
    <n v="134.90338227062105"/>
    <x v="0"/>
    <x v="3"/>
  </r>
  <r>
    <n v="87.288513266472648"/>
    <x v="1"/>
    <x v="3"/>
  </r>
  <r>
    <n v="194.77924244057169"/>
    <x v="1"/>
    <x v="3"/>
  </r>
  <r>
    <n v="142.97452479963258"/>
    <x v="0"/>
    <x v="3"/>
  </r>
  <r>
    <n v="174.40650943726195"/>
    <x v="0"/>
    <x v="3"/>
  </r>
  <r>
    <n v="165.33662391924798"/>
    <x v="0"/>
    <x v="3"/>
  </r>
  <r>
    <n v="182.97296352992507"/>
    <x v="0"/>
    <x v="3"/>
  </r>
  <r>
    <n v="127.25447254996828"/>
    <x v="0"/>
    <x v="3"/>
  </r>
  <r>
    <n v="209.97962354148677"/>
    <x v="1"/>
    <x v="3"/>
  </r>
  <r>
    <n v="82.822589331908929"/>
    <x v="1"/>
    <x v="3"/>
  </r>
  <r>
    <n v="86.289770277470211"/>
    <x v="0"/>
    <x v="3"/>
  </r>
  <r>
    <n v="100.06917558102408"/>
    <x v="0"/>
    <x v="3"/>
  </r>
  <r>
    <n v="202.50123091651733"/>
    <x v="0"/>
    <x v="3"/>
  </r>
  <r>
    <n v="200.51186480021167"/>
    <x v="0"/>
    <x v="3"/>
  </r>
  <r>
    <n v="99.825579730047878"/>
    <x v="0"/>
    <x v="3"/>
  </r>
  <r>
    <n v="98.623840198565276"/>
    <x v="1"/>
    <x v="3"/>
  </r>
  <r>
    <n v="59.624144457275221"/>
    <x v="1"/>
    <x v="3"/>
  </r>
  <r>
    <n v="63.838352679163521"/>
    <x v="0"/>
    <x v="3"/>
  </r>
  <r>
    <n v="162.07243951616687"/>
    <x v="0"/>
    <x v="3"/>
  </r>
  <r>
    <n v="100.39397004899236"/>
    <x v="0"/>
    <x v="3"/>
  </r>
  <r>
    <n v="178.73439572293915"/>
    <x v="0"/>
    <x v="3"/>
  </r>
  <r>
    <n v="47.233235504285709"/>
    <x v="0"/>
    <x v="3"/>
  </r>
  <r>
    <n v="114.01909798026128"/>
    <x v="1"/>
    <x v="3"/>
  </r>
  <r>
    <n v="58.349326170499758"/>
    <x v="1"/>
    <x v="3"/>
  </r>
  <r>
    <n v="150.55847562669169"/>
    <x v="0"/>
    <x v="4"/>
  </r>
  <r>
    <n v="129.97462621920258"/>
    <x v="0"/>
    <x v="4"/>
  </r>
  <r>
    <n v="127.27883213506593"/>
    <x v="0"/>
    <x v="4"/>
  </r>
  <r>
    <n v="132.97897504790905"/>
    <x v="0"/>
    <x v="4"/>
  </r>
  <r>
    <n v="131.07080754859547"/>
    <x v="0"/>
    <x v="4"/>
  </r>
  <r>
    <n v="144.23310336300963"/>
    <x v="1"/>
    <x v="4"/>
  </r>
  <r>
    <n v="140.47360739627689"/>
    <x v="1"/>
    <x v="4"/>
  </r>
  <r>
    <n v="112.80923858707948"/>
    <x v="0"/>
    <x v="4"/>
  </r>
  <r>
    <n v="129.97462621920258"/>
    <x v="0"/>
    <x v="4"/>
  </r>
  <r>
    <n v="113.59686517190252"/>
    <x v="0"/>
    <x v="4"/>
  </r>
  <r>
    <n v="132.46742376085902"/>
    <x v="0"/>
    <x v="4"/>
  </r>
  <r>
    <n v="101.27091511250667"/>
    <x v="0"/>
    <x v="4"/>
  </r>
  <r>
    <n v="134.27003305808293"/>
    <x v="1"/>
    <x v="4"/>
  </r>
  <r>
    <n v="117.76235422359559"/>
    <x v="1"/>
    <x v="4"/>
  </r>
  <r>
    <n v="122.47187400913553"/>
    <x v="0"/>
    <x v="4"/>
  </r>
  <r>
    <n v="155.17867693354032"/>
    <x v="0"/>
    <x v="4"/>
  </r>
  <r>
    <n v="58.308726862003724"/>
    <x v="0"/>
    <x v="4"/>
  </r>
  <r>
    <n v="115.22895737344309"/>
    <x v="0"/>
    <x v="4"/>
  </r>
  <r>
    <n v="130.90029045291215"/>
    <x v="0"/>
    <x v="4"/>
  </r>
  <r>
    <n v="97.519539007473156"/>
    <x v="1"/>
    <x v="4"/>
  </r>
  <r>
    <n v="114.55500885240892"/>
    <x v="1"/>
    <x v="4"/>
  </r>
  <r>
    <n v="43.181424516381533"/>
    <x v="0"/>
    <x v="4"/>
  </r>
  <r>
    <n v="113.40198849112157"/>
    <x v="0"/>
    <x v="4"/>
  </r>
  <r>
    <n v="137.21754285489499"/>
    <x v="0"/>
    <x v="4"/>
  </r>
  <r>
    <n v="61.637870158678496"/>
    <x v="0"/>
    <x v="4"/>
  </r>
  <r>
    <n v="140.91207992803407"/>
    <x v="0"/>
    <x v="4"/>
  </r>
  <r>
    <n v="113.30455015073109"/>
    <x v="1"/>
    <x v="4"/>
  </r>
  <r>
    <n v="110.9091909494651"/>
    <x v="1"/>
    <x v="4"/>
  </r>
  <r>
    <n v="118.68801845730516"/>
    <x v="0"/>
    <x v="5"/>
  </r>
  <r>
    <n v="35.02096350867874"/>
    <x v="0"/>
    <x v="5"/>
  </r>
  <r>
    <n v="79.063093365176201"/>
    <x v="0"/>
    <x v="5"/>
  </r>
  <r>
    <n v="149.92512641415357"/>
    <x v="0"/>
    <x v="5"/>
  </r>
  <r>
    <n v="111.67245794919054"/>
    <x v="0"/>
    <x v="5"/>
  </r>
  <r>
    <n v="165.56398004682578"/>
    <x v="1"/>
    <x v="5"/>
  </r>
  <r>
    <n v="135.9102451213227"/>
    <x v="1"/>
    <x v="5"/>
  </r>
  <r>
    <n v="119.0457162110051"/>
    <x v="0"/>
    <x v="5"/>
  </r>
  <r>
    <n v="106.71934231267441"/>
    <x v="0"/>
    <x v="5"/>
  </r>
  <r>
    <n v="149.52725319089245"/>
    <x v="0"/>
    <x v="5"/>
  </r>
  <r>
    <n v="138.59791934376014"/>
    <x v="0"/>
    <x v="5"/>
  </r>
  <r>
    <n v="135.11449867480044"/>
    <x v="0"/>
    <x v="5"/>
  </r>
  <r>
    <n v="137.32310105698468"/>
    <x v="1"/>
    <x v="5"/>
  </r>
  <r>
    <n v="113.85670074627714"/>
    <x v="1"/>
    <x v="5"/>
  </r>
  <r>
    <n v="70.55347830440752"/>
    <x v="0"/>
    <x v="5"/>
  </r>
  <r>
    <n v="97.649456794660466"/>
    <x v="0"/>
    <x v="5"/>
  </r>
  <r>
    <n v="129.87718787881209"/>
    <x v="0"/>
    <x v="5"/>
  </r>
  <r>
    <n v="110.93355053456271"/>
    <x v="0"/>
    <x v="5"/>
  </r>
  <r>
    <n v="72.605492523625642"/>
    <x v="0"/>
    <x v="5"/>
  </r>
  <r>
    <n v="118.10338841496228"/>
    <x v="1"/>
    <x v="5"/>
  </r>
  <r>
    <n v="91.981793328614145"/>
    <x v="1"/>
    <x v="5"/>
  </r>
  <r>
    <n v="128.49681138994694"/>
    <x v="0"/>
    <x v="5"/>
  </r>
  <r>
    <n v="40.412551676952027"/>
    <x v="0"/>
    <x v="5"/>
  </r>
  <r>
    <n v="88.384694595865554"/>
    <x v="0"/>
    <x v="5"/>
  </r>
  <r>
    <n v="63.529797934593667"/>
    <x v="0"/>
    <x v="5"/>
  </r>
  <r>
    <n v="106.85737996156092"/>
    <x v="0"/>
    <x v="5"/>
  </r>
  <r>
    <n v="120.71798388210686"/>
    <x v="1"/>
    <x v="5"/>
  </r>
  <r>
    <n v="122.54495276442839"/>
    <x v="1"/>
    <x v="5"/>
  </r>
  <r>
    <n v="118.74485748919963"/>
    <x v="0"/>
    <x v="5"/>
  </r>
  <r>
    <n v="113.60498503360175"/>
    <x v="0"/>
    <x v="5"/>
  </r>
  <r>
    <n v="60.436130627195894"/>
    <x v="0"/>
    <x v="5"/>
  </r>
  <r>
    <n v="98.502042273077166"/>
    <x v="0"/>
    <x v="5"/>
  </r>
  <r>
    <n v="85.908136777607496"/>
    <x v="0"/>
    <x v="5"/>
  </r>
  <r>
    <n v="103.90175030304967"/>
    <x v="1"/>
    <x v="5"/>
  </r>
  <r>
    <n v="134.92774185571866"/>
    <x v="1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R4:AS12" firstHeaderRow="1" firstDataRow="1" firstDataCol="1"/>
  <pivotFields count="2">
    <pivotField dataField="1" showAll="0"/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Average of 71.873384" fld="0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S13:AV21" firstHeaderRow="1" firstDataRow="2" firstDataCol="1"/>
  <pivotFields count="3">
    <pivotField dataField="1" showAll="0"/>
    <pivotField axis="axisCol" showAll="0">
      <items count="3">
        <item x="0"/>
        <item x="1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Average of 88.27913639" fld="0" subtotal="average" baseField="0" baseItem="680570904"/>
  </dataFields>
  <formats count="1">
    <format dxfId="0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workbookViewId="0"/>
  </sheetViews>
  <sheetFormatPr defaultRowHeight="15" x14ac:dyDescent="0.25"/>
  <sheetData>
    <row r="1" spans="1:1" s="56" customFormat="1" ht="18.75" x14ac:dyDescent="0.3">
      <c r="A1" s="57" t="s">
        <v>176</v>
      </c>
    </row>
    <row r="3" spans="1:1" x14ac:dyDescent="0.25">
      <c r="A3" s="37" t="s">
        <v>127</v>
      </c>
    </row>
    <row r="4" spans="1:1" x14ac:dyDescent="0.25">
      <c r="A4" s="37" t="s">
        <v>128</v>
      </c>
    </row>
    <row r="5" spans="1:1" x14ac:dyDescent="0.25">
      <c r="A5" s="38" t="s">
        <v>129</v>
      </c>
    </row>
    <row r="6" spans="1:1" x14ac:dyDescent="0.25">
      <c r="A6" s="38" t="s">
        <v>130</v>
      </c>
    </row>
    <row r="7" spans="1:1" x14ac:dyDescent="0.25">
      <c r="A7" s="38" t="s">
        <v>131</v>
      </c>
    </row>
    <row r="8" spans="1:1" x14ac:dyDescent="0.25">
      <c r="A8" s="38" t="s">
        <v>132</v>
      </c>
    </row>
    <row r="9" spans="1:1" x14ac:dyDescent="0.25">
      <c r="A9" s="38" t="s">
        <v>133</v>
      </c>
    </row>
    <row r="10" spans="1:1" x14ac:dyDescent="0.25">
      <c r="A10" s="38" t="s">
        <v>134</v>
      </c>
    </row>
    <row r="11" spans="1:1" x14ac:dyDescent="0.25">
      <c r="A11" s="38" t="s">
        <v>135</v>
      </c>
    </row>
    <row r="12" spans="1:1" x14ac:dyDescent="0.25">
      <c r="A12" s="38" t="s">
        <v>136</v>
      </c>
    </row>
    <row r="13" spans="1:1" x14ac:dyDescent="0.25">
      <c r="A13" s="38" t="s">
        <v>137</v>
      </c>
    </row>
    <row r="14" spans="1:1" x14ac:dyDescent="0.25">
      <c r="A14" s="38" t="s">
        <v>138</v>
      </c>
    </row>
    <row r="15" spans="1:1" x14ac:dyDescent="0.25">
      <c r="A15" s="38" t="s">
        <v>139</v>
      </c>
    </row>
    <row r="16" spans="1:1" x14ac:dyDescent="0.25">
      <c r="A16" s="38" t="s">
        <v>140</v>
      </c>
    </row>
    <row r="17" spans="1:1" x14ac:dyDescent="0.25">
      <c r="A17" s="37" t="s">
        <v>141</v>
      </c>
    </row>
    <row r="18" spans="1:1" x14ac:dyDescent="0.25">
      <c r="A18" s="38" t="s">
        <v>142</v>
      </c>
    </row>
    <row r="19" spans="1:1" x14ac:dyDescent="0.25">
      <c r="A19" s="38" t="s">
        <v>143</v>
      </c>
    </row>
    <row r="20" spans="1:1" x14ac:dyDescent="0.25">
      <c r="A20" s="38" t="s">
        <v>144</v>
      </c>
    </row>
    <row r="21" spans="1:1" x14ac:dyDescent="0.25">
      <c r="A21" s="38" t="s">
        <v>145</v>
      </c>
    </row>
    <row r="22" spans="1:1" x14ac:dyDescent="0.25">
      <c r="A22" s="38" t="s">
        <v>146</v>
      </c>
    </row>
    <row r="23" spans="1:1" x14ac:dyDescent="0.25">
      <c r="A23" s="38" t="s">
        <v>147</v>
      </c>
    </row>
    <row r="24" spans="1:1" x14ac:dyDescent="0.25">
      <c r="A24" s="38" t="s">
        <v>148</v>
      </c>
    </row>
    <row r="25" spans="1:1" x14ac:dyDescent="0.25">
      <c r="A25" s="38" t="s">
        <v>149</v>
      </c>
    </row>
    <row r="26" spans="1:1" x14ac:dyDescent="0.25">
      <c r="A26" s="38" t="s">
        <v>151</v>
      </c>
    </row>
    <row r="27" spans="1:1" x14ac:dyDescent="0.25">
      <c r="A27" s="38" t="s">
        <v>150</v>
      </c>
    </row>
    <row r="28" spans="1:1" x14ac:dyDescent="0.25">
      <c r="A28" s="38" t="s">
        <v>152</v>
      </c>
    </row>
    <row r="29" spans="1:1" x14ac:dyDescent="0.25">
      <c r="A29" s="38" t="s">
        <v>153</v>
      </c>
    </row>
    <row r="30" spans="1:1" x14ac:dyDescent="0.25">
      <c r="A30" s="38" t="s">
        <v>154</v>
      </c>
    </row>
    <row r="31" spans="1:1" x14ac:dyDescent="0.25">
      <c r="A31" s="38" t="s">
        <v>155</v>
      </c>
    </row>
  </sheetData>
  <hyperlinks>
    <hyperlink ref="A3" location="'Timeline graphic'!D2" display="'Timeline graphic"/>
    <hyperlink ref="A4" location="'Figure 1'!A1" display="Figure 1: Daily trends by mode"/>
    <hyperlink ref="A5" location="'Figure 2'!A1" display="Figure 2: Seven day average trends by mode"/>
    <hyperlink ref="A6" location="'Figure 3'!A1" display="Figure 3: Walking index"/>
    <hyperlink ref="A7" location="'Figure 4'!A1" display="Figure 4: Cycling index"/>
    <hyperlink ref="A8" location="'Figure 5'!A1" display="Figure 5: Bus indices"/>
    <hyperlink ref="A9" location="'Figure 6'!A1" display="Figure 6: Concessionary bus trips"/>
    <hyperlink ref="A10" location="'Figure 7'!A1" display="Figure 7: Scotrail daily passenger index"/>
    <hyperlink ref="A11" location="'Figure 8'!A1" display="Figure 8: Scotrail weekly patronage and timetabled service"/>
    <hyperlink ref="A12" location="'Figure 9'!A1" display="Figure 9 : Ferry passengers carried weekly"/>
    <hyperlink ref="A13" location="'Figure 10'!A1" display="Figure 10: Actual ferry passengers and cars carried weekly"/>
    <hyperlink ref="A14" location="'Figure 11'!A1" display="Figure 11: Cars and commercial vehicles carried by ferry weekly"/>
    <hyperlink ref="A15" location="'Figure 12'!A1" display="Figure 12: Actual commercial vehicles carried by ferry weekly"/>
    <hyperlink ref="A16" location="'Figure 13'!A1" display="Figure 13: Scottish Area Control flight index"/>
    <hyperlink ref="A17" location="'Figure 14'!A1" display="Figure 14: Trunk road traffic"/>
    <hyperlink ref="A18" location="'Figure 15'!A1" display="Figure 15: Tourist route car traffic (average in week beginning 2 March = 100)"/>
    <hyperlink ref="A19" location="'Figure 16'!A1" display="Figure 16: Tourist route car traffic (equivalent day in 2019 = 100)"/>
    <hyperlink ref="A20" location="'Figures 17-20'!A1" display="Figure 17: Average number of cars passing selected counters on weekdays"/>
    <hyperlink ref="A21" location="'Figures 17-20'!I1" display="Figure 18: Average number of HGVs passing selected counters on weekdays"/>
    <hyperlink ref="A22" location="'Figures 17-20'!Q1" display="Figure 19: Average number of vehicles passing selected counters on weekdays"/>
    <hyperlink ref="A23" location="'Figures 17-20'!Y1" display="Figure 20: Average number of vehicles passing selected counters on weekend days"/>
    <hyperlink ref="A24" location="'Figure 21'!A1" display="Figure 21: Glasgow Subway and Edinburgh Tram patronage"/>
    <hyperlink ref="A25" location="'Figure 22'!A1" display="Figure 22: Cross border road traffic indices"/>
    <hyperlink ref="A26" location="'Figure 23'!A1" display="Figure 23: Workplace movements"/>
    <hyperlink ref="A27" location="'Figure 24'!A1" display="Figure 24: Grocery and pharmacy movements"/>
    <hyperlink ref="A28" location="'Figure 25'!A1" display="Figure 25: Retail and recreation movements"/>
    <hyperlink ref="A29" location="'Figure 26'!A1" display="Figure 26: Aberdeen Restrictions"/>
    <hyperlink ref="A30" location="'Figure 27'!A1" display="Figure 27: Respondents very or fairly concerned about COVID-19 transmission by mode"/>
    <hyperlink ref="A31" location="'Figure 28'!A1" display="Figure 28: Respondents very or fairly concerned about physical distancing by mode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workbookViewId="0"/>
  </sheetViews>
  <sheetFormatPr defaultRowHeight="15" x14ac:dyDescent="0.25"/>
  <cols>
    <col min="13" max="13" width="21" customWidth="1"/>
    <col min="14" max="14" width="12.85546875" style="9" customWidth="1"/>
    <col min="15" max="15" width="17.5703125" customWidth="1"/>
    <col min="17" max="17" width="20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163</v>
      </c>
      <c r="AF1" s="39" t="s">
        <v>16</v>
      </c>
      <c r="AG1" s="40">
        <v>43906</v>
      </c>
      <c r="AH1" s="39"/>
    </row>
    <row r="2" spans="1:34" x14ac:dyDescent="0.25">
      <c r="N2" s="9" t="s">
        <v>4</v>
      </c>
      <c r="O2" t="s">
        <v>101</v>
      </c>
      <c r="P2" t="s">
        <v>102</v>
      </c>
      <c r="Q2" t="s">
        <v>103</v>
      </c>
      <c r="AF2" s="39" t="s">
        <v>17</v>
      </c>
      <c r="AG2" s="40">
        <v>43913</v>
      </c>
      <c r="AH2" s="39"/>
    </row>
    <row r="3" spans="1:34" x14ac:dyDescent="0.25">
      <c r="N3" s="9">
        <v>43898</v>
      </c>
      <c r="O3" s="5">
        <v>106.04445721767854</v>
      </c>
      <c r="P3" s="5">
        <v>100</v>
      </c>
      <c r="Q3" s="5">
        <f t="shared" ref="Q3:Q29" si="0">100*O3/P3</f>
        <v>106.04445721767854</v>
      </c>
      <c r="AF3" s="39" t="s">
        <v>18</v>
      </c>
      <c r="AG3" s="40">
        <v>43980</v>
      </c>
      <c r="AH3" s="39"/>
    </row>
    <row r="4" spans="1:34" x14ac:dyDescent="0.25">
      <c r="N4" s="9">
        <v>43905</v>
      </c>
      <c r="O4" s="5">
        <v>96.468151128407854</v>
      </c>
      <c r="P4" s="5">
        <v>100</v>
      </c>
      <c r="Q4" s="5">
        <f t="shared" si="0"/>
        <v>96.468151128407868</v>
      </c>
      <c r="AF4" s="39" t="s">
        <v>19</v>
      </c>
      <c r="AG4" s="40">
        <v>44001</v>
      </c>
      <c r="AH4" s="39"/>
    </row>
    <row r="5" spans="1:34" x14ac:dyDescent="0.25">
      <c r="N5" s="9">
        <v>43912</v>
      </c>
      <c r="O5" s="5">
        <v>41.873130665306483</v>
      </c>
      <c r="P5" s="5">
        <v>100</v>
      </c>
      <c r="Q5" s="5">
        <f t="shared" si="0"/>
        <v>41.873130665306483</v>
      </c>
      <c r="AF5" s="39" t="s">
        <v>20</v>
      </c>
      <c r="AG5" s="40">
        <v>44022</v>
      </c>
      <c r="AH5" s="39"/>
    </row>
    <row r="6" spans="1:34" x14ac:dyDescent="0.25">
      <c r="N6" s="9">
        <v>43919</v>
      </c>
      <c r="O6" s="5">
        <v>17.536903353172846</v>
      </c>
      <c r="P6" s="5">
        <v>43</v>
      </c>
      <c r="Q6" s="5">
        <f t="shared" si="0"/>
        <v>40.783496170169414</v>
      </c>
      <c r="AF6" s="39" t="s">
        <v>21</v>
      </c>
      <c r="AG6" s="40">
        <v>44027</v>
      </c>
      <c r="AH6" s="39"/>
    </row>
    <row r="7" spans="1:34" x14ac:dyDescent="0.25">
      <c r="N7" s="9">
        <v>43926</v>
      </c>
      <c r="O7" s="5">
        <v>14.955801698437559</v>
      </c>
      <c r="P7" s="5">
        <v>43</v>
      </c>
      <c r="Q7" s="5">
        <f t="shared" si="0"/>
        <v>34.780934182412928</v>
      </c>
      <c r="AF7" s="39" t="s">
        <v>22</v>
      </c>
      <c r="AG7" s="40">
        <v>44055</v>
      </c>
      <c r="AH7" s="39"/>
    </row>
    <row r="8" spans="1:34" x14ac:dyDescent="0.25">
      <c r="N8" s="9">
        <v>43933</v>
      </c>
      <c r="O8" s="5">
        <v>7.481971722600635</v>
      </c>
      <c r="P8" s="5">
        <v>43</v>
      </c>
      <c r="Q8" s="5">
        <f t="shared" si="0"/>
        <v>17.399934238606129</v>
      </c>
      <c r="AF8" s="39"/>
      <c r="AH8" s="39"/>
    </row>
    <row r="9" spans="1:34" x14ac:dyDescent="0.25">
      <c r="N9" s="9">
        <v>43940</v>
      </c>
      <c r="O9" s="5">
        <v>6.0616317904279491</v>
      </c>
      <c r="P9" s="5">
        <v>43</v>
      </c>
      <c r="Q9" s="5">
        <f t="shared" si="0"/>
        <v>14.096818117274301</v>
      </c>
      <c r="AF9" s="39"/>
      <c r="AG9" s="40">
        <v>43906</v>
      </c>
      <c r="AH9" s="39">
        <v>0</v>
      </c>
    </row>
    <row r="10" spans="1:34" x14ac:dyDescent="0.25">
      <c r="N10" s="9">
        <v>43947</v>
      </c>
      <c r="O10" s="5">
        <v>7.4484012018762087</v>
      </c>
      <c r="P10" s="5">
        <v>43</v>
      </c>
      <c r="Q10" s="5">
        <f t="shared" si="0"/>
        <v>17.321863260177228</v>
      </c>
      <c r="AF10" s="39"/>
      <c r="AG10" s="40">
        <v>43906</v>
      </c>
      <c r="AH10" s="39">
        <v>1</v>
      </c>
    </row>
    <row r="11" spans="1:34" x14ac:dyDescent="0.25">
      <c r="N11" s="9">
        <v>43954</v>
      </c>
      <c r="O11" s="5">
        <v>6.8375420432604859</v>
      </c>
      <c r="P11" s="5">
        <v>43</v>
      </c>
      <c r="Q11" s="5">
        <f t="shared" si="0"/>
        <v>15.90126056572206</v>
      </c>
      <c r="AF11" s="39"/>
      <c r="AH11" s="39"/>
    </row>
    <row r="12" spans="1:34" x14ac:dyDescent="0.25">
      <c r="N12" s="9">
        <v>43961</v>
      </c>
      <c r="O12" s="5">
        <v>6.4167213567855734</v>
      </c>
      <c r="P12" s="5">
        <v>43</v>
      </c>
      <c r="Q12" s="5">
        <f t="shared" si="0"/>
        <v>14.922607806478076</v>
      </c>
      <c r="AF12" s="39"/>
      <c r="AG12" s="40">
        <v>43913</v>
      </c>
      <c r="AH12" s="39">
        <v>0</v>
      </c>
    </row>
    <row r="13" spans="1:34" x14ac:dyDescent="0.25">
      <c r="N13" s="9">
        <v>43968</v>
      </c>
      <c r="O13" s="5">
        <v>7.3195068399018206</v>
      </c>
      <c r="P13" s="5">
        <v>43</v>
      </c>
      <c r="Q13" s="5">
        <f t="shared" si="0"/>
        <v>17.022108930004233</v>
      </c>
      <c r="AF13" s="39"/>
      <c r="AG13" s="40">
        <v>43913</v>
      </c>
      <c r="AH13" s="39">
        <v>1</v>
      </c>
    </row>
    <row r="14" spans="1:34" x14ac:dyDescent="0.25">
      <c r="N14" s="9">
        <v>43975</v>
      </c>
      <c r="O14" s="5">
        <v>6.6475209489045017</v>
      </c>
      <c r="P14" s="5">
        <v>43</v>
      </c>
      <c r="Q14" s="5">
        <f t="shared" si="0"/>
        <v>15.459351043963958</v>
      </c>
      <c r="AF14" s="39"/>
      <c r="AH14" s="39"/>
    </row>
    <row r="15" spans="1:34" x14ac:dyDescent="0.25">
      <c r="N15" s="9">
        <v>43982</v>
      </c>
      <c r="O15" s="5">
        <v>5.9537267753958467</v>
      </c>
      <c r="P15" s="5">
        <v>43</v>
      </c>
      <c r="Q15" s="5">
        <f t="shared" si="0"/>
        <v>13.845876221850805</v>
      </c>
      <c r="AF15" s="39"/>
      <c r="AG15" s="40">
        <v>43980</v>
      </c>
      <c r="AH15" s="39">
        <v>0</v>
      </c>
    </row>
    <row r="16" spans="1:34" x14ac:dyDescent="0.25">
      <c r="N16" s="9">
        <v>43989</v>
      </c>
      <c r="O16" s="5">
        <v>7.7943682521655635</v>
      </c>
      <c r="P16" s="5">
        <v>47</v>
      </c>
      <c r="Q16" s="5">
        <f t="shared" si="0"/>
        <v>16.583762238650134</v>
      </c>
      <c r="AF16" s="39"/>
      <c r="AG16" s="40">
        <v>43980</v>
      </c>
      <c r="AH16" s="39">
        <v>1</v>
      </c>
    </row>
    <row r="17" spans="14:34" x14ac:dyDescent="0.25">
      <c r="N17" s="9">
        <v>43996</v>
      </c>
      <c r="O17" s="5">
        <v>7.42793569809829</v>
      </c>
      <c r="P17" s="5">
        <v>47</v>
      </c>
      <c r="Q17" s="5">
        <f t="shared" si="0"/>
        <v>15.804118506592108</v>
      </c>
      <c r="AF17" s="39"/>
      <c r="AH17" s="39"/>
    </row>
    <row r="18" spans="14:34" x14ac:dyDescent="0.25">
      <c r="N18" s="9">
        <v>44003</v>
      </c>
      <c r="O18" s="5">
        <v>8.3351216587625174</v>
      </c>
      <c r="P18" s="5">
        <v>60</v>
      </c>
      <c r="Q18" s="5">
        <f t="shared" si="0"/>
        <v>13.891869431270862</v>
      </c>
      <c r="AF18" s="39"/>
      <c r="AG18" s="40">
        <v>44001</v>
      </c>
      <c r="AH18" s="39">
        <v>0</v>
      </c>
    </row>
    <row r="19" spans="14:34" x14ac:dyDescent="0.25">
      <c r="N19" s="9">
        <v>44010</v>
      </c>
      <c r="O19" s="5">
        <v>9.7225240115459659</v>
      </c>
      <c r="P19" s="5">
        <v>60</v>
      </c>
      <c r="Q19" s="5">
        <f t="shared" si="0"/>
        <v>16.204206685909941</v>
      </c>
      <c r="AF19" s="39"/>
      <c r="AG19" s="40">
        <v>44001</v>
      </c>
      <c r="AH19" s="39">
        <v>1</v>
      </c>
    </row>
    <row r="20" spans="14:34" x14ac:dyDescent="0.25">
      <c r="N20" s="9">
        <v>44017</v>
      </c>
      <c r="O20" s="5">
        <v>12.522856871145629</v>
      </c>
      <c r="P20" s="5">
        <v>60</v>
      </c>
      <c r="Q20" s="5">
        <f t="shared" si="0"/>
        <v>20.871428118576048</v>
      </c>
      <c r="AF20" s="39"/>
      <c r="AH20" s="39"/>
    </row>
    <row r="21" spans="14:34" x14ac:dyDescent="0.25">
      <c r="N21" s="9">
        <v>44024</v>
      </c>
      <c r="O21" s="5">
        <v>17.611265626303542</v>
      </c>
      <c r="P21" s="5">
        <v>60</v>
      </c>
      <c r="Q21" s="5">
        <f t="shared" si="0"/>
        <v>29.352109377172567</v>
      </c>
      <c r="AF21" s="39"/>
      <c r="AG21" s="40">
        <v>44022</v>
      </c>
      <c r="AH21" s="39">
        <v>0</v>
      </c>
    </row>
    <row r="22" spans="14:34" x14ac:dyDescent="0.25">
      <c r="N22" s="9">
        <v>44031</v>
      </c>
      <c r="O22" s="5">
        <v>22.183015479598929</v>
      </c>
      <c r="P22" s="5">
        <v>60</v>
      </c>
      <c r="Q22" s="5">
        <f t="shared" si="0"/>
        <v>36.971692465998217</v>
      </c>
      <c r="AF22" s="39"/>
      <c r="AG22" s="40">
        <v>44022</v>
      </c>
      <c r="AH22" s="39">
        <v>1</v>
      </c>
    </row>
    <row r="23" spans="14:34" x14ac:dyDescent="0.25">
      <c r="N23" s="9">
        <v>44038</v>
      </c>
      <c r="O23" s="5">
        <v>24.829601433564783</v>
      </c>
      <c r="P23" s="5">
        <v>60</v>
      </c>
      <c r="Q23" s="5">
        <f t="shared" si="0"/>
        <v>41.3826690559413</v>
      </c>
      <c r="AF23" s="39"/>
      <c r="AH23" s="39"/>
    </row>
    <row r="24" spans="14:34" x14ac:dyDescent="0.25">
      <c r="N24" s="9">
        <v>44045</v>
      </c>
      <c r="O24" s="5">
        <v>27.482699502785518</v>
      </c>
      <c r="P24" s="5">
        <v>60</v>
      </c>
      <c r="Q24" s="5">
        <f t="shared" si="0"/>
        <v>45.804499171309196</v>
      </c>
      <c r="AF24" s="39"/>
      <c r="AG24" s="40">
        <v>44027</v>
      </c>
      <c r="AH24" s="39">
        <v>0</v>
      </c>
    </row>
    <row r="25" spans="14:34" x14ac:dyDescent="0.25">
      <c r="N25" s="9">
        <v>44052</v>
      </c>
      <c r="O25" s="5">
        <v>30.274201200857288</v>
      </c>
      <c r="P25" s="5">
        <v>90</v>
      </c>
      <c r="Q25" s="5">
        <f t="shared" si="0"/>
        <v>33.638001334285875</v>
      </c>
      <c r="AF25" s="39"/>
      <c r="AG25" s="40">
        <v>44027</v>
      </c>
      <c r="AH25" s="39">
        <v>1</v>
      </c>
    </row>
    <row r="26" spans="14:34" x14ac:dyDescent="0.25">
      <c r="N26" s="9">
        <v>44059</v>
      </c>
      <c r="O26" s="5">
        <v>26.492641493585189</v>
      </c>
      <c r="P26" s="5">
        <v>90</v>
      </c>
      <c r="Q26" s="5">
        <f t="shared" si="0"/>
        <v>29.436268326205763</v>
      </c>
      <c r="AF26" s="39"/>
      <c r="AH26" s="39"/>
    </row>
    <row r="27" spans="14:34" x14ac:dyDescent="0.25">
      <c r="N27" s="9">
        <v>44066</v>
      </c>
      <c r="O27" s="5">
        <v>27.230689338221168</v>
      </c>
      <c r="P27" s="5">
        <v>90</v>
      </c>
      <c r="Q27" s="5">
        <f t="shared" si="0"/>
        <v>30.256321486912409</v>
      </c>
      <c r="AF27" s="39"/>
      <c r="AG27" s="40">
        <v>44055</v>
      </c>
      <c r="AH27" s="39">
        <v>0</v>
      </c>
    </row>
    <row r="28" spans="14:34" x14ac:dyDescent="0.25">
      <c r="N28" s="9">
        <v>44073</v>
      </c>
      <c r="O28" s="5">
        <v>33.310799362462845</v>
      </c>
      <c r="P28" s="5">
        <v>90</v>
      </c>
      <c r="Q28" s="5">
        <f t="shared" si="0"/>
        <v>37.011999291625379</v>
      </c>
      <c r="AG28" s="40">
        <v>44055</v>
      </c>
      <c r="AH28" s="39">
        <v>1</v>
      </c>
    </row>
    <row r="29" spans="14:34" x14ac:dyDescent="0.25">
      <c r="N29" s="9">
        <v>44080</v>
      </c>
      <c r="O29" s="5">
        <v>30.757857837757562</v>
      </c>
      <c r="P29" s="5">
        <v>90</v>
      </c>
      <c r="Q29" s="5">
        <f t="shared" si="0"/>
        <v>34.1753975975084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workbookViewId="0"/>
  </sheetViews>
  <sheetFormatPr defaultRowHeight="15" x14ac:dyDescent="0.25"/>
  <cols>
    <col min="14" max="14" width="12.85546875" style="9" customWidth="1"/>
    <col min="15" max="15" width="9.7109375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162</v>
      </c>
      <c r="AF1" s="39" t="s">
        <v>16</v>
      </c>
      <c r="AG1" s="40">
        <v>43906</v>
      </c>
      <c r="AH1" s="39"/>
    </row>
    <row r="2" spans="1:34" x14ac:dyDescent="0.25">
      <c r="N2" s="9" t="s">
        <v>4</v>
      </c>
      <c r="O2" t="s">
        <v>6</v>
      </c>
      <c r="P2" t="s">
        <v>7</v>
      </c>
      <c r="Q2" t="s">
        <v>5</v>
      </c>
      <c r="AF2" s="39" t="s">
        <v>17</v>
      </c>
      <c r="AG2" s="40">
        <v>43913</v>
      </c>
      <c r="AH2" s="39"/>
    </row>
    <row r="3" spans="1:34" x14ac:dyDescent="0.25">
      <c r="N3" s="9">
        <v>43896</v>
      </c>
      <c r="O3" s="5">
        <v>97.749628896585847</v>
      </c>
      <c r="P3" s="5">
        <v>93.576222435282844</v>
      </c>
      <c r="Q3" s="5">
        <v>97.506243709695468</v>
      </c>
      <c r="AF3" s="39" t="s">
        <v>18</v>
      </c>
      <c r="AG3" s="40">
        <v>43980</v>
      </c>
      <c r="AH3" s="39"/>
    </row>
    <row r="4" spans="1:34" x14ac:dyDescent="0.25">
      <c r="N4" s="9">
        <v>43903</v>
      </c>
      <c r="O4" s="5">
        <v>103.97158922758213</v>
      </c>
      <c r="P4" s="5">
        <v>109.87421383647799</v>
      </c>
      <c r="Q4" s="5">
        <v>104.32005940777871</v>
      </c>
      <c r="AF4" s="39" t="s">
        <v>19</v>
      </c>
      <c r="AG4" s="40">
        <v>44001</v>
      </c>
      <c r="AH4" s="39"/>
    </row>
    <row r="5" spans="1:34" x14ac:dyDescent="0.25">
      <c r="N5" s="9">
        <v>43910</v>
      </c>
      <c r="O5" s="5">
        <v>80.724026779072645</v>
      </c>
      <c r="P5" s="5">
        <v>73.014052193862923</v>
      </c>
      <c r="Q5" s="5">
        <v>80.303835453721362</v>
      </c>
      <c r="AF5" s="39" t="s">
        <v>20</v>
      </c>
      <c r="AG5" s="40">
        <v>44022</v>
      </c>
      <c r="AH5" s="39"/>
    </row>
    <row r="6" spans="1:34" x14ac:dyDescent="0.25">
      <c r="N6" s="9">
        <v>43917</v>
      </c>
      <c r="O6" s="5">
        <v>21.274120042664599</v>
      </c>
      <c r="P6" s="5">
        <v>33.092006033182507</v>
      </c>
      <c r="Q6" s="5">
        <v>21.792970095091782</v>
      </c>
      <c r="AF6" s="39" t="s">
        <v>21</v>
      </c>
      <c r="AG6" s="40">
        <v>44027</v>
      </c>
      <c r="AH6" s="39"/>
    </row>
    <row r="7" spans="1:34" x14ac:dyDescent="0.25">
      <c r="N7" s="9">
        <v>43924</v>
      </c>
      <c r="O7" s="5">
        <v>5.6085286000324697</v>
      </c>
      <c r="P7" s="5">
        <v>4.8296990448729504</v>
      </c>
      <c r="Q7" s="5">
        <v>5.5644041493098095</v>
      </c>
      <c r="AF7" s="39" t="s">
        <v>22</v>
      </c>
      <c r="AG7" s="40">
        <v>44055</v>
      </c>
      <c r="AH7" s="39"/>
    </row>
    <row r="8" spans="1:34" x14ac:dyDescent="0.25">
      <c r="N8" s="9">
        <v>43931</v>
      </c>
      <c r="O8" s="5">
        <v>3.8524438285976688</v>
      </c>
      <c r="P8" s="5">
        <v>3.4017430418892327</v>
      </c>
      <c r="Q8" s="5">
        <v>3.8280136845393655</v>
      </c>
      <c r="AF8" s="39"/>
      <c r="AH8" s="39"/>
    </row>
    <row r="9" spans="1:34" x14ac:dyDescent="0.25">
      <c r="N9" s="9">
        <v>43938</v>
      </c>
      <c r="O9" s="5">
        <v>3.6036938825851013</v>
      </c>
      <c r="P9" s="5">
        <v>3.1209362808842651</v>
      </c>
      <c r="Q9" s="5">
        <v>3.5792431704586201</v>
      </c>
      <c r="AF9" s="39"/>
      <c r="AG9" s="40">
        <v>43906</v>
      </c>
      <c r="AH9" s="39">
        <v>0</v>
      </c>
    </row>
    <row r="10" spans="1:34" x14ac:dyDescent="0.25">
      <c r="N10" s="9">
        <v>43945</v>
      </c>
      <c r="O10" s="5">
        <v>3.2249047477257951</v>
      </c>
      <c r="P10" s="5">
        <v>3.8506417736289382</v>
      </c>
      <c r="Q10" s="5">
        <v>3.2469131459527913</v>
      </c>
      <c r="AF10" s="39"/>
      <c r="AG10" s="40">
        <v>43906</v>
      </c>
      <c r="AH10" s="39">
        <v>1</v>
      </c>
    </row>
    <row r="11" spans="1:34" x14ac:dyDescent="0.25">
      <c r="N11" s="9">
        <v>43952</v>
      </c>
      <c r="O11" s="5">
        <v>4.8164175775150566</v>
      </c>
      <c r="P11" s="5">
        <v>4.3580046821537906</v>
      </c>
      <c r="Q11" s="5">
        <v>4.7947767538341211</v>
      </c>
      <c r="AF11" s="39"/>
      <c r="AH11" s="39"/>
    </row>
    <row r="12" spans="1:34" x14ac:dyDescent="0.25">
      <c r="N12" s="9">
        <v>43959</v>
      </c>
      <c r="O12" s="5">
        <v>4.2302723224274441</v>
      </c>
      <c r="P12" s="5">
        <v>4.4852354349561052</v>
      </c>
      <c r="Q12" s="5">
        <v>4.2413026364854227</v>
      </c>
      <c r="AF12" s="39"/>
      <c r="AG12" s="40">
        <v>43913</v>
      </c>
      <c r="AH12" s="39">
        <v>0</v>
      </c>
    </row>
    <row r="13" spans="1:34" x14ac:dyDescent="0.25">
      <c r="N13" s="9">
        <v>43966</v>
      </c>
      <c r="O13" s="5">
        <v>4.309584225321287</v>
      </c>
      <c r="P13" s="5">
        <v>5.4108796296296298</v>
      </c>
      <c r="Q13" s="5">
        <v>4.3592975489971986</v>
      </c>
      <c r="AF13" s="39"/>
      <c r="AG13" s="40">
        <v>43913</v>
      </c>
      <c r="AH13" s="39">
        <v>1</v>
      </c>
    </row>
    <row r="14" spans="1:34" x14ac:dyDescent="0.25">
      <c r="N14" s="9">
        <v>43973</v>
      </c>
      <c r="O14" s="5">
        <v>4.4602785046982412</v>
      </c>
      <c r="P14" s="5">
        <v>3.9202657807308969</v>
      </c>
      <c r="Q14" s="5">
        <v>4.4291263128306033</v>
      </c>
      <c r="AF14" s="39"/>
      <c r="AH14" s="39"/>
    </row>
    <row r="15" spans="1:34" x14ac:dyDescent="0.25">
      <c r="N15" s="9">
        <v>43980</v>
      </c>
      <c r="O15" s="5">
        <v>4.4995169800104033</v>
      </c>
      <c r="P15" s="5">
        <v>3.8446294094332143</v>
      </c>
      <c r="Q15" s="5">
        <v>4.4609968760199559</v>
      </c>
      <c r="AF15" s="39"/>
      <c r="AG15" s="40">
        <v>43980</v>
      </c>
      <c r="AH15" s="39">
        <v>0</v>
      </c>
    </row>
    <row r="16" spans="1:34" x14ac:dyDescent="0.25">
      <c r="N16" s="9">
        <v>43987</v>
      </c>
      <c r="O16" s="5">
        <v>6.1376304130341577</v>
      </c>
      <c r="P16" s="5">
        <v>4.2934174381931021</v>
      </c>
      <c r="Q16" s="5">
        <v>6.0165988956326082</v>
      </c>
      <c r="AF16" s="39"/>
      <c r="AG16" s="40">
        <v>43980</v>
      </c>
      <c r="AH16" s="39">
        <v>1</v>
      </c>
    </row>
    <row r="17" spans="14:34" x14ac:dyDescent="0.25">
      <c r="N17" s="9">
        <v>43994</v>
      </c>
      <c r="O17" s="5">
        <v>6.2170908656843107</v>
      </c>
      <c r="P17" s="5">
        <v>4.1692213366033108</v>
      </c>
      <c r="Q17" s="5">
        <v>6.092290447129157</v>
      </c>
      <c r="AF17" s="39"/>
      <c r="AH17" s="39"/>
    </row>
    <row r="18" spans="14:34" x14ac:dyDescent="0.25">
      <c r="N18" s="9">
        <v>44001</v>
      </c>
      <c r="O18" s="5">
        <v>6.8482880953177814</v>
      </c>
      <c r="P18" s="5">
        <v>4.0602234094220497</v>
      </c>
      <c r="Q18" s="5">
        <v>6.6685453065314055</v>
      </c>
      <c r="AF18" s="39"/>
      <c r="AG18" s="40">
        <v>44001</v>
      </c>
      <c r="AH18" s="39">
        <v>0</v>
      </c>
    </row>
    <row r="19" spans="14:34" x14ac:dyDescent="0.25">
      <c r="N19" s="9">
        <v>44008</v>
      </c>
      <c r="O19" s="5">
        <v>8.970663369896366</v>
      </c>
      <c r="P19" s="5">
        <v>7.9145978152929493</v>
      </c>
      <c r="Q19" s="5">
        <v>8.9075909352407034</v>
      </c>
      <c r="AF19" s="39"/>
      <c r="AG19" s="40">
        <v>44001</v>
      </c>
      <c r="AH19" s="39">
        <v>1</v>
      </c>
    </row>
    <row r="20" spans="14:34" x14ac:dyDescent="0.25">
      <c r="N20" s="9">
        <v>44015</v>
      </c>
      <c r="O20" s="5">
        <v>11.690582880426783</v>
      </c>
      <c r="P20" s="5">
        <v>11.818273803500961</v>
      </c>
      <c r="Q20" s="5">
        <v>11.697605056980057</v>
      </c>
      <c r="AF20" s="39"/>
      <c r="AH20" s="39"/>
    </row>
    <row r="21" spans="14:34" x14ac:dyDescent="0.25">
      <c r="N21" s="9">
        <v>44022</v>
      </c>
      <c r="O21" s="5">
        <v>21.599910678607525</v>
      </c>
      <c r="P21" s="5">
        <v>16.277817659727205</v>
      </c>
      <c r="Q21" s="5">
        <v>21.272805488759953</v>
      </c>
      <c r="AF21" s="39"/>
      <c r="AG21" s="40">
        <v>44022</v>
      </c>
      <c r="AH21" s="39">
        <v>0</v>
      </c>
    </row>
    <row r="22" spans="14:34" x14ac:dyDescent="0.25">
      <c r="N22" s="9">
        <v>44024</v>
      </c>
      <c r="O22" s="5">
        <v>28.272183059753125</v>
      </c>
      <c r="P22" s="5">
        <v>24.455913978494621</v>
      </c>
      <c r="Q22" s="5">
        <v>28.062005220794113</v>
      </c>
      <c r="AF22" s="39"/>
      <c r="AG22" s="40">
        <v>44022</v>
      </c>
      <c r="AH22" s="39">
        <v>1</v>
      </c>
    </row>
    <row r="23" spans="14:34" x14ac:dyDescent="0.25">
      <c r="N23" s="9">
        <v>44031</v>
      </c>
      <c r="O23" s="5">
        <v>49.729729729729733</v>
      </c>
      <c r="P23" s="5">
        <v>32.176193782303478</v>
      </c>
      <c r="Q23" s="5">
        <v>48.596180095447799</v>
      </c>
      <c r="AF23" s="39"/>
      <c r="AH23" s="39"/>
    </row>
    <row r="24" spans="14:34" x14ac:dyDescent="0.25">
      <c r="N24" s="9">
        <v>44043</v>
      </c>
      <c r="O24" s="5">
        <v>50.084538979124048</v>
      </c>
      <c r="P24" s="5">
        <v>39.344382516867114</v>
      </c>
      <c r="Q24" s="5">
        <v>49.408085874892031</v>
      </c>
      <c r="AF24" s="39"/>
      <c r="AG24" s="40">
        <v>44027</v>
      </c>
      <c r="AH24" s="39">
        <v>0</v>
      </c>
    </row>
    <row r="25" spans="14:34" x14ac:dyDescent="0.25">
      <c r="N25" s="9">
        <v>44050</v>
      </c>
      <c r="O25" s="5">
        <v>53.552486452788571</v>
      </c>
      <c r="P25" s="5">
        <v>44.269434564854464</v>
      </c>
      <c r="Q25" s="5">
        <v>52.977189202319316</v>
      </c>
      <c r="AF25" s="39"/>
      <c r="AG25" s="40">
        <v>44027</v>
      </c>
      <c r="AH25" s="39">
        <v>1</v>
      </c>
    </row>
    <row r="26" spans="14:34" x14ac:dyDescent="0.25">
      <c r="N26" s="9">
        <v>44057</v>
      </c>
      <c r="O26" s="5">
        <v>61.528698134366401</v>
      </c>
      <c r="P26" s="5">
        <v>39.301700984780666</v>
      </c>
      <c r="Q26" s="5">
        <v>60.107164669058712</v>
      </c>
      <c r="AF26" s="39"/>
      <c r="AH26" s="39"/>
    </row>
    <row r="27" spans="14:34" x14ac:dyDescent="0.25">
      <c r="N27" s="9">
        <v>44064</v>
      </c>
      <c r="O27" s="5">
        <v>65.474854824988597</v>
      </c>
      <c r="P27" s="5">
        <v>40.743609604957399</v>
      </c>
      <c r="Q27" s="5">
        <v>63.821856106582608</v>
      </c>
      <c r="AF27" s="39"/>
      <c r="AG27" s="40">
        <v>44055</v>
      </c>
      <c r="AH27" s="39">
        <v>0</v>
      </c>
    </row>
    <row r="28" spans="14:34" x14ac:dyDescent="0.25">
      <c r="N28" s="9">
        <v>44071</v>
      </c>
      <c r="O28" s="5">
        <v>57.501739698020792</v>
      </c>
      <c r="P28" s="5">
        <v>47.311827956989248</v>
      </c>
      <c r="Q28" s="5">
        <v>56.996447046639567</v>
      </c>
      <c r="AG28" s="40">
        <v>44055</v>
      </c>
      <c r="AH28" s="39">
        <v>1</v>
      </c>
    </row>
    <row r="29" spans="14:34" x14ac:dyDescent="0.25">
      <c r="N29" s="9">
        <v>44078</v>
      </c>
      <c r="O29" s="5">
        <v>84.803158452230008</v>
      </c>
      <c r="P29" s="5">
        <v>55.902697717316116</v>
      </c>
      <c r="Q29" s="5">
        <v>82.922455961348021</v>
      </c>
    </row>
    <row r="30" spans="14:34" x14ac:dyDescent="0.25">
      <c r="N30" s="9">
        <v>44085</v>
      </c>
      <c r="O30" s="5">
        <v>66.680910982367408</v>
      </c>
      <c r="P30" s="5">
        <v>54.34246092372782</v>
      </c>
      <c r="Q30" s="5">
        <v>65.986803829269576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workbookViewId="0"/>
  </sheetViews>
  <sheetFormatPr defaultRowHeight="15" x14ac:dyDescent="0.25"/>
  <cols>
    <col min="14" max="14" width="12.85546875" style="9" customWidth="1"/>
    <col min="15" max="15" width="13" customWidth="1"/>
    <col min="30" max="30" width="9.140625" style="41"/>
    <col min="31" max="31" width="10.7109375" style="40" bestFit="1" customWidth="1"/>
    <col min="32" max="32" width="9.140625" style="41"/>
  </cols>
  <sheetData>
    <row r="1" spans="1:40" x14ac:dyDescent="0.25">
      <c r="A1" s="36" t="s">
        <v>137</v>
      </c>
      <c r="AD1" s="39" t="s">
        <v>16</v>
      </c>
      <c r="AE1" s="40">
        <v>43906</v>
      </c>
      <c r="AF1" s="39"/>
      <c r="AN1" t="s">
        <v>49</v>
      </c>
    </row>
    <row r="2" spans="1:40" x14ac:dyDescent="0.25">
      <c r="N2" s="9" t="s">
        <v>4</v>
      </c>
      <c r="O2" t="s">
        <v>24</v>
      </c>
      <c r="P2" t="s">
        <v>25</v>
      </c>
      <c r="AD2" s="39" t="s">
        <v>17</v>
      </c>
      <c r="AE2" s="40">
        <v>43913</v>
      </c>
      <c r="AF2" s="39"/>
      <c r="AN2" s="5">
        <f>O3/P3</f>
        <v>3.0644329896907219</v>
      </c>
    </row>
    <row r="3" spans="1:40" x14ac:dyDescent="0.25">
      <c r="N3" s="9">
        <v>43896</v>
      </c>
      <c r="O3">
        <v>52316</v>
      </c>
      <c r="P3">
        <v>17072</v>
      </c>
      <c r="AD3" s="39" t="s">
        <v>18</v>
      </c>
      <c r="AE3" s="40">
        <v>43980</v>
      </c>
      <c r="AF3" s="39"/>
      <c r="AN3" s="5">
        <f t="shared" ref="AN3:AN29" si="0">O4/P4</f>
        <v>3.0494383241981873</v>
      </c>
    </row>
    <row r="4" spans="1:40" x14ac:dyDescent="0.25">
      <c r="N4" s="9">
        <v>43903</v>
      </c>
      <c r="O4">
        <v>56192</v>
      </c>
      <c r="P4">
        <v>18427</v>
      </c>
      <c r="AD4" s="39" t="s">
        <v>19</v>
      </c>
      <c r="AE4" s="40">
        <v>44001</v>
      </c>
      <c r="AF4" s="39"/>
      <c r="AN4" s="5">
        <f t="shared" si="0"/>
        <v>2.7837676762204042</v>
      </c>
    </row>
    <row r="5" spans="1:40" x14ac:dyDescent="0.25">
      <c r="N5" s="9">
        <v>43910</v>
      </c>
      <c r="O5">
        <v>51380</v>
      </c>
      <c r="P5">
        <v>18457</v>
      </c>
      <c r="AD5" s="39" t="s">
        <v>20</v>
      </c>
      <c r="AE5" s="40">
        <v>44022</v>
      </c>
      <c r="AF5" s="39"/>
      <c r="AN5" s="5">
        <f t="shared" si="0"/>
        <v>2.163139213881951</v>
      </c>
    </row>
    <row r="6" spans="1:40" x14ac:dyDescent="0.25">
      <c r="N6" s="9">
        <v>43917</v>
      </c>
      <c r="O6">
        <v>16455</v>
      </c>
      <c r="P6">
        <v>7607</v>
      </c>
      <c r="AD6" s="39" t="s">
        <v>21</v>
      </c>
      <c r="AE6" s="40">
        <v>44027</v>
      </c>
      <c r="AF6" s="39"/>
      <c r="AN6" s="5">
        <f t="shared" si="0"/>
        <v>1.8437077131258457</v>
      </c>
    </row>
    <row r="7" spans="1:40" x14ac:dyDescent="0.25">
      <c r="N7" s="9">
        <v>43924</v>
      </c>
      <c r="O7">
        <v>5450</v>
      </c>
      <c r="P7">
        <v>2956</v>
      </c>
      <c r="AD7" s="39" t="s">
        <v>22</v>
      </c>
      <c r="AE7" s="40">
        <v>44055</v>
      </c>
      <c r="AF7" s="39"/>
      <c r="AN7" s="5">
        <f t="shared" si="0"/>
        <v>1.8600518326545723</v>
      </c>
    </row>
    <row r="8" spans="1:40" x14ac:dyDescent="0.25">
      <c r="N8" s="9">
        <v>43931</v>
      </c>
      <c r="O8">
        <v>5024</v>
      </c>
      <c r="P8">
        <v>2701</v>
      </c>
      <c r="AD8" s="39"/>
      <c r="AF8" s="39"/>
      <c r="AN8" s="5">
        <f t="shared" si="0"/>
        <v>1.8188917813313499</v>
      </c>
    </row>
    <row r="9" spans="1:40" x14ac:dyDescent="0.25">
      <c r="N9" s="9">
        <v>43938</v>
      </c>
      <c r="O9">
        <v>4891</v>
      </c>
      <c r="P9">
        <v>2689</v>
      </c>
      <c r="AD9" s="39"/>
      <c r="AE9" s="40">
        <v>43906</v>
      </c>
      <c r="AF9" s="39">
        <v>0</v>
      </c>
      <c r="AN9" s="5">
        <f t="shared" si="0"/>
        <v>1.7963023029516705</v>
      </c>
    </row>
    <row r="10" spans="1:40" x14ac:dyDescent="0.25">
      <c r="N10" s="9">
        <v>43945</v>
      </c>
      <c r="O10">
        <v>5538</v>
      </c>
      <c r="P10">
        <v>3083</v>
      </c>
      <c r="AD10" s="39"/>
      <c r="AE10" s="40">
        <v>43906</v>
      </c>
      <c r="AF10" s="39">
        <v>1</v>
      </c>
      <c r="AN10" s="5">
        <f t="shared" si="0"/>
        <v>1.7608492038713706</v>
      </c>
    </row>
    <row r="11" spans="1:40" x14ac:dyDescent="0.25">
      <c r="N11" s="9">
        <v>43952</v>
      </c>
      <c r="O11">
        <v>5640</v>
      </c>
      <c r="P11">
        <v>3203</v>
      </c>
      <c r="AD11" s="39"/>
      <c r="AF11" s="39"/>
      <c r="AN11" s="5">
        <f t="shared" si="0"/>
        <v>1.8372719114567753</v>
      </c>
    </row>
    <row r="12" spans="1:40" x14ac:dyDescent="0.25">
      <c r="N12" s="9">
        <v>43959</v>
      </c>
      <c r="O12">
        <v>6142</v>
      </c>
      <c r="P12">
        <v>3343</v>
      </c>
      <c r="AD12" s="39"/>
      <c r="AE12" s="40">
        <v>43913</v>
      </c>
      <c r="AF12" s="39">
        <v>0</v>
      </c>
      <c r="AN12" s="5">
        <f t="shared" si="0"/>
        <v>1.8393496831082943</v>
      </c>
    </row>
    <row r="13" spans="1:40" x14ac:dyDescent="0.25">
      <c r="N13" s="9">
        <v>43966</v>
      </c>
      <c r="O13">
        <v>6675</v>
      </c>
      <c r="P13">
        <v>3629</v>
      </c>
      <c r="AD13" s="39"/>
      <c r="AE13" s="40">
        <v>43913</v>
      </c>
      <c r="AF13" s="39">
        <v>1</v>
      </c>
      <c r="AN13" s="5">
        <f t="shared" si="0"/>
        <v>1.8880718954248366</v>
      </c>
    </row>
    <row r="14" spans="1:40" x14ac:dyDescent="0.25">
      <c r="N14" s="9">
        <v>43973</v>
      </c>
      <c r="O14">
        <v>6933</v>
      </c>
      <c r="P14">
        <v>3672</v>
      </c>
      <c r="AD14" s="39"/>
      <c r="AF14" s="39"/>
      <c r="AN14" s="5">
        <f t="shared" si="0"/>
        <v>1.8829028290282903</v>
      </c>
    </row>
    <row r="15" spans="1:40" x14ac:dyDescent="0.25">
      <c r="N15" s="9">
        <v>43980</v>
      </c>
      <c r="O15">
        <v>7654</v>
      </c>
      <c r="P15">
        <v>4065</v>
      </c>
      <c r="AD15" s="39"/>
      <c r="AE15" s="40">
        <v>43980</v>
      </c>
      <c r="AF15" s="39">
        <v>0</v>
      </c>
      <c r="AN15" s="5">
        <f t="shared" si="0"/>
        <v>1.9054768449989428</v>
      </c>
    </row>
    <row r="16" spans="1:40" x14ac:dyDescent="0.25">
      <c r="N16" s="9">
        <v>43987</v>
      </c>
      <c r="O16">
        <v>9011</v>
      </c>
      <c r="P16">
        <v>4729</v>
      </c>
      <c r="AD16" s="39"/>
      <c r="AE16" s="40">
        <v>43980</v>
      </c>
      <c r="AF16" s="39">
        <v>1</v>
      </c>
      <c r="AN16" s="5">
        <f t="shared" si="0"/>
        <v>1.9178592432856303</v>
      </c>
    </row>
    <row r="17" spans="14:40" x14ac:dyDescent="0.25">
      <c r="N17" s="9">
        <v>43994</v>
      </c>
      <c r="O17">
        <v>9783</v>
      </c>
      <c r="P17">
        <v>5101</v>
      </c>
      <c r="AD17" s="39"/>
      <c r="AF17" s="39"/>
      <c r="AN17" s="5">
        <f t="shared" si="0"/>
        <v>1.9446676406135865</v>
      </c>
    </row>
    <row r="18" spans="14:40" x14ac:dyDescent="0.25">
      <c r="N18" s="9">
        <v>44001</v>
      </c>
      <c r="O18">
        <v>10649</v>
      </c>
      <c r="P18">
        <v>5476</v>
      </c>
      <c r="AD18" s="39"/>
      <c r="AE18" s="40">
        <v>44001</v>
      </c>
      <c r="AF18" s="39">
        <v>0</v>
      </c>
      <c r="AN18" s="5">
        <f t="shared" si="0"/>
        <v>2.03234100135318</v>
      </c>
    </row>
    <row r="19" spans="14:40" x14ac:dyDescent="0.25">
      <c r="N19" s="9">
        <v>44008</v>
      </c>
      <c r="O19">
        <v>15019</v>
      </c>
      <c r="P19">
        <v>7390</v>
      </c>
      <c r="AD19" s="39"/>
      <c r="AE19" s="40">
        <v>44001</v>
      </c>
      <c r="AF19" s="39">
        <v>1</v>
      </c>
      <c r="AN19" s="5">
        <f t="shared" si="0"/>
        <v>2.1563237255103087</v>
      </c>
    </row>
    <row r="20" spans="14:40" x14ac:dyDescent="0.25">
      <c r="N20" s="9">
        <v>44015</v>
      </c>
      <c r="O20">
        <v>21022</v>
      </c>
      <c r="P20">
        <v>9749</v>
      </c>
      <c r="AD20" s="39"/>
      <c r="AF20" s="39"/>
      <c r="AN20" s="5">
        <f t="shared" si="0"/>
        <v>2.4874887140461759</v>
      </c>
    </row>
    <row r="21" spans="14:40" x14ac:dyDescent="0.25">
      <c r="N21" s="9">
        <v>44022</v>
      </c>
      <c r="O21">
        <v>38571</v>
      </c>
      <c r="P21">
        <v>15506</v>
      </c>
      <c r="AD21" s="39"/>
      <c r="AE21" s="40">
        <v>44022</v>
      </c>
      <c r="AF21" s="39">
        <v>0</v>
      </c>
      <c r="AN21" s="5">
        <f t="shared" si="0"/>
        <v>2.8220972890561722</v>
      </c>
    </row>
    <row r="22" spans="14:40" x14ac:dyDescent="0.25">
      <c r="N22" s="9">
        <v>44029</v>
      </c>
      <c r="O22">
        <v>59233</v>
      </c>
      <c r="P22">
        <v>20989</v>
      </c>
      <c r="AD22" s="39"/>
      <c r="AE22" s="40">
        <v>44022</v>
      </c>
      <c r="AF22" s="39">
        <v>1</v>
      </c>
      <c r="AN22" s="5">
        <f t="shared" si="0"/>
        <v>3.2796866594943519</v>
      </c>
    </row>
    <row r="23" spans="14:40" x14ac:dyDescent="0.25">
      <c r="N23" s="9">
        <v>44036</v>
      </c>
      <c r="O23">
        <v>97551</v>
      </c>
      <c r="P23">
        <v>29744</v>
      </c>
      <c r="AD23" s="39"/>
      <c r="AF23" s="39"/>
      <c r="AN23" s="5">
        <f t="shared" si="0"/>
        <v>3.2758314448459607</v>
      </c>
    </row>
    <row r="24" spans="14:40" x14ac:dyDescent="0.25">
      <c r="N24" s="9">
        <v>44043</v>
      </c>
      <c r="O24">
        <v>106969</v>
      </c>
      <c r="P24">
        <v>32654</v>
      </c>
      <c r="AD24" s="39"/>
      <c r="AE24" s="40">
        <v>44027</v>
      </c>
      <c r="AF24" s="39">
        <v>0</v>
      </c>
      <c r="AN24" s="5">
        <f t="shared" si="0"/>
        <v>3.3518897996357011</v>
      </c>
    </row>
    <row r="25" spans="14:40" x14ac:dyDescent="0.25">
      <c r="N25" s="9">
        <v>44050</v>
      </c>
      <c r="O25">
        <v>117772</v>
      </c>
      <c r="P25">
        <v>35136</v>
      </c>
      <c r="AD25" s="39"/>
      <c r="AE25" s="40">
        <v>44027</v>
      </c>
      <c r="AF25" s="39">
        <v>1</v>
      </c>
      <c r="AN25" s="5">
        <f t="shared" si="0"/>
        <v>3.439214829779683</v>
      </c>
    </row>
    <row r="26" spans="14:40" x14ac:dyDescent="0.25">
      <c r="N26" s="9">
        <v>44057</v>
      </c>
      <c r="O26">
        <v>125975</v>
      </c>
      <c r="P26">
        <v>36629</v>
      </c>
      <c r="AD26" s="39"/>
      <c r="AF26" s="39"/>
      <c r="AN26" s="5">
        <f t="shared" si="0"/>
        <v>3.1766929133858266</v>
      </c>
    </row>
    <row r="27" spans="14:40" x14ac:dyDescent="0.25">
      <c r="N27" s="9">
        <v>44064</v>
      </c>
      <c r="O27">
        <v>110946</v>
      </c>
      <c r="P27">
        <v>34925</v>
      </c>
      <c r="AD27" s="39"/>
      <c r="AE27" s="40">
        <v>44055</v>
      </c>
      <c r="AF27" s="39">
        <v>0</v>
      </c>
      <c r="AN27" s="5">
        <f t="shared" si="0"/>
        <v>3.1785847033595425</v>
      </c>
    </row>
    <row r="28" spans="14:40" x14ac:dyDescent="0.25">
      <c r="N28" s="9">
        <v>44071</v>
      </c>
      <c r="O28">
        <v>111171</v>
      </c>
      <c r="P28">
        <v>34975</v>
      </c>
      <c r="AE28" s="40">
        <v>44055</v>
      </c>
      <c r="AF28" s="39">
        <v>1</v>
      </c>
      <c r="AN28" s="5">
        <f t="shared" si="0"/>
        <v>3.1148968549205276</v>
      </c>
    </row>
    <row r="29" spans="14:40" x14ac:dyDescent="0.25">
      <c r="N29" s="9">
        <v>44078</v>
      </c>
      <c r="O29">
        <v>110529</v>
      </c>
      <c r="P29">
        <v>35484</v>
      </c>
      <c r="AN29" s="5">
        <f t="shared" si="0"/>
        <v>2.9200140428893246</v>
      </c>
    </row>
    <row r="30" spans="14:40" x14ac:dyDescent="0.25">
      <c r="N30" s="9">
        <v>44085</v>
      </c>
      <c r="O30" s="11">
        <v>99809</v>
      </c>
      <c r="P30">
        <v>34181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3"/>
  <sheetViews>
    <sheetView workbookViewId="0"/>
  </sheetViews>
  <sheetFormatPr defaultRowHeight="15" x14ac:dyDescent="0.25"/>
  <cols>
    <col min="10" max="10" width="9.28515625" customWidth="1"/>
    <col min="13" max="13" width="14.85546875" customWidth="1"/>
    <col min="14" max="14" width="12.85546875" style="9" customWidth="1"/>
    <col min="15" max="15" width="11.7109375" customWidth="1"/>
    <col min="16" max="16" width="13.140625" customWidth="1"/>
    <col min="17" max="17" width="26.7109375" customWidth="1"/>
    <col min="18" max="18" width="28.42578125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161</v>
      </c>
      <c r="AF1" s="39" t="s">
        <v>16</v>
      </c>
      <c r="AG1" s="40">
        <v>43906</v>
      </c>
      <c r="AH1" s="39"/>
    </row>
    <row r="2" spans="1:34" x14ac:dyDescent="0.25">
      <c r="N2" s="9" t="s">
        <v>4</v>
      </c>
      <c r="O2" t="s">
        <v>10</v>
      </c>
      <c r="P2" t="s">
        <v>11</v>
      </c>
      <c r="Q2" t="s">
        <v>13</v>
      </c>
      <c r="R2" t="s">
        <v>12</v>
      </c>
      <c r="AF2" s="39" t="s">
        <v>17</v>
      </c>
      <c r="AG2" s="40">
        <v>43913</v>
      </c>
      <c r="AH2" s="39"/>
    </row>
    <row r="3" spans="1:34" x14ac:dyDescent="0.25">
      <c r="N3" s="9">
        <v>43896</v>
      </c>
      <c r="O3" s="4">
        <v>101.73641474078701</v>
      </c>
      <c r="P3" s="4">
        <v>101.29198966408268</v>
      </c>
      <c r="Q3" s="4">
        <v>134.32835820895522</v>
      </c>
      <c r="R3" s="5">
        <v>107.05741626794259</v>
      </c>
      <c r="AF3" s="39" t="s">
        <v>18</v>
      </c>
      <c r="AG3" s="40">
        <v>43980</v>
      </c>
      <c r="AH3" s="39"/>
    </row>
    <row r="4" spans="1:34" x14ac:dyDescent="0.25">
      <c r="N4" s="9">
        <v>43903</v>
      </c>
      <c r="O4" s="4">
        <v>105.81148979962467</v>
      </c>
      <c r="P4" s="4">
        <v>106.15901455767079</v>
      </c>
      <c r="Q4" s="4">
        <v>115.33333333333333</v>
      </c>
      <c r="R4" s="5">
        <v>91.462217860647698</v>
      </c>
      <c r="AF4" s="39" t="s">
        <v>19</v>
      </c>
      <c r="AG4" s="40">
        <v>44001</v>
      </c>
      <c r="AH4" s="39"/>
    </row>
    <row r="5" spans="1:34" x14ac:dyDescent="0.25">
      <c r="N5" s="9">
        <v>43910</v>
      </c>
      <c r="O5" s="4">
        <v>95.360294515727361</v>
      </c>
      <c r="P5" s="4">
        <v>92.535675082327117</v>
      </c>
      <c r="Q5" s="4">
        <v>105.49382716049382</v>
      </c>
      <c r="R5" s="5">
        <v>92.7734375</v>
      </c>
      <c r="AF5" s="39" t="s">
        <v>20</v>
      </c>
      <c r="AG5" s="40">
        <v>44022</v>
      </c>
      <c r="AH5" s="39"/>
    </row>
    <row r="6" spans="1:34" x14ac:dyDescent="0.25">
      <c r="N6" s="9">
        <v>43917</v>
      </c>
      <c r="O6" s="4">
        <v>33.89742131209708</v>
      </c>
      <c r="P6" s="4">
        <v>49.457700650759215</v>
      </c>
      <c r="Q6" s="4">
        <v>67.242339832869078</v>
      </c>
      <c r="R6" s="5">
        <v>89.430051813471493</v>
      </c>
      <c r="AF6" s="39" t="s">
        <v>21</v>
      </c>
      <c r="AG6" s="40">
        <v>44027</v>
      </c>
      <c r="AH6" s="39"/>
    </row>
    <row r="7" spans="1:34" x14ac:dyDescent="0.25">
      <c r="N7" s="9">
        <v>43924</v>
      </c>
      <c r="O7" s="4">
        <v>10.910692401960784</v>
      </c>
      <c r="P7" s="4">
        <v>8.2371054657428786</v>
      </c>
      <c r="Q7" s="4">
        <v>48.984074684239431</v>
      </c>
      <c r="R7" s="5">
        <v>61.954459203036052</v>
      </c>
      <c r="AF7" s="39" t="s">
        <v>22</v>
      </c>
      <c r="AG7" s="40">
        <v>44055</v>
      </c>
      <c r="AH7" s="39"/>
    </row>
    <row r="8" spans="1:34" x14ac:dyDescent="0.25">
      <c r="N8" s="9">
        <v>43931</v>
      </c>
      <c r="O8" s="4">
        <v>8.0440278719861862</v>
      </c>
      <c r="P8" s="4">
        <v>5.39906103286385</v>
      </c>
      <c r="Q8" s="4">
        <v>43.417656169334023</v>
      </c>
      <c r="R8" s="5">
        <v>62.099125364431487</v>
      </c>
      <c r="AF8" s="39"/>
      <c r="AH8" s="39"/>
    </row>
    <row r="9" spans="1:34" x14ac:dyDescent="0.25">
      <c r="N9" s="9">
        <v>43938</v>
      </c>
      <c r="O9" s="4">
        <v>7.6707726763717803</v>
      </c>
      <c r="P9" s="4">
        <v>4.6764545948885266</v>
      </c>
      <c r="Q9" s="4">
        <v>40.709927897947864</v>
      </c>
      <c r="R9" s="5">
        <v>64.351851851851848</v>
      </c>
      <c r="AF9" s="39"/>
      <c r="AG9" s="40">
        <v>43906</v>
      </c>
      <c r="AH9" s="39">
        <v>0</v>
      </c>
    </row>
    <row r="10" spans="1:34" x14ac:dyDescent="0.25">
      <c r="N10" s="9">
        <v>43945</v>
      </c>
      <c r="O10" s="4">
        <v>7.855064104244776</v>
      </c>
      <c r="P10" s="4">
        <v>5.4511278195488719</v>
      </c>
      <c r="Q10" s="4">
        <v>46.646153846153851</v>
      </c>
      <c r="R10" s="5">
        <v>70.960929250263987</v>
      </c>
      <c r="AF10" s="39"/>
      <c r="AG10" s="40">
        <v>43906</v>
      </c>
      <c r="AH10" s="39">
        <v>1</v>
      </c>
    </row>
    <row r="11" spans="1:34" x14ac:dyDescent="0.25">
      <c r="N11" s="9">
        <v>43952</v>
      </c>
      <c r="O11" s="4">
        <v>10.103896103896105</v>
      </c>
      <c r="P11" s="4">
        <v>5.8823529411764701</v>
      </c>
      <c r="Q11" s="4">
        <v>38.473205257836199</v>
      </c>
      <c r="R11" s="5">
        <v>67.926267281105993</v>
      </c>
      <c r="AF11" s="39"/>
      <c r="AH11" s="39"/>
    </row>
    <row r="12" spans="1:34" x14ac:dyDescent="0.25">
      <c r="N12" s="9">
        <v>43959</v>
      </c>
      <c r="O12" s="4">
        <v>9.0804500940034227</v>
      </c>
      <c r="P12" s="4">
        <v>6.1849710982658959</v>
      </c>
      <c r="Q12" s="4">
        <v>40.778170793329963</v>
      </c>
      <c r="R12" s="5">
        <v>69.874476987447693</v>
      </c>
      <c r="AF12" s="39"/>
      <c r="AG12" s="40">
        <v>43913</v>
      </c>
      <c r="AH12" s="39">
        <v>0</v>
      </c>
    </row>
    <row r="13" spans="1:34" x14ac:dyDescent="0.25">
      <c r="N13" s="9">
        <v>43966</v>
      </c>
      <c r="O13" s="4">
        <v>9.3350486451716641</v>
      </c>
      <c r="P13" s="4">
        <v>7.2745391131041348</v>
      </c>
      <c r="Q13" s="4">
        <v>39.416396479851784</v>
      </c>
      <c r="R13" s="5">
        <v>68.019801980198025</v>
      </c>
      <c r="AF13" s="39"/>
      <c r="AG13" s="40">
        <v>43913</v>
      </c>
      <c r="AH13" s="39">
        <v>1</v>
      </c>
    </row>
    <row r="14" spans="1:34" x14ac:dyDescent="0.25">
      <c r="N14" s="9">
        <v>43973</v>
      </c>
      <c r="O14" s="4">
        <v>9.3809373020899294</v>
      </c>
      <c r="P14" s="4">
        <v>4.8507462686567164</v>
      </c>
      <c r="Q14" s="4">
        <v>40.782885753299951</v>
      </c>
      <c r="R14" s="5">
        <v>62.615955473098325</v>
      </c>
      <c r="AF14" s="39"/>
      <c r="AH14" s="39"/>
    </row>
    <row r="15" spans="1:34" x14ac:dyDescent="0.25">
      <c r="N15" s="9">
        <v>43980</v>
      </c>
      <c r="O15" s="4">
        <v>9.7269116186693143</v>
      </c>
      <c r="P15" s="4">
        <v>5.331882480957562</v>
      </c>
      <c r="Q15" s="4">
        <v>48.357756442647805</v>
      </c>
      <c r="R15" s="5">
        <v>70.792079207920793</v>
      </c>
      <c r="AF15" s="39"/>
      <c r="AG15" s="40">
        <v>43980</v>
      </c>
      <c r="AH15" s="39">
        <v>0</v>
      </c>
    </row>
    <row r="16" spans="1:34" x14ac:dyDescent="0.25">
      <c r="N16" s="9">
        <v>43987</v>
      </c>
      <c r="O16" s="4">
        <v>12.797768479776847</v>
      </c>
      <c r="P16" s="4">
        <v>5.0682961897915169</v>
      </c>
      <c r="Q16" s="4">
        <v>49.578999504705301</v>
      </c>
      <c r="R16" s="5">
        <v>72.430355427473586</v>
      </c>
      <c r="AF16" s="39"/>
      <c r="AG16" s="40">
        <v>43980</v>
      </c>
      <c r="AH16" s="39">
        <v>1</v>
      </c>
    </row>
    <row r="17" spans="14:34" x14ac:dyDescent="0.25">
      <c r="N17" s="9">
        <v>43994</v>
      </c>
      <c r="O17" s="4">
        <v>13.399671008278727</v>
      </c>
      <c r="P17" s="4">
        <v>4.8316251830161052</v>
      </c>
      <c r="Q17" s="4">
        <v>48.438228438228435</v>
      </c>
      <c r="R17" s="5">
        <v>81.5</v>
      </c>
      <c r="AF17" s="39"/>
      <c r="AH17" s="39"/>
    </row>
    <row r="18" spans="14:34" x14ac:dyDescent="0.25">
      <c r="N18" s="9">
        <v>44001</v>
      </c>
      <c r="O18" s="4">
        <v>14.241833382301877</v>
      </c>
      <c r="P18" s="4">
        <v>4.7587574355584934</v>
      </c>
      <c r="Q18" s="4">
        <v>49.192100538599639</v>
      </c>
      <c r="R18" s="5">
        <v>81.016597510373444</v>
      </c>
      <c r="AF18" s="39"/>
      <c r="AG18" s="40">
        <v>44001</v>
      </c>
      <c r="AH18" s="39">
        <v>0</v>
      </c>
    </row>
    <row r="19" spans="14:34" x14ac:dyDescent="0.25">
      <c r="N19" s="9">
        <v>44008</v>
      </c>
      <c r="O19" s="4">
        <v>18.524304199536566</v>
      </c>
      <c r="P19" s="4">
        <v>9.1697232410803604</v>
      </c>
      <c r="Q19" s="4">
        <v>55.913978494623649</v>
      </c>
      <c r="R19" s="5">
        <v>81.510934393638166</v>
      </c>
      <c r="AF19" s="39"/>
      <c r="AG19" s="40">
        <v>44001</v>
      </c>
      <c r="AH19" s="39">
        <v>1</v>
      </c>
    </row>
    <row r="20" spans="14:34" x14ac:dyDescent="0.25">
      <c r="N20" s="9">
        <v>44015</v>
      </c>
      <c r="O20" s="4">
        <v>23.35230677052127</v>
      </c>
      <c r="P20" s="4">
        <v>14.962121212121213</v>
      </c>
      <c r="Q20" s="4">
        <v>64.402697495183048</v>
      </c>
      <c r="R20" s="5">
        <v>91.034482758620697</v>
      </c>
      <c r="AF20" s="39"/>
      <c r="AH20" s="39"/>
    </row>
    <row r="21" spans="14:34" x14ac:dyDescent="0.25">
      <c r="N21" s="9">
        <v>44022</v>
      </c>
      <c r="O21" s="4">
        <v>36.582303412280268</v>
      </c>
      <c r="P21" s="4">
        <v>22.701754385964911</v>
      </c>
      <c r="Q21" s="4">
        <v>64.427259545674247</v>
      </c>
      <c r="R21" s="5">
        <v>86.217008797653961</v>
      </c>
      <c r="AF21" s="39"/>
      <c r="AG21" s="40">
        <v>44022</v>
      </c>
      <c r="AH21" s="39">
        <v>0</v>
      </c>
    </row>
    <row r="22" spans="14:34" x14ac:dyDescent="0.25">
      <c r="N22" s="9">
        <v>44024</v>
      </c>
      <c r="O22" s="4">
        <v>45.40195989474639</v>
      </c>
      <c r="P22" s="4">
        <v>34.211450649806814</v>
      </c>
      <c r="Q22" s="4">
        <v>68.849301877708228</v>
      </c>
      <c r="R22" s="5">
        <v>84.031158714703011</v>
      </c>
      <c r="AF22" s="39"/>
      <c r="AG22" s="40">
        <v>44022</v>
      </c>
      <c r="AH22" s="39">
        <v>1</v>
      </c>
    </row>
    <row r="23" spans="14:34" x14ac:dyDescent="0.25">
      <c r="N23" s="9">
        <v>44031</v>
      </c>
      <c r="O23" s="4">
        <v>65.72712323690854</v>
      </c>
      <c r="P23" s="4">
        <v>43.876567020250725</v>
      </c>
      <c r="Q23" s="4">
        <v>73.264248704663217</v>
      </c>
      <c r="R23" s="5">
        <v>88.218111002921134</v>
      </c>
      <c r="AF23" s="39"/>
      <c r="AH23" s="39"/>
    </row>
    <row r="24" spans="14:34" x14ac:dyDescent="0.25">
      <c r="N24" s="9">
        <v>44043</v>
      </c>
      <c r="O24" s="4">
        <v>67.378666144098247</v>
      </c>
      <c r="P24" s="4">
        <v>51.506931886678721</v>
      </c>
      <c r="Q24" s="4">
        <v>78.590496529631608</v>
      </c>
      <c r="R24" s="5">
        <v>99.133261105092103</v>
      </c>
      <c r="AF24" s="39"/>
      <c r="AG24" s="40">
        <v>44027</v>
      </c>
      <c r="AH24" s="39">
        <v>0</v>
      </c>
    </row>
    <row r="25" spans="14:34" x14ac:dyDescent="0.25">
      <c r="N25" s="9">
        <v>44050</v>
      </c>
      <c r="O25" s="4">
        <v>72.571478534580748</v>
      </c>
      <c r="P25" s="4">
        <v>57.739337906352517</v>
      </c>
      <c r="Q25" s="4">
        <v>72.67502612330199</v>
      </c>
      <c r="R25" s="5">
        <v>87.5</v>
      </c>
      <c r="AF25" s="39"/>
      <c r="AG25" s="40">
        <v>44027</v>
      </c>
      <c r="AH25" s="39">
        <v>1</v>
      </c>
    </row>
    <row r="26" spans="14:34" x14ac:dyDescent="0.25">
      <c r="N26" s="9">
        <v>44057</v>
      </c>
      <c r="O26" s="4">
        <v>77.827387596553109</v>
      </c>
      <c r="P26" s="4">
        <v>53.789954337899545</v>
      </c>
      <c r="Q26" s="4">
        <v>78.263052208835333</v>
      </c>
      <c r="R26" s="5">
        <v>90.89108910891089</v>
      </c>
      <c r="AF26" s="39"/>
      <c r="AH26" s="39"/>
    </row>
    <row r="27" spans="14:34" x14ac:dyDescent="0.25">
      <c r="N27" s="9">
        <v>44064</v>
      </c>
      <c r="O27" s="4">
        <v>81.780099551525311</v>
      </c>
      <c r="P27" s="4">
        <v>59.08163265306122</v>
      </c>
      <c r="Q27" s="4">
        <v>76.032225579053375</v>
      </c>
      <c r="R27" s="5">
        <v>104.79846449136276</v>
      </c>
      <c r="AF27" s="39"/>
      <c r="AG27" s="40">
        <v>44055</v>
      </c>
      <c r="AH27" s="39">
        <v>0</v>
      </c>
    </row>
    <row r="28" spans="14:34" x14ac:dyDescent="0.25">
      <c r="N28" s="9">
        <v>44071</v>
      </c>
      <c r="O28" s="4">
        <v>77.98268195647087</v>
      </c>
      <c r="P28" s="4">
        <v>63.454894433781192</v>
      </c>
      <c r="Q28" s="4">
        <v>77.088194120391975</v>
      </c>
      <c r="R28" s="5">
        <v>97.352162400706092</v>
      </c>
      <c r="AG28" s="40">
        <v>44055</v>
      </c>
      <c r="AH28" s="39">
        <v>1</v>
      </c>
    </row>
    <row r="29" spans="14:34" x14ac:dyDescent="0.25">
      <c r="N29" s="9">
        <v>44078</v>
      </c>
      <c r="O29" s="4">
        <v>100.36706556447521</v>
      </c>
      <c r="P29" s="4">
        <v>79.043960734101574</v>
      </c>
      <c r="Q29" s="4">
        <v>88.307692307692307</v>
      </c>
      <c r="R29" s="5">
        <v>87.09401709401709</v>
      </c>
    </row>
    <row r="30" spans="14:34" x14ac:dyDescent="0.25">
      <c r="N30" s="9">
        <v>44085</v>
      </c>
      <c r="O30" s="4">
        <v>90.963279536636108</v>
      </c>
      <c r="P30" s="4">
        <v>75.860638739112403</v>
      </c>
      <c r="Q30" s="4">
        <v>83.565459610027858</v>
      </c>
      <c r="R30" s="5">
        <v>94.200626959247643</v>
      </c>
    </row>
    <row r="31" spans="14:34" x14ac:dyDescent="0.25">
      <c r="O31" s="3"/>
      <c r="P31" s="3"/>
      <c r="Q31" s="3"/>
    </row>
    <row r="32" spans="14:34" x14ac:dyDescent="0.25">
      <c r="O32" s="3"/>
      <c r="P32" s="3"/>
      <c r="Q32" s="3"/>
    </row>
    <row r="33" spans="15:17" x14ac:dyDescent="0.25">
      <c r="O33" s="3"/>
      <c r="P33" s="3"/>
      <c r="Q33" s="3"/>
    </row>
    <row r="34" spans="15:17" x14ac:dyDescent="0.25">
      <c r="O34" s="3"/>
      <c r="P34" s="3"/>
      <c r="Q34" s="3"/>
    </row>
    <row r="35" spans="15:17" x14ac:dyDescent="0.25">
      <c r="O35" s="3"/>
      <c r="P35" s="3"/>
      <c r="Q35" s="3"/>
    </row>
    <row r="36" spans="15:17" x14ac:dyDescent="0.25">
      <c r="O36" s="3"/>
      <c r="P36" s="3"/>
      <c r="Q36" s="3"/>
    </row>
    <row r="37" spans="15:17" x14ac:dyDescent="0.25">
      <c r="O37" s="3"/>
      <c r="P37" s="3"/>
      <c r="Q37" s="3"/>
    </row>
    <row r="38" spans="15:17" x14ac:dyDescent="0.25">
      <c r="O38" s="3"/>
      <c r="P38" s="3"/>
      <c r="Q38" s="3"/>
    </row>
    <row r="39" spans="15:17" x14ac:dyDescent="0.25">
      <c r="O39" s="3"/>
      <c r="P39" s="3"/>
      <c r="Q39" s="3"/>
    </row>
    <row r="40" spans="15:17" x14ac:dyDescent="0.25">
      <c r="O40" s="3"/>
      <c r="P40" s="3"/>
      <c r="Q40" s="3"/>
    </row>
    <row r="41" spans="15:17" x14ac:dyDescent="0.25">
      <c r="O41" s="3"/>
      <c r="P41" s="3"/>
      <c r="Q41" s="3"/>
    </row>
    <row r="42" spans="15:17" x14ac:dyDescent="0.25">
      <c r="O42" s="3"/>
      <c r="P42" s="3"/>
      <c r="Q42" s="3"/>
    </row>
    <row r="43" spans="15:17" x14ac:dyDescent="0.25">
      <c r="O43" s="3"/>
      <c r="P43" s="3"/>
      <c r="Q43" s="3"/>
    </row>
    <row r="44" spans="15:17" x14ac:dyDescent="0.25">
      <c r="O44" s="3"/>
      <c r="P44" s="3"/>
      <c r="Q44" s="3"/>
    </row>
    <row r="45" spans="15:17" x14ac:dyDescent="0.25">
      <c r="O45" s="3"/>
      <c r="P45" s="3"/>
      <c r="Q45" s="3"/>
    </row>
    <row r="46" spans="15:17" x14ac:dyDescent="0.25">
      <c r="O46" s="3"/>
      <c r="P46" s="3"/>
      <c r="Q46" s="3"/>
    </row>
    <row r="47" spans="15:17" x14ac:dyDescent="0.25">
      <c r="O47" s="3"/>
      <c r="P47" s="3"/>
      <c r="Q47" s="3"/>
    </row>
    <row r="48" spans="15:17" x14ac:dyDescent="0.25">
      <c r="O48" s="3"/>
      <c r="P48" s="3"/>
      <c r="Q48" s="3"/>
    </row>
    <row r="49" spans="15:17" x14ac:dyDescent="0.25">
      <c r="O49" s="3"/>
      <c r="P49" s="3"/>
      <c r="Q49" s="3"/>
    </row>
    <row r="50" spans="15:17" x14ac:dyDescent="0.25">
      <c r="O50" s="3"/>
      <c r="P50" s="3"/>
      <c r="Q50" s="3"/>
    </row>
    <row r="51" spans="15:17" x14ac:dyDescent="0.25">
      <c r="O51" s="3"/>
      <c r="P51" s="3"/>
      <c r="Q51" s="3"/>
    </row>
    <row r="52" spans="15:17" x14ac:dyDescent="0.25">
      <c r="O52" s="3"/>
      <c r="P52" s="3"/>
      <c r="Q52" s="3"/>
    </row>
    <row r="53" spans="15:17" x14ac:dyDescent="0.25">
      <c r="O53" s="3"/>
      <c r="P53" s="3"/>
      <c r="Q53" s="3"/>
    </row>
    <row r="54" spans="15:17" x14ac:dyDescent="0.25">
      <c r="O54" s="3"/>
      <c r="P54" s="3"/>
      <c r="Q54" s="3"/>
    </row>
    <row r="55" spans="15:17" x14ac:dyDescent="0.25">
      <c r="O55" s="3"/>
      <c r="P55" s="3"/>
      <c r="Q55" s="3"/>
    </row>
    <row r="56" spans="15:17" x14ac:dyDescent="0.25">
      <c r="O56" s="3"/>
      <c r="P56" s="3"/>
      <c r="Q56" s="3"/>
    </row>
    <row r="57" spans="15:17" x14ac:dyDescent="0.25">
      <c r="O57" s="3"/>
      <c r="P57" s="3"/>
      <c r="Q57" s="3"/>
    </row>
    <row r="58" spans="15:17" x14ac:dyDescent="0.25">
      <c r="O58" s="3"/>
      <c r="P58" s="3"/>
      <c r="Q58" s="3"/>
    </row>
    <row r="59" spans="15:17" x14ac:dyDescent="0.25">
      <c r="O59" s="3"/>
      <c r="P59" s="3"/>
      <c r="Q59" s="3"/>
    </row>
    <row r="60" spans="15:17" x14ac:dyDescent="0.25">
      <c r="O60" s="3"/>
      <c r="P60" s="3"/>
      <c r="Q60" s="3"/>
    </row>
    <row r="61" spans="15:17" x14ac:dyDescent="0.25">
      <c r="O61" s="3"/>
      <c r="P61" s="3"/>
      <c r="Q61" s="3"/>
    </row>
    <row r="62" spans="15:17" x14ac:dyDescent="0.25">
      <c r="O62" s="3"/>
      <c r="P62" s="3"/>
      <c r="Q62" s="3"/>
    </row>
    <row r="63" spans="15:17" x14ac:dyDescent="0.25">
      <c r="O63" s="3"/>
      <c r="P63" s="3"/>
      <c r="Q63" s="3"/>
    </row>
    <row r="64" spans="15:17" x14ac:dyDescent="0.25">
      <c r="O64" s="3"/>
      <c r="P64" s="3"/>
      <c r="Q64" s="3"/>
    </row>
    <row r="65" spans="15:17" x14ac:dyDescent="0.25">
      <c r="O65" s="3"/>
      <c r="P65" s="3"/>
      <c r="Q65" s="3"/>
    </row>
    <row r="66" spans="15:17" x14ac:dyDescent="0.25">
      <c r="O66" s="3"/>
      <c r="P66" s="3"/>
      <c r="Q66" s="3"/>
    </row>
    <row r="67" spans="15:17" x14ac:dyDescent="0.25">
      <c r="O67" s="3"/>
      <c r="P67" s="3"/>
      <c r="Q67" s="3"/>
    </row>
    <row r="68" spans="15:17" x14ac:dyDescent="0.25">
      <c r="O68" s="3"/>
      <c r="P68" s="3"/>
      <c r="Q68" s="3"/>
    </row>
    <row r="69" spans="15:17" x14ac:dyDescent="0.25">
      <c r="O69" s="3"/>
      <c r="P69" s="3"/>
      <c r="Q69" s="3"/>
    </row>
    <row r="70" spans="15:17" x14ac:dyDescent="0.25">
      <c r="O70" s="3"/>
      <c r="P70" s="3"/>
      <c r="Q70" s="3"/>
    </row>
    <row r="71" spans="15:17" x14ac:dyDescent="0.25">
      <c r="O71" s="3"/>
      <c r="P71" s="3"/>
      <c r="Q71" s="3"/>
    </row>
    <row r="72" spans="15:17" x14ac:dyDescent="0.25">
      <c r="O72" s="3"/>
      <c r="P72" s="3"/>
      <c r="Q72" s="3"/>
    </row>
    <row r="73" spans="15:17" x14ac:dyDescent="0.25">
      <c r="O73" s="3"/>
      <c r="P73" s="3"/>
      <c r="Q73" s="3"/>
    </row>
    <row r="74" spans="15:17" x14ac:dyDescent="0.25">
      <c r="O74" s="3"/>
      <c r="P74" s="3"/>
      <c r="Q74" s="3"/>
    </row>
    <row r="75" spans="15:17" x14ac:dyDescent="0.25">
      <c r="O75" s="3"/>
      <c r="P75" s="3"/>
      <c r="Q75" s="3"/>
    </row>
    <row r="76" spans="15:17" x14ac:dyDescent="0.25">
      <c r="O76" s="3"/>
      <c r="P76" s="3"/>
      <c r="Q76" s="3"/>
    </row>
    <row r="77" spans="15:17" x14ac:dyDescent="0.25">
      <c r="O77" s="3"/>
      <c r="P77" s="3"/>
      <c r="Q77" s="3"/>
    </row>
    <row r="78" spans="15:17" x14ac:dyDescent="0.25">
      <c r="O78" s="3"/>
      <c r="P78" s="3"/>
      <c r="Q78" s="3"/>
    </row>
    <row r="79" spans="15:17" x14ac:dyDescent="0.25">
      <c r="O79" s="3"/>
      <c r="P79" s="3"/>
      <c r="Q79" s="3"/>
    </row>
    <row r="80" spans="15:17" x14ac:dyDescent="0.25">
      <c r="O80" s="3"/>
      <c r="P80" s="3"/>
      <c r="Q80" s="3"/>
    </row>
    <row r="81" spans="15:17" x14ac:dyDescent="0.25">
      <c r="O81" s="3"/>
      <c r="P81" s="3"/>
      <c r="Q81" s="3"/>
    </row>
    <row r="82" spans="15:17" x14ac:dyDescent="0.25">
      <c r="O82" s="3"/>
      <c r="P82" s="3"/>
      <c r="Q82" s="3"/>
    </row>
    <row r="83" spans="15:17" x14ac:dyDescent="0.25">
      <c r="O83" s="3"/>
      <c r="P83" s="3"/>
      <c r="Q83" s="3"/>
    </row>
    <row r="84" spans="15:17" x14ac:dyDescent="0.25">
      <c r="O84" s="3"/>
      <c r="P84" s="3"/>
      <c r="Q84" s="3"/>
    </row>
    <row r="85" spans="15:17" x14ac:dyDescent="0.25">
      <c r="O85" s="3"/>
      <c r="P85" s="3"/>
      <c r="Q85" s="3"/>
    </row>
    <row r="86" spans="15:17" x14ac:dyDescent="0.25">
      <c r="O86" s="3"/>
      <c r="P86" s="3"/>
      <c r="Q86" s="3"/>
    </row>
    <row r="87" spans="15:17" x14ac:dyDescent="0.25">
      <c r="O87" s="3"/>
      <c r="P87" s="3"/>
      <c r="Q87" s="3"/>
    </row>
    <row r="88" spans="15:17" x14ac:dyDescent="0.25">
      <c r="O88" s="3"/>
      <c r="P88" s="3"/>
      <c r="Q88" s="3"/>
    </row>
    <row r="89" spans="15:17" x14ac:dyDescent="0.25">
      <c r="O89" s="3"/>
      <c r="P89" s="3"/>
      <c r="Q89" s="3"/>
    </row>
    <row r="90" spans="15:17" x14ac:dyDescent="0.25">
      <c r="O90" s="3"/>
      <c r="P90" s="3"/>
      <c r="Q90" s="3"/>
    </row>
    <row r="91" spans="15:17" x14ac:dyDescent="0.25">
      <c r="O91" s="3"/>
      <c r="P91" s="3"/>
      <c r="Q91" s="3"/>
    </row>
    <row r="92" spans="15:17" x14ac:dyDescent="0.25">
      <c r="O92" s="3"/>
      <c r="P92" s="3"/>
      <c r="Q92" s="3"/>
    </row>
    <row r="93" spans="15:17" x14ac:dyDescent="0.25">
      <c r="O93" s="3"/>
      <c r="P93" s="3"/>
      <c r="Q93" s="3"/>
    </row>
    <row r="94" spans="15:17" x14ac:dyDescent="0.25">
      <c r="O94" s="3"/>
      <c r="P94" s="3"/>
      <c r="Q94" s="3"/>
    </row>
    <row r="95" spans="15:17" x14ac:dyDescent="0.25">
      <c r="O95" s="3"/>
      <c r="P95" s="3"/>
      <c r="Q95" s="3"/>
    </row>
    <row r="96" spans="15:17" x14ac:dyDescent="0.25">
      <c r="O96" s="3"/>
      <c r="P96" s="3"/>
      <c r="Q96" s="3"/>
    </row>
    <row r="97" spans="15:17" x14ac:dyDescent="0.25">
      <c r="O97" s="3"/>
      <c r="P97" s="3"/>
      <c r="Q97" s="3"/>
    </row>
    <row r="98" spans="15:17" x14ac:dyDescent="0.25">
      <c r="O98" s="3"/>
      <c r="P98" s="3"/>
      <c r="Q98" s="3"/>
    </row>
    <row r="99" spans="15:17" x14ac:dyDescent="0.25">
      <c r="O99" s="3"/>
      <c r="P99" s="3"/>
      <c r="Q99" s="3"/>
    </row>
    <row r="100" spans="15:17" x14ac:dyDescent="0.25">
      <c r="O100" s="3"/>
      <c r="P100" s="3"/>
      <c r="Q100" s="3"/>
    </row>
    <row r="101" spans="15:17" x14ac:dyDescent="0.25">
      <c r="O101" s="3"/>
      <c r="P101" s="3"/>
      <c r="Q101" s="3"/>
    </row>
    <row r="102" spans="15:17" x14ac:dyDescent="0.25">
      <c r="O102" s="3"/>
      <c r="P102" s="3"/>
      <c r="Q102" s="3"/>
    </row>
    <row r="103" spans="15:17" x14ac:dyDescent="0.25">
      <c r="O103" s="3"/>
      <c r="P103" s="3"/>
      <c r="Q103" s="3"/>
    </row>
    <row r="104" spans="15:17" x14ac:dyDescent="0.25">
      <c r="O104" s="3"/>
      <c r="P104" s="3"/>
      <c r="Q104" s="3"/>
    </row>
    <row r="105" spans="15:17" x14ac:dyDescent="0.25">
      <c r="O105" s="3"/>
      <c r="P105" s="3"/>
      <c r="Q105" s="3"/>
    </row>
    <row r="106" spans="15:17" x14ac:dyDescent="0.25">
      <c r="O106" s="3"/>
      <c r="P106" s="3"/>
      <c r="Q106" s="3"/>
    </row>
    <row r="107" spans="15:17" x14ac:dyDescent="0.25">
      <c r="O107" s="3"/>
      <c r="P107" s="3"/>
      <c r="Q107" s="3"/>
    </row>
    <row r="108" spans="15:17" x14ac:dyDescent="0.25">
      <c r="O108" s="3"/>
      <c r="P108" s="3"/>
      <c r="Q108" s="3"/>
    </row>
    <row r="109" spans="15:17" x14ac:dyDescent="0.25">
      <c r="O109" s="3"/>
      <c r="P109" s="3"/>
      <c r="Q109" s="3"/>
    </row>
    <row r="110" spans="15:17" x14ac:dyDescent="0.25">
      <c r="O110" s="3"/>
      <c r="P110" s="3"/>
      <c r="Q110" s="3"/>
    </row>
    <row r="111" spans="15:17" x14ac:dyDescent="0.25">
      <c r="P111" s="3"/>
      <c r="Q111" s="3"/>
    </row>
    <row r="112" spans="15:17" x14ac:dyDescent="0.25">
      <c r="P112" s="3"/>
      <c r="Q112" s="3"/>
    </row>
    <row r="113" spans="16:17" x14ac:dyDescent="0.25">
      <c r="P113" s="3"/>
      <c r="Q113" s="3"/>
    </row>
    <row r="114" spans="16:17" x14ac:dyDescent="0.25">
      <c r="P114" s="3"/>
      <c r="Q114" s="3"/>
    </row>
    <row r="115" spans="16:17" x14ac:dyDescent="0.25">
      <c r="P115" s="3"/>
      <c r="Q115" s="3"/>
    </row>
    <row r="116" spans="16:17" x14ac:dyDescent="0.25">
      <c r="P116" s="3"/>
      <c r="Q116" s="3"/>
    </row>
    <row r="117" spans="16:17" x14ac:dyDescent="0.25">
      <c r="Q117" s="3"/>
    </row>
    <row r="118" spans="16:17" x14ac:dyDescent="0.25">
      <c r="Q118" s="3"/>
    </row>
    <row r="119" spans="16:17" x14ac:dyDescent="0.25">
      <c r="Q119" s="3"/>
    </row>
    <row r="120" spans="16:17" x14ac:dyDescent="0.25">
      <c r="Q120" s="3"/>
    </row>
    <row r="121" spans="16:17" x14ac:dyDescent="0.25">
      <c r="Q121" s="3"/>
    </row>
    <row r="122" spans="16:17" x14ac:dyDescent="0.25">
      <c r="Q122" s="3"/>
    </row>
    <row r="123" spans="16:17" x14ac:dyDescent="0.25">
      <c r="Q123" s="3"/>
    </row>
    <row r="124" spans="16:17" x14ac:dyDescent="0.25">
      <c r="Q124" s="3"/>
    </row>
    <row r="125" spans="16:17" x14ac:dyDescent="0.25">
      <c r="Q125" s="3"/>
    </row>
    <row r="126" spans="16:17" x14ac:dyDescent="0.25">
      <c r="Q126" s="3"/>
    </row>
    <row r="127" spans="16:17" x14ac:dyDescent="0.25">
      <c r="Q127" s="3"/>
    </row>
    <row r="128" spans="16:17" x14ac:dyDescent="0.25">
      <c r="Q128" s="3"/>
    </row>
    <row r="129" spans="17:17" x14ac:dyDescent="0.25">
      <c r="Q129" s="3"/>
    </row>
    <row r="130" spans="17:17" x14ac:dyDescent="0.25">
      <c r="Q130" s="3"/>
    </row>
    <row r="131" spans="17:17" x14ac:dyDescent="0.25">
      <c r="Q131" s="3"/>
    </row>
    <row r="132" spans="17:17" x14ac:dyDescent="0.25">
      <c r="Q132" s="3"/>
    </row>
    <row r="133" spans="17:17" x14ac:dyDescent="0.25">
      <c r="Q133" s="3"/>
    </row>
    <row r="134" spans="17:17" x14ac:dyDescent="0.25">
      <c r="Q134" s="3"/>
    </row>
    <row r="135" spans="17:17" x14ac:dyDescent="0.25">
      <c r="Q135" s="3"/>
    </row>
    <row r="136" spans="17:17" x14ac:dyDescent="0.25">
      <c r="Q136" s="3"/>
    </row>
    <row r="137" spans="17:17" x14ac:dyDescent="0.25">
      <c r="Q137" s="3"/>
    </row>
    <row r="138" spans="17:17" x14ac:dyDescent="0.25">
      <c r="Q138" s="3"/>
    </row>
    <row r="139" spans="17:17" x14ac:dyDescent="0.25">
      <c r="Q139" s="3"/>
    </row>
    <row r="140" spans="17:17" x14ac:dyDescent="0.25">
      <c r="Q140" s="3"/>
    </row>
    <row r="141" spans="17:17" x14ac:dyDescent="0.25">
      <c r="Q141" s="3"/>
    </row>
    <row r="142" spans="17:17" x14ac:dyDescent="0.25">
      <c r="Q142" s="3"/>
    </row>
    <row r="143" spans="17:17" x14ac:dyDescent="0.25">
      <c r="Q143" s="3"/>
    </row>
    <row r="144" spans="17:17" x14ac:dyDescent="0.25">
      <c r="Q144" s="3"/>
    </row>
    <row r="145" spans="17:17" x14ac:dyDescent="0.25">
      <c r="Q145" s="3"/>
    </row>
    <row r="146" spans="17:17" x14ac:dyDescent="0.25">
      <c r="Q146" s="3"/>
    </row>
    <row r="147" spans="17:17" x14ac:dyDescent="0.25">
      <c r="Q147" s="3"/>
    </row>
    <row r="148" spans="17:17" x14ac:dyDescent="0.25">
      <c r="Q148" s="3"/>
    </row>
    <row r="149" spans="17:17" x14ac:dyDescent="0.25">
      <c r="Q149" s="3"/>
    </row>
    <row r="150" spans="17:17" x14ac:dyDescent="0.25">
      <c r="Q150" s="3"/>
    </row>
    <row r="151" spans="17:17" x14ac:dyDescent="0.25">
      <c r="Q151" s="3"/>
    </row>
    <row r="152" spans="17:17" x14ac:dyDescent="0.25">
      <c r="Q152" s="3"/>
    </row>
    <row r="153" spans="17:17" x14ac:dyDescent="0.25">
      <c r="Q153" s="3"/>
    </row>
    <row r="154" spans="17:17" x14ac:dyDescent="0.25">
      <c r="Q154" s="3"/>
    </row>
    <row r="155" spans="17:17" x14ac:dyDescent="0.25">
      <c r="Q155" s="3"/>
    </row>
    <row r="156" spans="17:17" x14ac:dyDescent="0.25">
      <c r="Q156" s="3"/>
    </row>
    <row r="157" spans="17:17" x14ac:dyDescent="0.25">
      <c r="Q157" s="3"/>
    </row>
    <row r="158" spans="17:17" x14ac:dyDescent="0.25">
      <c r="Q158" s="3"/>
    </row>
    <row r="159" spans="17:17" x14ac:dyDescent="0.25">
      <c r="Q159" s="3"/>
    </row>
    <row r="160" spans="17:17" x14ac:dyDescent="0.25">
      <c r="Q160" s="3"/>
    </row>
    <row r="161" spans="17:17" x14ac:dyDescent="0.25">
      <c r="Q161" s="3"/>
    </row>
    <row r="162" spans="17:17" x14ac:dyDescent="0.25">
      <c r="Q162" s="3"/>
    </row>
    <row r="163" spans="17:17" x14ac:dyDescent="0.25">
      <c r="Q163" s="3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workbookViewId="0"/>
  </sheetViews>
  <sheetFormatPr defaultRowHeight="15" x14ac:dyDescent="0.25"/>
  <cols>
    <col min="14" max="14" width="12.85546875" style="9" customWidth="1"/>
    <col min="15" max="15" width="19.140625" customWidth="1"/>
    <col min="30" max="30" width="9.140625" style="41"/>
    <col min="31" max="31" width="10.7109375" style="40" bestFit="1" customWidth="1"/>
    <col min="32" max="32" width="9.140625" style="41"/>
  </cols>
  <sheetData>
    <row r="1" spans="1:32" x14ac:dyDescent="0.25">
      <c r="A1" s="36" t="s">
        <v>139</v>
      </c>
      <c r="AD1" s="39" t="s">
        <v>16</v>
      </c>
      <c r="AE1" s="40">
        <v>43906</v>
      </c>
      <c r="AF1" s="39"/>
    </row>
    <row r="2" spans="1:32" x14ac:dyDescent="0.25">
      <c r="N2" s="9" t="s">
        <v>4</v>
      </c>
      <c r="O2" t="s">
        <v>26</v>
      </c>
      <c r="AD2" s="39" t="s">
        <v>17</v>
      </c>
      <c r="AE2" s="40">
        <v>43913</v>
      </c>
      <c r="AF2" s="39"/>
    </row>
    <row r="3" spans="1:32" x14ac:dyDescent="0.25">
      <c r="N3" s="9">
        <v>43896</v>
      </c>
      <c r="O3">
        <v>2425</v>
      </c>
      <c r="AD3" s="39" t="s">
        <v>18</v>
      </c>
      <c r="AE3" s="40">
        <v>43980</v>
      </c>
      <c r="AF3" s="39"/>
    </row>
    <row r="4" spans="1:32" x14ac:dyDescent="0.25">
      <c r="N4" s="9">
        <v>43903</v>
      </c>
      <c r="O4">
        <v>2489</v>
      </c>
      <c r="AD4" s="39" t="s">
        <v>19</v>
      </c>
      <c r="AE4" s="40">
        <v>44001</v>
      </c>
      <c r="AF4" s="39"/>
    </row>
    <row r="5" spans="1:32" x14ac:dyDescent="0.25">
      <c r="N5" s="9">
        <v>43910</v>
      </c>
      <c r="O5">
        <v>2659</v>
      </c>
      <c r="AD5" s="39" t="s">
        <v>20</v>
      </c>
      <c r="AE5" s="40">
        <v>44022</v>
      </c>
      <c r="AF5" s="39"/>
    </row>
    <row r="6" spans="1:32" x14ac:dyDescent="0.25">
      <c r="N6" s="9">
        <v>43917</v>
      </c>
      <c r="O6">
        <v>2070</v>
      </c>
      <c r="AD6" s="39" t="s">
        <v>21</v>
      </c>
      <c r="AE6" s="40">
        <v>44027</v>
      </c>
      <c r="AF6" s="39"/>
    </row>
    <row r="7" spans="1:32" x14ac:dyDescent="0.25">
      <c r="N7" s="9">
        <v>43924</v>
      </c>
      <c r="O7">
        <v>1545</v>
      </c>
      <c r="AD7" s="39" t="s">
        <v>22</v>
      </c>
      <c r="AE7" s="40">
        <v>44055</v>
      </c>
      <c r="AF7" s="39"/>
    </row>
    <row r="8" spans="1:32" x14ac:dyDescent="0.25">
      <c r="N8" s="9">
        <v>43931</v>
      </c>
      <c r="O8">
        <v>1480</v>
      </c>
      <c r="AD8" s="39"/>
      <c r="AF8" s="39"/>
    </row>
    <row r="9" spans="1:32" x14ac:dyDescent="0.25">
      <c r="N9" s="9">
        <v>43938</v>
      </c>
      <c r="O9">
        <v>1429</v>
      </c>
      <c r="AD9" s="39"/>
      <c r="AE9" s="40">
        <v>43906</v>
      </c>
      <c r="AF9" s="39">
        <v>0</v>
      </c>
    </row>
    <row r="10" spans="1:32" x14ac:dyDescent="0.25">
      <c r="N10" s="9">
        <v>43945</v>
      </c>
      <c r="O10">
        <v>1430</v>
      </c>
      <c r="AD10" s="39"/>
      <c r="AE10" s="40">
        <v>43906</v>
      </c>
      <c r="AF10" s="39">
        <v>1</v>
      </c>
    </row>
    <row r="11" spans="1:32" x14ac:dyDescent="0.25">
      <c r="N11" s="9">
        <v>43952</v>
      </c>
      <c r="O11">
        <v>1498</v>
      </c>
      <c r="AD11" s="39"/>
      <c r="AF11" s="39"/>
    </row>
    <row r="12" spans="1:32" x14ac:dyDescent="0.25">
      <c r="N12" s="9">
        <v>43959</v>
      </c>
      <c r="O12">
        <v>1475</v>
      </c>
      <c r="AD12" s="39"/>
      <c r="AE12" s="40">
        <v>43913</v>
      </c>
      <c r="AF12" s="39">
        <v>0</v>
      </c>
    </row>
    <row r="13" spans="1:32" x14ac:dyDescent="0.25">
      <c r="N13" s="9">
        <v>43966</v>
      </c>
      <c r="O13">
        <v>1538</v>
      </c>
      <c r="AD13" s="39"/>
      <c r="AE13" s="40">
        <v>43913</v>
      </c>
      <c r="AF13" s="39">
        <v>1</v>
      </c>
    </row>
    <row r="14" spans="1:32" x14ac:dyDescent="0.25">
      <c r="N14" s="9">
        <v>43973</v>
      </c>
      <c r="O14">
        <v>1571</v>
      </c>
      <c r="AD14" s="39"/>
      <c r="AF14" s="39"/>
    </row>
    <row r="15" spans="1:32" x14ac:dyDescent="0.25">
      <c r="N15" s="9">
        <v>43980</v>
      </c>
      <c r="O15">
        <v>1672</v>
      </c>
      <c r="AD15" s="39"/>
      <c r="AE15" s="40">
        <v>43980</v>
      </c>
      <c r="AF15" s="39">
        <v>0</v>
      </c>
    </row>
    <row r="16" spans="1:32" x14ac:dyDescent="0.25">
      <c r="N16" s="9">
        <v>43987</v>
      </c>
      <c r="O16">
        <v>1755</v>
      </c>
      <c r="AD16" s="39"/>
      <c r="AE16" s="40">
        <v>43980</v>
      </c>
      <c r="AF16" s="39">
        <v>1</v>
      </c>
    </row>
    <row r="17" spans="14:32" x14ac:dyDescent="0.25">
      <c r="N17" s="9">
        <v>43994</v>
      </c>
      <c r="O17">
        <v>1854</v>
      </c>
      <c r="AD17" s="39"/>
      <c r="AF17" s="39"/>
    </row>
    <row r="18" spans="14:32" x14ac:dyDescent="0.25">
      <c r="N18" s="9">
        <v>44001</v>
      </c>
      <c r="O18">
        <v>1877</v>
      </c>
      <c r="AD18" s="39"/>
      <c r="AE18" s="40">
        <v>44001</v>
      </c>
      <c r="AF18" s="39">
        <v>0</v>
      </c>
    </row>
    <row r="19" spans="14:32" x14ac:dyDescent="0.25">
      <c r="N19" s="9">
        <v>44008</v>
      </c>
      <c r="O19">
        <v>2016</v>
      </c>
      <c r="AD19" s="39"/>
      <c r="AE19" s="40">
        <v>44001</v>
      </c>
      <c r="AF19" s="39">
        <v>1</v>
      </c>
    </row>
    <row r="20" spans="14:32" x14ac:dyDescent="0.25">
      <c r="N20" s="9">
        <v>44015</v>
      </c>
      <c r="O20">
        <v>2261</v>
      </c>
      <c r="AD20" s="39"/>
      <c r="AF20" s="39"/>
    </row>
    <row r="21" spans="14:32" x14ac:dyDescent="0.25">
      <c r="N21" s="9">
        <v>44022</v>
      </c>
      <c r="O21">
        <v>2215</v>
      </c>
      <c r="AD21" s="39"/>
      <c r="AE21" s="40">
        <v>44022</v>
      </c>
      <c r="AF21" s="39">
        <v>0</v>
      </c>
    </row>
    <row r="22" spans="14:32" x14ac:dyDescent="0.25">
      <c r="N22" s="9">
        <v>44029</v>
      </c>
      <c r="O22">
        <v>2293</v>
      </c>
      <c r="AD22" s="39"/>
      <c r="AE22" s="40">
        <v>44022</v>
      </c>
      <c r="AF22" s="39">
        <v>1</v>
      </c>
    </row>
    <row r="23" spans="14:32" x14ac:dyDescent="0.25">
      <c r="N23" s="9">
        <v>44036</v>
      </c>
      <c r="O23">
        <v>2320</v>
      </c>
      <c r="AD23" s="39"/>
      <c r="AF23" s="39"/>
    </row>
    <row r="24" spans="14:32" x14ac:dyDescent="0.25">
      <c r="N24" s="9">
        <v>44043</v>
      </c>
      <c r="O24">
        <v>2387</v>
      </c>
      <c r="AD24" s="39"/>
      <c r="AE24" s="40">
        <v>44027</v>
      </c>
      <c r="AF24" s="39">
        <v>0</v>
      </c>
    </row>
    <row r="25" spans="14:32" x14ac:dyDescent="0.25">
      <c r="N25" s="9">
        <v>44050</v>
      </c>
      <c r="O25">
        <v>2273</v>
      </c>
      <c r="AD25" s="39"/>
      <c r="AE25" s="40">
        <v>44027</v>
      </c>
      <c r="AF25" s="39">
        <v>1</v>
      </c>
    </row>
    <row r="26" spans="14:32" x14ac:dyDescent="0.25">
      <c r="N26" s="9">
        <v>44057</v>
      </c>
      <c r="O26">
        <v>2477</v>
      </c>
      <c r="AD26" s="39"/>
      <c r="AF26" s="39"/>
    </row>
    <row r="27" spans="14:32" x14ac:dyDescent="0.25">
      <c r="N27" s="9">
        <v>44064</v>
      </c>
      <c r="O27">
        <v>2602</v>
      </c>
      <c r="AD27" s="39"/>
      <c r="AE27" s="40">
        <v>44055</v>
      </c>
      <c r="AF27" s="39">
        <v>0</v>
      </c>
    </row>
    <row r="28" spans="14:32" x14ac:dyDescent="0.25">
      <c r="N28" s="9">
        <v>44071</v>
      </c>
      <c r="O28">
        <v>2755</v>
      </c>
      <c r="AE28" s="40">
        <v>44055</v>
      </c>
      <c r="AF28" s="39">
        <v>1</v>
      </c>
    </row>
    <row r="29" spans="14:32" x14ac:dyDescent="0.25">
      <c r="N29" s="9">
        <v>44078</v>
      </c>
      <c r="O29">
        <v>2741</v>
      </c>
    </row>
    <row r="30" spans="14:32" x14ac:dyDescent="0.25">
      <c r="N30" s="9">
        <v>44085</v>
      </c>
      <c r="O30" s="11">
        <v>3002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9"/>
  <sheetViews>
    <sheetView workbookViewId="0"/>
  </sheetViews>
  <sheetFormatPr defaultRowHeight="15" x14ac:dyDescent="0.25"/>
  <cols>
    <col min="14" max="14" width="11.42578125" style="9" customWidth="1"/>
    <col min="15" max="15" width="21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160</v>
      </c>
      <c r="AF1" s="39" t="s">
        <v>16</v>
      </c>
      <c r="AG1" s="40">
        <v>43906</v>
      </c>
      <c r="AH1" s="39"/>
    </row>
    <row r="2" spans="1:34" x14ac:dyDescent="0.25">
      <c r="O2" t="s">
        <v>14</v>
      </c>
      <c r="AF2" s="39" t="s">
        <v>17</v>
      </c>
      <c r="AG2" s="40">
        <v>43913</v>
      </c>
      <c r="AH2" s="39"/>
    </row>
    <row r="3" spans="1:34" x14ac:dyDescent="0.25">
      <c r="N3" s="9">
        <v>43891</v>
      </c>
      <c r="O3">
        <v>104.5</v>
      </c>
      <c r="AF3" s="39" t="s">
        <v>18</v>
      </c>
      <c r="AG3" s="40">
        <v>43980</v>
      </c>
      <c r="AH3" s="39"/>
    </row>
    <row r="4" spans="1:34" x14ac:dyDescent="0.25">
      <c r="N4" s="9">
        <v>43892</v>
      </c>
      <c r="O4">
        <v>96.899999999999991</v>
      </c>
      <c r="AF4" s="39" t="s">
        <v>19</v>
      </c>
      <c r="AG4" s="40">
        <v>44001</v>
      </c>
      <c r="AH4" s="39"/>
    </row>
    <row r="5" spans="1:34" x14ac:dyDescent="0.25">
      <c r="N5" s="9">
        <v>43893</v>
      </c>
      <c r="O5">
        <v>95.5</v>
      </c>
      <c r="AF5" s="39" t="s">
        <v>20</v>
      </c>
      <c r="AG5" s="40">
        <v>44022</v>
      </c>
      <c r="AH5" s="39"/>
    </row>
    <row r="6" spans="1:34" x14ac:dyDescent="0.25">
      <c r="N6" s="9">
        <v>43894</v>
      </c>
      <c r="O6">
        <v>94.899999999999991</v>
      </c>
      <c r="AF6" s="39" t="s">
        <v>21</v>
      </c>
      <c r="AG6" s="40">
        <v>44027</v>
      </c>
      <c r="AH6" s="39"/>
    </row>
    <row r="7" spans="1:34" x14ac:dyDescent="0.25">
      <c r="N7" s="9">
        <v>43895</v>
      </c>
      <c r="O7">
        <v>80.5</v>
      </c>
      <c r="AF7" s="39" t="s">
        <v>22</v>
      </c>
      <c r="AG7" s="40">
        <v>44055</v>
      </c>
      <c r="AH7" s="39"/>
    </row>
    <row r="8" spans="1:34" x14ac:dyDescent="0.25">
      <c r="N8" s="9">
        <v>43896</v>
      </c>
      <c r="O8">
        <v>85.7</v>
      </c>
      <c r="AF8" s="39"/>
      <c r="AH8" s="39"/>
    </row>
    <row r="9" spans="1:34" x14ac:dyDescent="0.25">
      <c r="N9" s="9">
        <v>43897</v>
      </c>
      <c r="O9">
        <v>89.2</v>
      </c>
      <c r="AF9" s="39"/>
      <c r="AG9" s="40">
        <v>43906</v>
      </c>
      <c r="AH9" s="39">
        <v>0</v>
      </c>
    </row>
    <row r="10" spans="1:34" x14ac:dyDescent="0.25">
      <c r="N10" s="9">
        <v>43898</v>
      </c>
      <c r="O10">
        <v>93.9</v>
      </c>
      <c r="AF10" s="39"/>
      <c r="AG10" s="40">
        <v>43906</v>
      </c>
      <c r="AH10" s="39">
        <v>1</v>
      </c>
    </row>
    <row r="11" spans="1:34" x14ac:dyDescent="0.25">
      <c r="N11" s="9">
        <v>43899</v>
      </c>
      <c r="O11">
        <v>92.600000000000009</v>
      </c>
      <c r="AF11" s="39"/>
      <c r="AH11" s="39"/>
    </row>
    <row r="12" spans="1:34" x14ac:dyDescent="0.25">
      <c r="N12" s="9">
        <v>43900</v>
      </c>
      <c r="O12">
        <v>86.1</v>
      </c>
      <c r="AF12" s="39"/>
      <c r="AG12" s="40">
        <v>43913</v>
      </c>
      <c r="AH12" s="39">
        <v>0</v>
      </c>
    </row>
    <row r="13" spans="1:34" x14ac:dyDescent="0.25">
      <c r="N13" s="9">
        <v>43901</v>
      </c>
      <c r="O13">
        <v>86.4</v>
      </c>
      <c r="AF13" s="39"/>
      <c r="AG13" s="40">
        <v>43913</v>
      </c>
      <c r="AH13" s="39">
        <v>1</v>
      </c>
    </row>
    <row r="14" spans="1:34" x14ac:dyDescent="0.25">
      <c r="N14" s="9">
        <v>43902</v>
      </c>
      <c r="O14">
        <v>90.600000000000009</v>
      </c>
      <c r="AF14" s="39"/>
      <c r="AH14" s="39"/>
    </row>
    <row r="15" spans="1:34" x14ac:dyDescent="0.25">
      <c r="N15" s="9">
        <v>43903</v>
      </c>
      <c r="O15">
        <v>85.6</v>
      </c>
      <c r="AF15" s="39"/>
      <c r="AG15" s="40">
        <v>43980</v>
      </c>
      <c r="AH15" s="39">
        <v>0</v>
      </c>
    </row>
    <row r="16" spans="1:34" x14ac:dyDescent="0.25">
      <c r="N16" s="9">
        <v>43904</v>
      </c>
      <c r="O16">
        <v>82.1</v>
      </c>
      <c r="AF16" s="39"/>
      <c r="AG16" s="40">
        <v>43980</v>
      </c>
      <c r="AH16" s="39">
        <v>1</v>
      </c>
    </row>
    <row r="17" spans="14:34" x14ac:dyDescent="0.25">
      <c r="N17" s="9">
        <v>43905</v>
      </c>
      <c r="O17" s="5">
        <v>79</v>
      </c>
      <c r="AF17" s="39"/>
      <c r="AH17" s="39"/>
    </row>
    <row r="18" spans="14:34" x14ac:dyDescent="0.25">
      <c r="N18" s="9">
        <v>43906</v>
      </c>
      <c r="O18">
        <v>78.400000000000006</v>
      </c>
      <c r="AF18" s="39"/>
      <c r="AG18" s="40">
        <v>44001</v>
      </c>
      <c r="AH18" s="39">
        <v>0</v>
      </c>
    </row>
    <row r="19" spans="14:34" x14ac:dyDescent="0.25">
      <c r="N19" s="9">
        <v>43907</v>
      </c>
      <c r="O19">
        <v>69.8</v>
      </c>
      <c r="AF19" s="39"/>
      <c r="AG19" s="40">
        <v>44001</v>
      </c>
      <c r="AH19" s="39">
        <v>1</v>
      </c>
    </row>
    <row r="20" spans="14:34" x14ac:dyDescent="0.25">
      <c r="N20" s="9">
        <v>43908</v>
      </c>
      <c r="O20">
        <v>67.5</v>
      </c>
      <c r="AF20" s="39"/>
      <c r="AH20" s="39"/>
    </row>
    <row r="21" spans="14:34" x14ac:dyDescent="0.25">
      <c r="N21" s="9">
        <v>43909</v>
      </c>
      <c r="O21">
        <v>62.5</v>
      </c>
      <c r="AF21" s="39"/>
      <c r="AG21" s="40">
        <v>44022</v>
      </c>
      <c r="AH21" s="39">
        <v>0</v>
      </c>
    </row>
    <row r="22" spans="14:34" x14ac:dyDescent="0.25">
      <c r="N22" s="9">
        <v>43910</v>
      </c>
      <c r="O22">
        <v>59.9</v>
      </c>
      <c r="AF22" s="39"/>
      <c r="AG22" s="40">
        <v>44022</v>
      </c>
      <c r="AH22" s="39">
        <v>1</v>
      </c>
    </row>
    <row r="23" spans="14:34" x14ac:dyDescent="0.25">
      <c r="N23" s="9">
        <v>43911</v>
      </c>
      <c r="O23">
        <v>47.599999999999994</v>
      </c>
      <c r="AF23" s="39"/>
      <c r="AH23" s="39"/>
    </row>
    <row r="24" spans="14:34" x14ac:dyDescent="0.25">
      <c r="N24" s="9">
        <v>43912</v>
      </c>
      <c r="O24">
        <v>43.100000000000009</v>
      </c>
      <c r="AF24" s="39"/>
      <c r="AG24" s="40">
        <v>44027</v>
      </c>
      <c r="AH24" s="39">
        <v>0</v>
      </c>
    </row>
    <row r="25" spans="14:34" x14ac:dyDescent="0.25">
      <c r="N25" s="9">
        <v>43913</v>
      </c>
      <c r="O25">
        <v>34.199999999999996</v>
      </c>
      <c r="AF25" s="39"/>
      <c r="AG25" s="40">
        <v>44027</v>
      </c>
      <c r="AH25" s="39">
        <v>1</v>
      </c>
    </row>
    <row r="26" spans="14:34" x14ac:dyDescent="0.25">
      <c r="N26" s="9">
        <v>43914</v>
      </c>
      <c r="O26">
        <v>29.100000000000005</v>
      </c>
      <c r="AF26" s="39"/>
      <c r="AH26" s="39"/>
    </row>
    <row r="27" spans="14:34" x14ac:dyDescent="0.25">
      <c r="N27" s="9">
        <v>43915</v>
      </c>
      <c r="O27">
        <v>22.799999999999997</v>
      </c>
      <c r="AF27" s="39"/>
      <c r="AG27" s="40">
        <v>44055</v>
      </c>
      <c r="AH27" s="39">
        <v>0</v>
      </c>
    </row>
    <row r="28" spans="14:34" x14ac:dyDescent="0.25">
      <c r="N28" s="9">
        <v>43916</v>
      </c>
      <c r="O28">
        <v>21.599999999999998</v>
      </c>
      <c r="AG28" s="40">
        <v>44055</v>
      </c>
      <c r="AH28" s="39">
        <v>1</v>
      </c>
    </row>
    <row r="29" spans="14:34" x14ac:dyDescent="0.25">
      <c r="N29" s="9">
        <v>43917</v>
      </c>
      <c r="O29">
        <v>19.499999999999996</v>
      </c>
    </row>
    <row r="30" spans="14:34" x14ac:dyDescent="0.25">
      <c r="N30" s="9">
        <v>43918</v>
      </c>
      <c r="O30">
        <v>15.600000000000003</v>
      </c>
    </row>
    <row r="31" spans="14:34" x14ac:dyDescent="0.25">
      <c r="N31" s="9">
        <v>43919</v>
      </c>
      <c r="O31">
        <v>14.600000000000001</v>
      </c>
    </row>
    <row r="32" spans="14:34" x14ac:dyDescent="0.25">
      <c r="N32" s="9">
        <v>43920</v>
      </c>
      <c r="O32">
        <v>13.4</v>
      </c>
    </row>
    <row r="33" spans="14:15" x14ac:dyDescent="0.25">
      <c r="N33" s="9">
        <v>43921</v>
      </c>
      <c r="O33">
        <v>14.400000000000002</v>
      </c>
    </row>
    <row r="34" spans="14:15" x14ac:dyDescent="0.25">
      <c r="N34" s="9">
        <v>43922</v>
      </c>
      <c r="O34">
        <v>12.5</v>
      </c>
    </row>
    <row r="35" spans="14:15" x14ac:dyDescent="0.25">
      <c r="N35" s="9">
        <v>43923</v>
      </c>
      <c r="O35">
        <v>11.399999999999999</v>
      </c>
    </row>
    <row r="36" spans="14:15" x14ac:dyDescent="0.25">
      <c r="N36" s="9">
        <v>43924</v>
      </c>
      <c r="O36">
        <v>12.1</v>
      </c>
    </row>
    <row r="37" spans="14:15" x14ac:dyDescent="0.25">
      <c r="N37" s="9">
        <v>43925</v>
      </c>
      <c r="O37">
        <v>11.099999999999998</v>
      </c>
    </row>
    <row r="38" spans="14:15" x14ac:dyDescent="0.25">
      <c r="N38" s="9">
        <v>43926</v>
      </c>
      <c r="O38">
        <v>8.8999999999999968</v>
      </c>
    </row>
    <row r="39" spans="14:15" x14ac:dyDescent="0.25">
      <c r="N39" s="9">
        <v>43927</v>
      </c>
      <c r="O39" s="5">
        <v>10.999999999999998</v>
      </c>
    </row>
    <row r="40" spans="14:15" x14ac:dyDescent="0.25">
      <c r="N40" s="9">
        <v>43928</v>
      </c>
      <c r="O40">
        <v>12.7</v>
      </c>
    </row>
    <row r="41" spans="14:15" x14ac:dyDescent="0.25">
      <c r="N41" s="9">
        <v>43929</v>
      </c>
      <c r="O41">
        <v>10.899999999999999</v>
      </c>
    </row>
    <row r="42" spans="14:15" x14ac:dyDescent="0.25">
      <c r="N42" s="9">
        <v>43930</v>
      </c>
      <c r="O42">
        <v>9.5999999999999979</v>
      </c>
    </row>
    <row r="43" spans="14:15" x14ac:dyDescent="0.25">
      <c r="N43" s="9">
        <v>43931</v>
      </c>
      <c r="O43" s="5">
        <v>7.9999999999999964</v>
      </c>
    </row>
    <row r="44" spans="14:15" x14ac:dyDescent="0.25">
      <c r="N44" s="9">
        <v>43932</v>
      </c>
      <c r="O44">
        <v>8.7999999999999972</v>
      </c>
    </row>
    <row r="45" spans="14:15" x14ac:dyDescent="0.25">
      <c r="N45" s="9">
        <v>43933</v>
      </c>
      <c r="O45">
        <v>6.399999999999995</v>
      </c>
    </row>
    <row r="46" spans="14:15" x14ac:dyDescent="0.25">
      <c r="N46" s="9">
        <v>43934</v>
      </c>
      <c r="O46" s="5">
        <v>6.0000000000000053</v>
      </c>
    </row>
    <row r="47" spans="14:15" x14ac:dyDescent="0.25">
      <c r="N47" s="9">
        <v>43935</v>
      </c>
      <c r="O47">
        <v>9.6999999999999975</v>
      </c>
    </row>
    <row r="48" spans="14:15" x14ac:dyDescent="0.25">
      <c r="N48" s="9">
        <v>43936</v>
      </c>
      <c r="O48">
        <v>11.099999999999998</v>
      </c>
    </row>
    <row r="49" spans="14:15" x14ac:dyDescent="0.25">
      <c r="N49" s="9">
        <v>43937</v>
      </c>
      <c r="O49">
        <v>10.499999999999998</v>
      </c>
    </row>
    <row r="50" spans="14:15" x14ac:dyDescent="0.25">
      <c r="N50" s="9">
        <v>43938</v>
      </c>
      <c r="O50">
        <v>9.8999999999999986</v>
      </c>
    </row>
    <row r="51" spans="14:15" x14ac:dyDescent="0.25">
      <c r="N51" s="9">
        <v>43939</v>
      </c>
      <c r="O51" s="5">
        <v>8.9999999999999964</v>
      </c>
    </row>
    <row r="52" spans="14:15" x14ac:dyDescent="0.25">
      <c r="N52" s="9">
        <v>43940</v>
      </c>
      <c r="O52">
        <v>7.5999999999999961</v>
      </c>
    </row>
    <row r="53" spans="14:15" x14ac:dyDescent="0.25">
      <c r="N53" s="9">
        <v>43941</v>
      </c>
      <c r="O53">
        <v>9.8999999999999986</v>
      </c>
    </row>
    <row r="54" spans="14:15" x14ac:dyDescent="0.25">
      <c r="N54" s="9">
        <v>43942</v>
      </c>
      <c r="O54" s="5">
        <v>9.9999999999999982</v>
      </c>
    </row>
    <row r="55" spans="14:15" x14ac:dyDescent="0.25">
      <c r="N55" s="9">
        <v>43943</v>
      </c>
      <c r="O55">
        <v>11.5</v>
      </c>
    </row>
    <row r="56" spans="14:15" x14ac:dyDescent="0.25">
      <c r="N56" s="9">
        <v>43944</v>
      </c>
      <c r="O56">
        <v>9.7999999999999972</v>
      </c>
    </row>
    <row r="57" spans="14:15" x14ac:dyDescent="0.25">
      <c r="N57" s="9">
        <v>43945</v>
      </c>
      <c r="O57">
        <v>9.1999999999999975</v>
      </c>
    </row>
    <row r="58" spans="14:15" x14ac:dyDescent="0.25">
      <c r="N58" s="9">
        <v>43946</v>
      </c>
      <c r="O58">
        <v>8.3999999999999968</v>
      </c>
    </row>
    <row r="59" spans="14:15" x14ac:dyDescent="0.25">
      <c r="N59" s="9">
        <v>43947</v>
      </c>
      <c r="O59" s="5">
        <v>7.9999999999999964</v>
      </c>
    </row>
    <row r="60" spans="14:15" x14ac:dyDescent="0.25">
      <c r="N60" s="9">
        <v>43948</v>
      </c>
      <c r="O60">
        <v>10.499999999999998</v>
      </c>
    </row>
    <row r="61" spans="14:15" x14ac:dyDescent="0.25">
      <c r="N61" s="9">
        <v>43949</v>
      </c>
      <c r="O61">
        <v>10.099999999999998</v>
      </c>
    </row>
    <row r="62" spans="14:15" x14ac:dyDescent="0.25">
      <c r="N62" s="9">
        <v>43950</v>
      </c>
      <c r="O62">
        <v>10.299999999999997</v>
      </c>
    </row>
    <row r="63" spans="14:15" x14ac:dyDescent="0.25">
      <c r="N63" s="9">
        <v>43951</v>
      </c>
      <c r="O63">
        <v>10.799999999999999</v>
      </c>
    </row>
    <row r="64" spans="14:15" x14ac:dyDescent="0.25">
      <c r="N64" s="9">
        <v>43952</v>
      </c>
      <c r="O64">
        <v>9.7999999999999972</v>
      </c>
    </row>
    <row r="65" spans="14:15" x14ac:dyDescent="0.25">
      <c r="N65" s="9">
        <v>43953</v>
      </c>
      <c r="O65">
        <v>7.6999999999999957</v>
      </c>
    </row>
    <row r="66" spans="14:15" x14ac:dyDescent="0.25">
      <c r="N66" s="9">
        <v>43954</v>
      </c>
      <c r="O66">
        <v>6.9000000000000057</v>
      </c>
    </row>
    <row r="67" spans="14:15" x14ac:dyDescent="0.25">
      <c r="N67" s="9">
        <v>43955</v>
      </c>
      <c r="O67">
        <v>11.6</v>
      </c>
    </row>
    <row r="68" spans="14:15" x14ac:dyDescent="0.25">
      <c r="N68" s="9">
        <v>43956</v>
      </c>
      <c r="O68">
        <v>11.6</v>
      </c>
    </row>
    <row r="69" spans="14:15" x14ac:dyDescent="0.25">
      <c r="N69" s="9">
        <v>43957</v>
      </c>
      <c r="O69">
        <v>11.799999999999999</v>
      </c>
    </row>
    <row r="70" spans="14:15" x14ac:dyDescent="0.25">
      <c r="N70" s="9">
        <v>43958</v>
      </c>
      <c r="O70">
        <v>11.399999999999999</v>
      </c>
    </row>
    <row r="71" spans="14:15" x14ac:dyDescent="0.25">
      <c r="N71" s="9">
        <v>43959</v>
      </c>
      <c r="O71">
        <v>8.2000000000000064</v>
      </c>
    </row>
    <row r="72" spans="14:15" x14ac:dyDescent="0.25">
      <c r="N72" s="9">
        <v>43960</v>
      </c>
      <c r="O72">
        <v>7.7000000000000064</v>
      </c>
    </row>
    <row r="73" spans="14:15" x14ac:dyDescent="0.25">
      <c r="N73" s="9">
        <v>43961</v>
      </c>
      <c r="O73">
        <v>8.4999999999999964</v>
      </c>
    </row>
    <row r="74" spans="14:15" x14ac:dyDescent="0.25">
      <c r="N74" s="9">
        <v>43962</v>
      </c>
      <c r="O74" s="5">
        <v>9.9999999999999982</v>
      </c>
    </row>
    <row r="75" spans="14:15" x14ac:dyDescent="0.25">
      <c r="N75" s="9">
        <v>43963</v>
      </c>
      <c r="O75">
        <v>10.799999999999999</v>
      </c>
    </row>
    <row r="76" spans="14:15" x14ac:dyDescent="0.25">
      <c r="N76" s="9">
        <v>43964</v>
      </c>
      <c r="O76">
        <v>11.099999999999998</v>
      </c>
    </row>
    <row r="77" spans="14:15" x14ac:dyDescent="0.25">
      <c r="N77" s="9">
        <v>43965</v>
      </c>
      <c r="O77">
        <v>10.499999999999998</v>
      </c>
    </row>
    <row r="78" spans="14:15" x14ac:dyDescent="0.25">
      <c r="N78" s="9">
        <v>43966</v>
      </c>
      <c r="O78">
        <v>10.799999999999999</v>
      </c>
    </row>
    <row r="79" spans="14:15" x14ac:dyDescent="0.25">
      <c r="N79" s="9">
        <v>43967</v>
      </c>
      <c r="O79">
        <v>9.7999999999999972</v>
      </c>
    </row>
    <row r="80" spans="14:15" x14ac:dyDescent="0.25">
      <c r="N80" s="9">
        <v>43968</v>
      </c>
      <c r="O80">
        <v>7.7999999999999954</v>
      </c>
    </row>
    <row r="81" spans="14:15" x14ac:dyDescent="0.25">
      <c r="N81" s="9">
        <v>43969</v>
      </c>
      <c r="O81" s="5">
        <v>9.9999999999999982</v>
      </c>
    </row>
    <row r="82" spans="14:15" x14ac:dyDescent="0.25">
      <c r="N82" s="9">
        <v>43970</v>
      </c>
      <c r="O82">
        <v>10.599999999999998</v>
      </c>
    </row>
    <row r="83" spans="14:15" x14ac:dyDescent="0.25">
      <c r="N83" s="9">
        <v>43971</v>
      </c>
      <c r="O83">
        <v>12.3</v>
      </c>
    </row>
    <row r="84" spans="14:15" x14ac:dyDescent="0.25">
      <c r="N84" s="9">
        <v>43972</v>
      </c>
      <c r="O84">
        <v>10.299999999999997</v>
      </c>
    </row>
    <row r="85" spans="14:15" x14ac:dyDescent="0.25">
      <c r="N85" s="9">
        <v>43973</v>
      </c>
      <c r="O85">
        <v>10.7</v>
      </c>
    </row>
    <row r="86" spans="14:15" x14ac:dyDescent="0.25">
      <c r="N86" s="9">
        <v>43974</v>
      </c>
      <c r="O86">
        <v>10.400000000000009</v>
      </c>
    </row>
    <row r="87" spans="14:15" x14ac:dyDescent="0.25">
      <c r="N87" s="9">
        <v>43975</v>
      </c>
      <c r="O87" s="5">
        <v>6.9999999999999947</v>
      </c>
    </row>
    <row r="88" spans="14:15" x14ac:dyDescent="0.25">
      <c r="N88" s="9">
        <v>43976</v>
      </c>
      <c r="O88">
        <v>7.7000000000000064</v>
      </c>
    </row>
    <row r="89" spans="14:15" x14ac:dyDescent="0.25">
      <c r="N89" s="9">
        <v>43977</v>
      </c>
      <c r="O89">
        <v>11.099999999999998</v>
      </c>
    </row>
    <row r="90" spans="14:15" x14ac:dyDescent="0.25">
      <c r="N90" s="9">
        <v>43978</v>
      </c>
      <c r="O90">
        <v>12.2</v>
      </c>
    </row>
    <row r="91" spans="14:15" x14ac:dyDescent="0.25">
      <c r="N91" s="9">
        <v>43979</v>
      </c>
      <c r="O91">
        <v>12.1</v>
      </c>
    </row>
    <row r="92" spans="14:15" x14ac:dyDescent="0.25">
      <c r="N92" s="9">
        <v>43980</v>
      </c>
      <c r="O92">
        <v>11.799999999999999</v>
      </c>
    </row>
    <row r="93" spans="14:15" x14ac:dyDescent="0.25">
      <c r="N93" s="9">
        <v>43981</v>
      </c>
      <c r="O93">
        <v>9.4999999999999964</v>
      </c>
    </row>
    <row r="94" spans="14:15" x14ac:dyDescent="0.25">
      <c r="N94" s="9">
        <v>43982</v>
      </c>
      <c r="O94">
        <v>7.2999999999999954</v>
      </c>
    </row>
    <row r="95" spans="14:15" x14ac:dyDescent="0.25">
      <c r="N95" s="9">
        <v>43983</v>
      </c>
      <c r="O95">
        <v>10.599999999999998</v>
      </c>
    </row>
    <row r="96" spans="14:15" x14ac:dyDescent="0.25">
      <c r="N96" s="9">
        <v>43984</v>
      </c>
      <c r="O96">
        <v>12.3</v>
      </c>
    </row>
    <row r="97" spans="14:15" x14ac:dyDescent="0.25">
      <c r="N97" s="9">
        <v>43985</v>
      </c>
      <c r="O97" s="5">
        <v>13</v>
      </c>
    </row>
    <row r="98" spans="14:15" x14ac:dyDescent="0.25">
      <c r="N98" s="9">
        <v>43986</v>
      </c>
      <c r="O98">
        <v>11.400000000000009</v>
      </c>
    </row>
    <row r="99" spans="14:15" x14ac:dyDescent="0.25">
      <c r="N99" s="9">
        <v>43987</v>
      </c>
      <c r="O99">
        <v>12.5</v>
      </c>
    </row>
    <row r="100" spans="14:15" x14ac:dyDescent="0.25">
      <c r="N100" s="9">
        <v>43988</v>
      </c>
      <c r="O100">
        <v>11.7</v>
      </c>
    </row>
    <row r="101" spans="14:15" x14ac:dyDescent="0.25">
      <c r="N101" s="9">
        <v>43989</v>
      </c>
      <c r="O101">
        <v>9.2000000000000082</v>
      </c>
    </row>
    <row r="102" spans="14:15" x14ac:dyDescent="0.25">
      <c r="N102" s="9">
        <v>43990</v>
      </c>
      <c r="O102">
        <v>12.7</v>
      </c>
    </row>
    <row r="103" spans="14:15" x14ac:dyDescent="0.25">
      <c r="N103" s="9">
        <v>43991</v>
      </c>
      <c r="O103">
        <v>11.799999999999999</v>
      </c>
    </row>
    <row r="104" spans="14:15" x14ac:dyDescent="0.25">
      <c r="N104" s="9">
        <v>43992</v>
      </c>
      <c r="O104">
        <v>13.5</v>
      </c>
    </row>
    <row r="105" spans="14:15" x14ac:dyDescent="0.25">
      <c r="N105" s="9">
        <v>43993</v>
      </c>
      <c r="O105">
        <v>11.6</v>
      </c>
    </row>
    <row r="106" spans="14:15" x14ac:dyDescent="0.25">
      <c r="N106" s="9">
        <v>43994</v>
      </c>
      <c r="O106">
        <v>11.799999999999999</v>
      </c>
    </row>
    <row r="107" spans="14:15" x14ac:dyDescent="0.25">
      <c r="N107" s="9">
        <v>43995</v>
      </c>
      <c r="O107">
        <v>9.5999999999999979</v>
      </c>
    </row>
    <row r="108" spans="14:15" x14ac:dyDescent="0.25">
      <c r="N108" s="9">
        <v>43996</v>
      </c>
      <c r="O108" s="5">
        <v>8.9999999999999964</v>
      </c>
    </row>
    <row r="109" spans="14:15" x14ac:dyDescent="0.25">
      <c r="N109" s="9">
        <v>43997</v>
      </c>
      <c r="O109">
        <v>12.9</v>
      </c>
    </row>
    <row r="110" spans="14:15" x14ac:dyDescent="0.25">
      <c r="N110" s="9">
        <v>43998</v>
      </c>
      <c r="O110">
        <v>14.700000000000003</v>
      </c>
    </row>
    <row r="111" spans="14:15" x14ac:dyDescent="0.25">
      <c r="N111" s="9">
        <v>43999</v>
      </c>
      <c r="O111">
        <v>14.3</v>
      </c>
    </row>
    <row r="112" spans="14:15" x14ac:dyDescent="0.25">
      <c r="N112" s="9">
        <v>44000</v>
      </c>
      <c r="O112">
        <v>13.3</v>
      </c>
    </row>
    <row r="113" spans="14:15" x14ac:dyDescent="0.25">
      <c r="N113" s="9">
        <v>44001</v>
      </c>
      <c r="O113">
        <v>14.600000000000001</v>
      </c>
    </row>
    <row r="114" spans="14:15" x14ac:dyDescent="0.25">
      <c r="N114" s="9">
        <v>44002</v>
      </c>
      <c r="O114">
        <v>12.5</v>
      </c>
    </row>
    <row r="115" spans="14:15" x14ac:dyDescent="0.25">
      <c r="N115" s="9">
        <v>44003</v>
      </c>
      <c r="O115">
        <v>12.4</v>
      </c>
    </row>
    <row r="116" spans="14:15" x14ac:dyDescent="0.25">
      <c r="N116" s="9">
        <v>44004</v>
      </c>
      <c r="O116">
        <v>14.599999999999991</v>
      </c>
    </row>
    <row r="117" spans="14:15" x14ac:dyDescent="0.25">
      <c r="N117" s="9">
        <v>44005</v>
      </c>
      <c r="O117">
        <v>14.3</v>
      </c>
    </row>
    <row r="118" spans="14:15" x14ac:dyDescent="0.25">
      <c r="N118" s="9">
        <v>44006</v>
      </c>
      <c r="O118" s="5">
        <v>15.000000000000002</v>
      </c>
    </row>
    <row r="119" spans="14:15" x14ac:dyDescent="0.25">
      <c r="N119" s="9">
        <v>44007</v>
      </c>
      <c r="O119">
        <v>15.799999999999992</v>
      </c>
    </row>
    <row r="120" spans="14:15" x14ac:dyDescent="0.25">
      <c r="N120" s="9">
        <v>44008</v>
      </c>
      <c r="O120">
        <v>15.099999999999991</v>
      </c>
    </row>
    <row r="121" spans="14:15" x14ac:dyDescent="0.25">
      <c r="N121" s="9">
        <v>44009</v>
      </c>
      <c r="O121">
        <v>13.900000000000002</v>
      </c>
    </row>
    <row r="122" spans="14:15" x14ac:dyDescent="0.25">
      <c r="N122" s="9">
        <v>44010</v>
      </c>
      <c r="O122">
        <v>13.099999999999989</v>
      </c>
    </row>
    <row r="123" spans="14:15" x14ac:dyDescent="0.25">
      <c r="N123" s="9">
        <v>44011</v>
      </c>
      <c r="O123">
        <v>14.599999999999991</v>
      </c>
    </row>
    <row r="124" spans="14:15" x14ac:dyDescent="0.25">
      <c r="N124" s="9">
        <v>44012</v>
      </c>
      <c r="O124">
        <v>15.700000000000003</v>
      </c>
    </row>
    <row r="125" spans="14:15" x14ac:dyDescent="0.25">
      <c r="N125" s="9">
        <v>44013</v>
      </c>
      <c r="O125">
        <v>23.7</v>
      </c>
    </row>
    <row r="126" spans="14:15" x14ac:dyDescent="0.25">
      <c r="N126" s="9">
        <v>44014</v>
      </c>
      <c r="O126">
        <v>21.099999999999998</v>
      </c>
    </row>
    <row r="127" spans="14:15" x14ac:dyDescent="0.25">
      <c r="N127" s="9">
        <v>44015</v>
      </c>
      <c r="O127">
        <v>24.3</v>
      </c>
    </row>
    <row r="128" spans="14:15" x14ac:dyDescent="0.25">
      <c r="N128" s="9">
        <v>44016</v>
      </c>
      <c r="O128">
        <v>23.299999999999997</v>
      </c>
    </row>
    <row r="129" spans="14:15" x14ac:dyDescent="0.25">
      <c r="N129" s="9">
        <v>44017</v>
      </c>
      <c r="O129">
        <v>22.499999999999996</v>
      </c>
    </row>
    <row r="130" spans="14:15" x14ac:dyDescent="0.25">
      <c r="N130" s="9">
        <v>44018</v>
      </c>
      <c r="O130">
        <v>23.2</v>
      </c>
    </row>
    <row r="131" spans="14:15" x14ac:dyDescent="0.25">
      <c r="N131" s="9">
        <v>44019</v>
      </c>
      <c r="O131">
        <v>24.7</v>
      </c>
    </row>
    <row r="132" spans="14:15" x14ac:dyDescent="0.25">
      <c r="N132" s="9">
        <v>44020</v>
      </c>
      <c r="O132">
        <v>23.400000000000009</v>
      </c>
    </row>
    <row r="133" spans="14:15" x14ac:dyDescent="0.25">
      <c r="N133" s="9">
        <v>44021</v>
      </c>
      <c r="O133">
        <v>22.900000000000009</v>
      </c>
    </row>
    <row r="134" spans="14:15" x14ac:dyDescent="0.25">
      <c r="N134" s="9">
        <v>44022</v>
      </c>
      <c r="O134">
        <v>26.3</v>
      </c>
    </row>
    <row r="135" spans="14:15" x14ac:dyDescent="0.25">
      <c r="N135" s="9">
        <v>44023</v>
      </c>
      <c r="O135">
        <v>25.5</v>
      </c>
    </row>
    <row r="136" spans="14:15" x14ac:dyDescent="0.25">
      <c r="N136" s="9">
        <v>44024</v>
      </c>
      <c r="O136">
        <v>22.599999999999998</v>
      </c>
    </row>
    <row r="137" spans="14:15" x14ac:dyDescent="0.25">
      <c r="N137" s="9">
        <v>44025</v>
      </c>
      <c r="O137">
        <v>24.400000000000009</v>
      </c>
    </row>
    <row r="138" spans="14:15" x14ac:dyDescent="0.25">
      <c r="N138" s="9">
        <v>44026</v>
      </c>
      <c r="O138">
        <v>25.3</v>
      </c>
    </row>
    <row r="139" spans="14:15" x14ac:dyDescent="0.25">
      <c r="N139" s="9">
        <v>44027</v>
      </c>
      <c r="O139">
        <v>27.900000000000002</v>
      </c>
    </row>
    <row r="140" spans="14:15" x14ac:dyDescent="0.25">
      <c r="N140" s="9">
        <v>44028</v>
      </c>
      <c r="O140">
        <v>27.3</v>
      </c>
    </row>
    <row r="141" spans="14:15" x14ac:dyDescent="0.25">
      <c r="N141" s="9">
        <v>44029</v>
      </c>
      <c r="O141">
        <v>30.300000000000004</v>
      </c>
    </row>
    <row r="142" spans="14:15" x14ac:dyDescent="0.25">
      <c r="N142" s="9">
        <v>44030</v>
      </c>
      <c r="O142">
        <v>30.500000000000004</v>
      </c>
    </row>
    <row r="143" spans="14:15" x14ac:dyDescent="0.25">
      <c r="N143" s="9">
        <v>44031</v>
      </c>
      <c r="O143">
        <v>28.799999999999994</v>
      </c>
    </row>
    <row r="144" spans="14:15" x14ac:dyDescent="0.25">
      <c r="N144" s="9">
        <v>44032</v>
      </c>
      <c r="O144">
        <v>28.700000000000003</v>
      </c>
    </row>
    <row r="145" spans="14:15" x14ac:dyDescent="0.25">
      <c r="N145" s="9">
        <v>44033</v>
      </c>
      <c r="O145" s="5">
        <v>28.000000000000004</v>
      </c>
    </row>
    <row r="146" spans="14:15" x14ac:dyDescent="0.25">
      <c r="N146" s="9">
        <v>44034</v>
      </c>
      <c r="O146" s="5">
        <v>30.000000000000004</v>
      </c>
    </row>
    <row r="147" spans="14:15" x14ac:dyDescent="0.25">
      <c r="N147" s="9">
        <v>44035</v>
      </c>
      <c r="O147">
        <v>27.200000000000003</v>
      </c>
    </row>
    <row r="148" spans="14:15" x14ac:dyDescent="0.25">
      <c r="N148" s="9">
        <v>44036</v>
      </c>
      <c r="O148">
        <v>32.099999999999994</v>
      </c>
    </row>
    <row r="149" spans="14:15" x14ac:dyDescent="0.25">
      <c r="N149" s="9">
        <v>44037</v>
      </c>
      <c r="O149">
        <v>34.799999999999997</v>
      </c>
    </row>
    <row r="150" spans="14:15" x14ac:dyDescent="0.25">
      <c r="N150" s="9">
        <v>44038</v>
      </c>
      <c r="O150">
        <v>32.900000000000006</v>
      </c>
    </row>
    <row r="151" spans="14:15" x14ac:dyDescent="0.25">
      <c r="N151" s="9">
        <v>44039</v>
      </c>
      <c r="O151">
        <v>30.299999999999994</v>
      </c>
    </row>
    <row r="152" spans="14:15" x14ac:dyDescent="0.25">
      <c r="N152" s="9">
        <v>44040</v>
      </c>
      <c r="O152">
        <v>26.5</v>
      </c>
    </row>
    <row r="153" spans="14:15" x14ac:dyDescent="0.25">
      <c r="N153" s="9">
        <v>44041</v>
      </c>
      <c r="O153">
        <v>29.200000000000003</v>
      </c>
    </row>
    <row r="154" spans="14:15" x14ac:dyDescent="0.25">
      <c r="N154" s="9">
        <v>44042</v>
      </c>
      <c r="O154">
        <v>27.800000000000004</v>
      </c>
    </row>
    <row r="155" spans="14:15" x14ac:dyDescent="0.25">
      <c r="N155" s="9">
        <v>44043</v>
      </c>
      <c r="O155">
        <v>33.900000000000006</v>
      </c>
    </row>
    <row r="156" spans="14:15" x14ac:dyDescent="0.25">
      <c r="N156" s="9">
        <v>44044</v>
      </c>
      <c r="O156">
        <v>40.300000000000004</v>
      </c>
    </row>
    <row r="157" spans="14:15" x14ac:dyDescent="0.25">
      <c r="N157" s="9">
        <v>44045</v>
      </c>
      <c r="O157">
        <v>39.200000000000003</v>
      </c>
    </row>
    <row r="158" spans="14:15" x14ac:dyDescent="0.25">
      <c r="N158" s="9">
        <v>44046</v>
      </c>
      <c r="O158">
        <v>38.4</v>
      </c>
    </row>
    <row r="159" spans="14:15" x14ac:dyDescent="0.25">
      <c r="N159" s="9">
        <v>44047</v>
      </c>
      <c r="O159">
        <v>35.199999999999996</v>
      </c>
    </row>
    <row r="160" spans="14:15" x14ac:dyDescent="0.25">
      <c r="N160" s="9">
        <v>44048</v>
      </c>
      <c r="O160">
        <v>34.799999999999997</v>
      </c>
    </row>
    <row r="161" spans="14:15" x14ac:dyDescent="0.25">
      <c r="N161" s="9">
        <v>44049</v>
      </c>
      <c r="O161">
        <v>34.099999999999994</v>
      </c>
    </row>
    <row r="162" spans="14:15" x14ac:dyDescent="0.25">
      <c r="N162" s="9">
        <v>44050</v>
      </c>
      <c r="O162">
        <v>39.200000000000003</v>
      </c>
    </row>
    <row r="163" spans="14:15" x14ac:dyDescent="0.25">
      <c r="N163" s="9">
        <v>44051</v>
      </c>
      <c r="O163">
        <v>38.6</v>
      </c>
    </row>
    <row r="164" spans="14:15" x14ac:dyDescent="0.25">
      <c r="N164" s="9">
        <v>44052</v>
      </c>
      <c r="O164">
        <v>37.700000000000003</v>
      </c>
    </row>
    <row r="165" spans="14:15" x14ac:dyDescent="0.25">
      <c r="N165" s="9">
        <v>44053</v>
      </c>
      <c r="O165">
        <v>35.099999999999994</v>
      </c>
    </row>
    <row r="166" spans="14:15" x14ac:dyDescent="0.25">
      <c r="N166" s="9">
        <v>44054</v>
      </c>
      <c r="O166">
        <v>33.70000000000001</v>
      </c>
    </row>
    <row r="167" spans="14:15" x14ac:dyDescent="0.25">
      <c r="N167" s="9">
        <v>44055</v>
      </c>
      <c r="O167">
        <v>35.199999999999996</v>
      </c>
    </row>
    <row r="168" spans="14:15" x14ac:dyDescent="0.25">
      <c r="N168" s="9">
        <v>44056</v>
      </c>
      <c r="O168" s="5">
        <v>37</v>
      </c>
    </row>
    <row r="169" spans="14:15" x14ac:dyDescent="0.25">
      <c r="N169" s="9">
        <v>44057</v>
      </c>
      <c r="O169">
        <v>39.6</v>
      </c>
    </row>
    <row r="170" spans="14:15" x14ac:dyDescent="0.25">
      <c r="N170" s="9">
        <v>44058</v>
      </c>
      <c r="O170" s="5">
        <v>38</v>
      </c>
    </row>
    <row r="171" spans="14:15" x14ac:dyDescent="0.25">
      <c r="N171" s="9">
        <v>44059</v>
      </c>
      <c r="O171">
        <v>40.300000000000004</v>
      </c>
    </row>
    <row r="172" spans="14:15" x14ac:dyDescent="0.25">
      <c r="N172" s="9">
        <v>44060</v>
      </c>
      <c r="O172">
        <v>36.299999999999997</v>
      </c>
    </row>
    <row r="173" spans="14:15" x14ac:dyDescent="0.25">
      <c r="N173" s="9">
        <v>44061</v>
      </c>
      <c r="O173">
        <v>33.5</v>
      </c>
    </row>
    <row r="174" spans="14:15" x14ac:dyDescent="0.25">
      <c r="N174" s="9">
        <v>44062</v>
      </c>
      <c r="O174">
        <v>33.599999999999994</v>
      </c>
    </row>
    <row r="175" spans="14:15" x14ac:dyDescent="0.25">
      <c r="N175" s="9">
        <v>44063</v>
      </c>
      <c r="O175">
        <v>37.4</v>
      </c>
    </row>
    <row r="176" spans="14:15" x14ac:dyDescent="0.25">
      <c r="N176" s="9">
        <v>44064</v>
      </c>
      <c r="O176">
        <v>40.400000000000006</v>
      </c>
    </row>
    <row r="177" spans="14:15" x14ac:dyDescent="0.25">
      <c r="N177" s="9">
        <v>44065</v>
      </c>
      <c r="O177">
        <v>39.4</v>
      </c>
    </row>
    <row r="178" spans="14:15" x14ac:dyDescent="0.25">
      <c r="N178" s="9">
        <v>44066</v>
      </c>
      <c r="O178">
        <v>42.7</v>
      </c>
    </row>
    <row r="179" spans="14:15" x14ac:dyDescent="0.25">
      <c r="N179" s="9">
        <v>44067</v>
      </c>
      <c r="O179">
        <v>42.2</v>
      </c>
    </row>
    <row r="180" spans="14:15" x14ac:dyDescent="0.25">
      <c r="N180" s="9">
        <v>44068</v>
      </c>
      <c r="O180">
        <v>34.699999999999996</v>
      </c>
    </row>
    <row r="181" spans="14:15" x14ac:dyDescent="0.25">
      <c r="N181" s="9">
        <v>44069</v>
      </c>
      <c r="O181">
        <v>37.700000000000003</v>
      </c>
    </row>
    <row r="182" spans="14:15" x14ac:dyDescent="0.25">
      <c r="N182" s="9">
        <v>44070</v>
      </c>
      <c r="O182">
        <v>36.700000000000003</v>
      </c>
    </row>
    <row r="183" spans="14:15" x14ac:dyDescent="0.25">
      <c r="N183" s="9">
        <v>44071</v>
      </c>
      <c r="O183" s="5">
        <v>41</v>
      </c>
    </row>
    <row r="184" spans="14:15" x14ac:dyDescent="0.25">
      <c r="N184" s="9">
        <v>44072</v>
      </c>
      <c r="O184">
        <v>39.900000000000006</v>
      </c>
    </row>
    <row r="185" spans="14:15" x14ac:dyDescent="0.25">
      <c r="N185" s="9">
        <v>44073</v>
      </c>
      <c r="O185">
        <v>42.1</v>
      </c>
    </row>
    <row r="186" spans="14:15" x14ac:dyDescent="0.25">
      <c r="N186" s="9">
        <v>44074</v>
      </c>
      <c r="O186" s="5">
        <v>40</v>
      </c>
    </row>
    <row r="187" spans="14:15" x14ac:dyDescent="0.25">
      <c r="N187" s="9">
        <v>44075</v>
      </c>
      <c r="O187">
        <v>35.299999999999997</v>
      </c>
    </row>
    <row r="188" spans="14:15" x14ac:dyDescent="0.25">
      <c r="N188" s="9">
        <v>44076</v>
      </c>
      <c r="O188">
        <v>35.199999999999996</v>
      </c>
    </row>
    <row r="189" spans="14:15" x14ac:dyDescent="0.25">
      <c r="N189" s="9">
        <v>44077</v>
      </c>
      <c r="O189">
        <v>34.299999999999997</v>
      </c>
    </row>
    <row r="190" spans="14:15" x14ac:dyDescent="0.25">
      <c r="N190" s="9">
        <v>44078</v>
      </c>
      <c r="O190">
        <v>41.900000000000006</v>
      </c>
    </row>
    <row r="191" spans="14:15" x14ac:dyDescent="0.25">
      <c r="N191" s="9">
        <v>44079</v>
      </c>
      <c r="O191">
        <v>36.6</v>
      </c>
    </row>
    <row r="192" spans="14:15" x14ac:dyDescent="0.25">
      <c r="N192" s="9">
        <v>44080</v>
      </c>
      <c r="O192">
        <v>40.5</v>
      </c>
    </row>
    <row r="193" spans="14:15" x14ac:dyDescent="0.25">
      <c r="N193" s="9">
        <v>44081</v>
      </c>
      <c r="O193">
        <v>40.1</v>
      </c>
    </row>
    <row r="194" spans="14:15" x14ac:dyDescent="0.25">
      <c r="N194" s="9">
        <v>44082</v>
      </c>
      <c r="O194">
        <v>35.5</v>
      </c>
    </row>
    <row r="195" spans="14:15" x14ac:dyDescent="0.25">
      <c r="N195" s="9">
        <v>44083</v>
      </c>
      <c r="O195">
        <v>34.5</v>
      </c>
    </row>
    <row r="196" spans="14:15" x14ac:dyDescent="0.25">
      <c r="N196" s="9">
        <v>44084</v>
      </c>
      <c r="O196">
        <v>33.5</v>
      </c>
    </row>
    <row r="197" spans="14:15" x14ac:dyDescent="0.25">
      <c r="N197" s="9">
        <v>44085</v>
      </c>
      <c r="O197">
        <v>40.1</v>
      </c>
    </row>
    <row r="198" spans="14:15" x14ac:dyDescent="0.25">
      <c r="N198" s="9">
        <v>44086</v>
      </c>
      <c r="O198" s="5">
        <v>38</v>
      </c>
    </row>
    <row r="199" spans="14:15" x14ac:dyDescent="0.25">
      <c r="N199" s="9">
        <v>44087</v>
      </c>
      <c r="O199">
        <v>38.299999999999997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5"/>
  <sheetViews>
    <sheetView workbookViewId="0"/>
  </sheetViews>
  <sheetFormatPr defaultRowHeight="15" x14ac:dyDescent="0.25"/>
  <cols>
    <col min="14" max="14" width="11.42578125" style="9" customWidth="1"/>
    <col min="16" max="16" width="10.140625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159</v>
      </c>
      <c r="AF1" s="39" t="s">
        <v>16</v>
      </c>
      <c r="AG1" s="40">
        <v>43906</v>
      </c>
      <c r="AH1" s="39"/>
    </row>
    <row r="2" spans="1:34" x14ac:dyDescent="0.25">
      <c r="O2" t="s">
        <v>27</v>
      </c>
      <c r="P2" t="s">
        <v>15</v>
      </c>
      <c r="AF2" s="39" t="s">
        <v>17</v>
      </c>
      <c r="AG2" s="40">
        <v>43913</v>
      </c>
      <c r="AH2" s="39"/>
    </row>
    <row r="3" spans="1:34" x14ac:dyDescent="0.25">
      <c r="N3" s="9">
        <v>43891</v>
      </c>
      <c r="O3" s="5">
        <v>95.818549257967973</v>
      </c>
      <c r="P3" s="6">
        <v>99.12384560738812</v>
      </c>
      <c r="AF3" s="39" t="s">
        <v>18</v>
      </c>
      <c r="AG3" s="40">
        <v>43980</v>
      </c>
      <c r="AH3" s="39"/>
    </row>
    <row r="4" spans="1:34" x14ac:dyDescent="0.25">
      <c r="N4" s="9">
        <v>43892</v>
      </c>
      <c r="O4" s="5">
        <v>101.35337477887975</v>
      </c>
      <c r="P4" s="6">
        <v>113.04169011645526</v>
      </c>
      <c r="AF4" s="39" t="s">
        <v>19</v>
      </c>
      <c r="AG4" s="40">
        <v>44001</v>
      </c>
      <c r="AH4" s="39"/>
    </row>
    <row r="5" spans="1:34" x14ac:dyDescent="0.25">
      <c r="N5" s="9">
        <v>43893</v>
      </c>
      <c r="O5" s="5">
        <v>104.46184922762451</v>
      </c>
      <c r="P5" s="6">
        <v>100.26082703906971</v>
      </c>
      <c r="AF5" s="39" t="s">
        <v>20</v>
      </c>
      <c r="AG5" s="40">
        <v>44022</v>
      </c>
      <c r="AH5" s="39"/>
    </row>
    <row r="6" spans="1:34" x14ac:dyDescent="0.25">
      <c r="N6" s="9">
        <v>43894</v>
      </c>
      <c r="O6" s="5">
        <v>104.37424429741738</v>
      </c>
      <c r="P6" s="6">
        <v>99.080236561038049</v>
      </c>
      <c r="AF6" s="39" t="s">
        <v>21</v>
      </c>
      <c r="AG6" s="40">
        <v>44027</v>
      </c>
      <c r="AH6" s="39"/>
    </row>
    <row r="7" spans="1:34" x14ac:dyDescent="0.25">
      <c r="N7" s="9">
        <v>43895</v>
      </c>
      <c r="O7" s="5">
        <v>101.74141082697636</v>
      </c>
      <c r="P7" s="6">
        <v>98.412006693627106</v>
      </c>
      <c r="AF7" s="39" t="s">
        <v>22</v>
      </c>
      <c r="AG7" s="40">
        <v>44055</v>
      </c>
      <c r="AH7" s="39"/>
    </row>
    <row r="8" spans="1:34" x14ac:dyDescent="0.25">
      <c r="N8" s="9">
        <v>43896</v>
      </c>
      <c r="O8" s="5">
        <v>102.84827845754201</v>
      </c>
      <c r="P8" s="6">
        <v>97.179614052449281</v>
      </c>
      <c r="AF8" s="39"/>
      <c r="AH8" s="39"/>
    </row>
    <row r="9" spans="1:34" x14ac:dyDescent="0.25">
      <c r="N9" s="9">
        <v>43897</v>
      </c>
      <c r="O9" s="5">
        <v>100.30201278621971</v>
      </c>
      <c r="P9" s="6">
        <v>96.676287938423869</v>
      </c>
      <c r="AF9" s="39"/>
      <c r="AG9" s="40">
        <v>43906</v>
      </c>
      <c r="AH9" s="39">
        <v>0</v>
      </c>
    </row>
    <row r="10" spans="1:34" x14ac:dyDescent="0.25">
      <c r="N10" s="9">
        <v>43898</v>
      </c>
      <c r="O10" s="5">
        <v>101.75590621240313</v>
      </c>
      <c r="P10" s="6">
        <v>104.33104113885874</v>
      </c>
      <c r="AF10" s="39"/>
      <c r="AG10" s="40">
        <v>43906</v>
      </c>
      <c r="AH10" s="39">
        <v>1</v>
      </c>
    </row>
    <row r="11" spans="1:34" x14ac:dyDescent="0.25">
      <c r="N11" s="9">
        <v>43899</v>
      </c>
      <c r="O11" s="5">
        <v>101.25312349750459</v>
      </c>
      <c r="P11" s="7">
        <v>109.8139033818466</v>
      </c>
      <c r="AF11" s="39"/>
      <c r="AH11" s="39"/>
    </row>
    <row r="12" spans="1:34" x14ac:dyDescent="0.25">
      <c r="N12" s="9">
        <v>43900</v>
      </c>
      <c r="O12" s="5">
        <v>101.70896245969993</v>
      </c>
      <c r="P12" s="7">
        <v>102.97689573459716</v>
      </c>
      <c r="AF12" s="39"/>
      <c r="AG12" s="40">
        <v>43913</v>
      </c>
      <c r="AH12" s="39">
        <v>0</v>
      </c>
    </row>
    <row r="13" spans="1:34" x14ac:dyDescent="0.25">
      <c r="N13" s="9">
        <v>43901</v>
      </c>
      <c r="O13" s="5">
        <v>101.48494281607825</v>
      </c>
      <c r="P13" s="7">
        <v>104.18347333752729</v>
      </c>
      <c r="AF13" s="39"/>
      <c r="AG13" s="40">
        <v>43913</v>
      </c>
      <c r="AH13" s="39">
        <v>1</v>
      </c>
    </row>
    <row r="14" spans="1:34" x14ac:dyDescent="0.25">
      <c r="N14" s="9">
        <v>43902</v>
      </c>
      <c r="O14" s="5">
        <v>97.933743667532056</v>
      </c>
      <c r="P14" s="7">
        <v>102.00508998363932</v>
      </c>
      <c r="AF14" s="39"/>
      <c r="AH14" s="39"/>
    </row>
    <row r="15" spans="1:34" x14ac:dyDescent="0.25">
      <c r="N15" s="9">
        <v>43903</v>
      </c>
      <c r="O15" s="5">
        <v>97.747927173786479</v>
      </c>
      <c r="P15" s="7">
        <v>99.271069738816024</v>
      </c>
      <c r="AF15" s="39"/>
      <c r="AG15" s="40">
        <v>43980</v>
      </c>
      <c r="AH15" s="39">
        <v>0</v>
      </c>
    </row>
    <row r="16" spans="1:34" x14ac:dyDescent="0.25">
      <c r="N16" s="9">
        <v>43904</v>
      </c>
      <c r="O16" s="5">
        <v>91.387048008494148</v>
      </c>
      <c r="P16" s="7">
        <v>100.35747021081576</v>
      </c>
      <c r="AF16" s="39"/>
      <c r="AG16" s="40">
        <v>43980</v>
      </c>
      <c r="AH16" s="39">
        <v>1</v>
      </c>
    </row>
    <row r="17" spans="14:34" x14ac:dyDescent="0.25">
      <c r="N17" s="9">
        <v>43905</v>
      </c>
      <c r="O17" s="5">
        <v>88.967388561735021</v>
      </c>
      <c r="P17" s="7">
        <v>95.892867148540375</v>
      </c>
      <c r="AF17" s="39"/>
      <c r="AH17" s="39"/>
    </row>
    <row r="18" spans="14:34" x14ac:dyDescent="0.25">
      <c r="N18" s="9">
        <v>43906</v>
      </c>
      <c r="O18" s="5">
        <v>92.317474667062456</v>
      </c>
      <c r="P18" s="7">
        <v>109.19213702152366</v>
      </c>
      <c r="AF18" s="39"/>
      <c r="AG18" s="40">
        <v>44001</v>
      </c>
      <c r="AH18" s="39">
        <v>0</v>
      </c>
    </row>
    <row r="19" spans="14:34" x14ac:dyDescent="0.25">
      <c r="N19" s="9">
        <v>43907</v>
      </c>
      <c r="O19" s="5">
        <v>85.58626631746661</v>
      </c>
      <c r="P19" s="7">
        <v>100.30327214684756</v>
      </c>
      <c r="AF19" s="39"/>
      <c r="AG19" s="40">
        <v>44001</v>
      </c>
      <c r="AH19" s="39">
        <v>1</v>
      </c>
    </row>
    <row r="20" spans="14:34" x14ac:dyDescent="0.25">
      <c r="N20" s="9">
        <v>43908</v>
      </c>
      <c r="O20" s="5">
        <v>80.519620417217894</v>
      </c>
      <c r="P20" s="7">
        <v>99.010144266208016</v>
      </c>
      <c r="AF20" s="39"/>
      <c r="AH20" s="39"/>
    </row>
    <row r="21" spans="14:34" x14ac:dyDescent="0.25">
      <c r="N21" s="9">
        <v>43909</v>
      </c>
      <c r="O21" s="5">
        <v>78.069365644132446</v>
      </c>
      <c r="P21" s="7">
        <v>99.42643608238464</v>
      </c>
      <c r="AF21" s="39"/>
      <c r="AG21" s="40">
        <v>44022</v>
      </c>
      <c r="AH21" s="39">
        <v>0</v>
      </c>
    </row>
    <row r="22" spans="14:34" x14ac:dyDescent="0.25">
      <c r="N22" s="9">
        <v>43910</v>
      </c>
      <c r="O22" s="5">
        <v>73.564480511975077</v>
      </c>
      <c r="P22" s="7">
        <v>92.957585675413384</v>
      </c>
      <c r="AF22" s="39"/>
      <c r="AG22" s="40">
        <v>44022</v>
      </c>
      <c r="AH22" s="39">
        <v>1</v>
      </c>
    </row>
    <row r="23" spans="14:34" x14ac:dyDescent="0.25">
      <c r="N23" s="9">
        <v>43911</v>
      </c>
      <c r="O23" s="5">
        <v>65.93643641244428</v>
      </c>
      <c r="P23" s="7">
        <v>91.302293617386823</v>
      </c>
      <c r="AF23" s="39"/>
      <c r="AH23" s="39"/>
    </row>
    <row r="24" spans="14:34" x14ac:dyDescent="0.25">
      <c r="N24" s="9">
        <v>43912</v>
      </c>
      <c r="O24" s="5">
        <v>58.76409712337508</v>
      </c>
      <c r="P24" s="7">
        <v>88.757494087233923</v>
      </c>
      <c r="AF24" s="39"/>
      <c r="AG24" s="40">
        <v>44027</v>
      </c>
      <c r="AH24" s="39">
        <v>0</v>
      </c>
    </row>
    <row r="25" spans="14:34" x14ac:dyDescent="0.25">
      <c r="N25" s="9">
        <v>43913</v>
      </c>
      <c r="O25" s="5">
        <v>65.667160897111927</v>
      </c>
      <c r="P25" s="7">
        <v>108.59077356302799</v>
      </c>
      <c r="AF25" s="39"/>
      <c r="AG25" s="40">
        <v>44027</v>
      </c>
      <c r="AH25" s="39">
        <v>1</v>
      </c>
    </row>
    <row r="26" spans="14:34" x14ac:dyDescent="0.25">
      <c r="N26" s="9">
        <v>43914</v>
      </c>
      <c r="O26" s="5">
        <v>47.003673709080481</v>
      </c>
      <c r="P26" s="7">
        <v>90.640403356285518</v>
      </c>
      <c r="AF26" s="39"/>
      <c r="AH26" s="39"/>
    </row>
    <row r="27" spans="14:34" x14ac:dyDescent="0.25">
      <c r="N27" s="9">
        <v>43915</v>
      </c>
      <c r="O27" s="5">
        <v>34.779176909312866</v>
      </c>
      <c r="P27" s="7">
        <v>76.740853442785365</v>
      </c>
      <c r="AF27" s="39"/>
      <c r="AG27" s="40">
        <v>44055</v>
      </c>
      <c r="AH27" s="39">
        <v>0</v>
      </c>
    </row>
    <row r="28" spans="14:34" x14ac:dyDescent="0.25">
      <c r="N28" s="9">
        <v>43916</v>
      </c>
      <c r="O28" s="5">
        <v>29.834247127659236</v>
      </c>
      <c r="P28" s="7">
        <v>69.166695349877799</v>
      </c>
      <c r="AG28" s="40">
        <v>44055</v>
      </c>
      <c r="AH28" s="39">
        <v>1</v>
      </c>
    </row>
    <row r="29" spans="14:34" x14ac:dyDescent="0.25">
      <c r="N29" s="9">
        <v>43917</v>
      </c>
      <c r="O29" s="5">
        <v>27.11645959519819</v>
      </c>
      <c r="P29" s="7">
        <v>62.089676822297626</v>
      </c>
    </row>
    <row r="30" spans="14:34" x14ac:dyDescent="0.25">
      <c r="N30" s="9">
        <v>43918</v>
      </c>
      <c r="O30" s="5">
        <v>19.904971320008897</v>
      </c>
      <c r="P30" s="7">
        <v>62.225177673413413</v>
      </c>
    </row>
    <row r="31" spans="14:34" x14ac:dyDescent="0.25">
      <c r="N31" s="9">
        <v>43919</v>
      </c>
      <c r="O31" s="5">
        <v>16.386087567006239</v>
      </c>
      <c r="P31" s="7">
        <v>59.469195317052495</v>
      </c>
    </row>
    <row r="32" spans="14:34" x14ac:dyDescent="0.25">
      <c r="N32" s="9">
        <v>43920</v>
      </c>
      <c r="O32" s="5">
        <v>27.40412669896865</v>
      </c>
      <c r="P32" s="6">
        <v>67.219283970707892</v>
      </c>
    </row>
    <row r="33" spans="14:16" x14ac:dyDescent="0.25">
      <c r="N33" s="9">
        <v>43921</v>
      </c>
      <c r="O33" s="5">
        <v>28.324662231648229</v>
      </c>
      <c r="P33" s="6">
        <v>64.195413831475634</v>
      </c>
    </row>
    <row r="34" spans="14:16" x14ac:dyDescent="0.25">
      <c r="N34" s="9">
        <v>43922</v>
      </c>
      <c r="O34" s="5">
        <v>28.964278194007647</v>
      </c>
      <c r="P34" s="6">
        <v>64.988924669136125</v>
      </c>
    </row>
    <row r="35" spans="14:16" x14ac:dyDescent="0.25">
      <c r="N35" s="9">
        <v>43923</v>
      </c>
      <c r="O35" s="5">
        <v>27.060420214332353</v>
      </c>
      <c r="P35" s="6">
        <v>61.738035264483628</v>
      </c>
    </row>
    <row r="36" spans="14:16" x14ac:dyDescent="0.25">
      <c r="N36" s="9">
        <v>43924</v>
      </c>
      <c r="O36" s="5">
        <v>26.246776275742008</v>
      </c>
      <c r="P36" s="6">
        <v>56.387964783943247</v>
      </c>
    </row>
    <row r="37" spans="14:16" x14ac:dyDescent="0.25">
      <c r="N37" s="9">
        <v>43925</v>
      </c>
      <c r="O37" s="5">
        <v>19.991746104271758</v>
      </c>
      <c r="P37" s="6">
        <v>59.295432251460745</v>
      </c>
    </row>
    <row r="38" spans="14:16" x14ac:dyDescent="0.25">
      <c r="N38" s="9">
        <v>43926</v>
      </c>
      <c r="O38" s="5">
        <v>17.162184011340432</v>
      </c>
      <c r="P38" s="6">
        <v>60.599103531212414</v>
      </c>
    </row>
    <row r="39" spans="14:16" x14ac:dyDescent="0.25">
      <c r="N39" s="9">
        <v>43927</v>
      </c>
      <c r="O39" s="5">
        <v>27.251945966248332</v>
      </c>
      <c r="P39" s="6">
        <v>64.287196944536689</v>
      </c>
    </row>
    <row r="40" spans="14:16" x14ac:dyDescent="0.25">
      <c r="N40" s="9">
        <v>43928</v>
      </c>
      <c r="O40" s="5">
        <v>27.82283259995922</v>
      </c>
      <c r="P40" s="6">
        <v>59.662713252840405</v>
      </c>
    </row>
    <row r="41" spans="14:16" x14ac:dyDescent="0.25">
      <c r="N41" s="9">
        <v>43929</v>
      </c>
      <c r="O41" s="5">
        <v>28.020521507496749</v>
      </c>
      <c r="P41" s="6">
        <v>60.511363636363633</v>
      </c>
    </row>
    <row r="42" spans="14:16" x14ac:dyDescent="0.25">
      <c r="N42" s="9">
        <v>43930</v>
      </c>
      <c r="O42" s="5">
        <v>26.674000254995388</v>
      </c>
      <c r="P42" s="6">
        <v>53.934376057086709</v>
      </c>
    </row>
    <row r="43" spans="14:16" x14ac:dyDescent="0.25">
      <c r="N43" s="9">
        <v>43931</v>
      </c>
      <c r="O43" s="5">
        <v>21.764452475928859</v>
      </c>
      <c r="P43" s="6">
        <v>42.608430572255998</v>
      </c>
    </row>
    <row r="44" spans="14:16" x14ac:dyDescent="0.25">
      <c r="N44" s="9">
        <v>43932</v>
      </c>
      <c r="O44" s="5">
        <v>17.723061182591955</v>
      </c>
      <c r="P44" s="6">
        <v>44.777988614800755</v>
      </c>
    </row>
    <row r="45" spans="14:16" x14ac:dyDescent="0.25">
      <c r="N45" s="9">
        <v>43933</v>
      </c>
      <c r="O45" s="5">
        <v>14.508714268695208</v>
      </c>
      <c r="P45" s="6">
        <v>41.888619854721547</v>
      </c>
    </row>
    <row r="46" spans="14:16" x14ac:dyDescent="0.25">
      <c r="N46" s="9">
        <v>43934</v>
      </c>
      <c r="O46" s="5">
        <v>19.805141052513207</v>
      </c>
      <c r="P46" s="6">
        <v>38.093702579666164</v>
      </c>
    </row>
    <row r="47" spans="14:16" x14ac:dyDescent="0.25">
      <c r="N47" s="9">
        <v>43935</v>
      </c>
      <c r="O47" s="5">
        <v>27.630220821992641</v>
      </c>
      <c r="P47" s="6">
        <v>52.900398273592295</v>
      </c>
    </row>
    <row r="48" spans="14:16" x14ac:dyDescent="0.25">
      <c r="N48" s="9">
        <v>43936</v>
      </c>
      <c r="O48" s="5">
        <v>27.686985008812847</v>
      </c>
      <c r="P48" s="6">
        <v>57.291373516314337</v>
      </c>
    </row>
    <row r="49" spans="14:16" x14ac:dyDescent="0.25">
      <c r="N49" s="9">
        <v>43937</v>
      </c>
      <c r="O49" s="5">
        <v>25.768284217833028</v>
      </c>
      <c r="P49" s="6">
        <v>56.802253225912104</v>
      </c>
    </row>
    <row r="50" spans="14:16" x14ac:dyDescent="0.25">
      <c r="N50" s="9">
        <v>43938</v>
      </c>
      <c r="O50" s="5">
        <v>25.60169121024466</v>
      </c>
      <c r="P50" s="6">
        <v>60.785265119167761</v>
      </c>
    </row>
    <row r="51" spans="14:16" x14ac:dyDescent="0.25">
      <c r="N51" s="9">
        <v>43939</v>
      </c>
      <c r="O51" s="5">
        <v>19.793175733865638</v>
      </c>
      <c r="P51" s="6">
        <v>58.500336813742003</v>
      </c>
    </row>
    <row r="52" spans="14:16" x14ac:dyDescent="0.25">
      <c r="N52" s="9">
        <v>43940</v>
      </c>
      <c r="O52" s="5">
        <v>18.073740171704834</v>
      </c>
      <c r="P52" s="6">
        <v>60.476760640034833</v>
      </c>
    </row>
    <row r="53" spans="14:16" x14ac:dyDescent="0.25">
      <c r="N53" s="9">
        <v>43941</v>
      </c>
      <c r="O53" s="5">
        <v>28.021752728818178</v>
      </c>
      <c r="P53" s="6">
        <v>84.952838815875424</v>
      </c>
    </row>
    <row r="54" spans="14:16" x14ac:dyDescent="0.25">
      <c r="N54" s="9">
        <v>43942</v>
      </c>
      <c r="O54" s="5">
        <v>29.574058259205465</v>
      </c>
      <c r="P54" s="6">
        <v>58.512471351857741</v>
      </c>
    </row>
    <row r="55" spans="14:16" x14ac:dyDescent="0.25">
      <c r="N55" s="9">
        <v>43943</v>
      </c>
      <c r="O55" s="5">
        <v>30.837502732950352</v>
      </c>
      <c r="P55" s="6">
        <v>58.205778832774001</v>
      </c>
    </row>
    <row r="56" spans="14:16" x14ac:dyDescent="0.25">
      <c r="N56" s="9">
        <v>43944</v>
      </c>
      <c r="O56" s="5">
        <v>30.196395337447353</v>
      </c>
      <c r="P56" s="6">
        <v>58.253857737333824</v>
      </c>
    </row>
    <row r="57" spans="14:16" x14ac:dyDescent="0.25">
      <c r="N57" s="9">
        <v>43945</v>
      </c>
      <c r="O57" s="5">
        <v>29.516914753559973</v>
      </c>
      <c r="P57" s="6">
        <v>56.735742118313851</v>
      </c>
    </row>
    <row r="58" spans="14:16" x14ac:dyDescent="0.25">
      <c r="N58" s="9">
        <v>43946</v>
      </c>
      <c r="O58" s="5">
        <v>23.74708376010015</v>
      </c>
      <c r="P58" s="6">
        <v>55.472578763127188</v>
      </c>
    </row>
    <row r="59" spans="14:16" x14ac:dyDescent="0.25">
      <c r="N59" s="9">
        <v>43947</v>
      </c>
      <c r="O59" s="5">
        <v>25.928578962171283</v>
      </c>
      <c r="P59" s="6">
        <v>55.977898447175377</v>
      </c>
    </row>
    <row r="60" spans="14:16" x14ac:dyDescent="0.25">
      <c r="N60" s="9">
        <v>43948</v>
      </c>
      <c r="O60" s="5">
        <v>31.444404493815011</v>
      </c>
      <c r="P60" s="6">
        <v>61.616706337399584</v>
      </c>
    </row>
    <row r="61" spans="14:16" x14ac:dyDescent="0.25">
      <c r="N61" s="9">
        <v>43949</v>
      </c>
      <c r="O61" s="5">
        <v>32.653283910203953</v>
      </c>
      <c r="P61" s="6">
        <v>56.493454851998536</v>
      </c>
    </row>
    <row r="62" spans="14:16" x14ac:dyDescent="0.25">
      <c r="N62" s="9">
        <v>43950</v>
      </c>
      <c r="O62" s="5">
        <v>33.921071387134738</v>
      </c>
      <c r="P62" s="6">
        <v>64.284450421119686</v>
      </c>
    </row>
    <row r="63" spans="14:16" x14ac:dyDescent="0.25">
      <c r="N63" s="9">
        <v>43951</v>
      </c>
      <c r="O63" s="5">
        <v>31.763262281239939</v>
      </c>
      <c r="P63" s="6">
        <v>58.034411429854238</v>
      </c>
    </row>
    <row r="64" spans="14:16" x14ac:dyDescent="0.25">
      <c r="N64" s="9">
        <v>43952</v>
      </c>
      <c r="O64" s="5">
        <v>29.940558247647154</v>
      </c>
      <c r="P64" s="6">
        <v>54.757071322235753</v>
      </c>
    </row>
    <row r="65" spans="14:16" x14ac:dyDescent="0.25">
      <c r="N65" s="9">
        <v>43953</v>
      </c>
      <c r="O65" s="5">
        <v>24.85089463220676</v>
      </c>
      <c r="P65" s="6">
        <v>53.853282425770097</v>
      </c>
    </row>
    <row r="66" spans="14:16" x14ac:dyDescent="0.25">
      <c r="N66" s="9">
        <v>43954</v>
      </c>
      <c r="O66" s="5">
        <v>22.799945682082949</v>
      </c>
      <c r="P66" s="6">
        <v>58.22235522968726</v>
      </c>
    </row>
    <row r="67" spans="14:16" x14ac:dyDescent="0.25">
      <c r="N67" s="9">
        <v>43955</v>
      </c>
      <c r="O67" s="5">
        <v>31.849105402568846</v>
      </c>
      <c r="P67" s="6">
        <v>78.687636851646928</v>
      </c>
    </row>
    <row r="68" spans="14:16" x14ac:dyDescent="0.25">
      <c r="N68" s="9">
        <v>43956</v>
      </c>
      <c r="O68" s="5">
        <v>40.387326033413459</v>
      </c>
      <c r="P68" s="6">
        <v>76.830248221653079</v>
      </c>
    </row>
    <row r="69" spans="14:16" x14ac:dyDescent="0.25">
      <c r="N69" s="9">
        <v>43957</v>
      </c>
      <c r="O69" s="5">
        <v>43.68188976377953</v>
      </c>
      <c r="P69" s="6">
        <v>67.241501291167012</v>
      </c>
    </row>
    <row r="70" spans="14:16" x14ac:dyDescent="0.25">
      <c r="N70" s="9">
        <v>43958</v>
      </c>
      <c r="O70" s="5">
        <v>34.863084858831897</v>
      </c>
      <c r="P70" s="6">
        <v>59.950316097902764</v>
      </c>
    </row>
    <row r="71" spans="14:16" x14ac:dyDescent="0.25">
      <c r="N71" s="9">
        <v>43959</v>
      </c>
      <c r="O71" s="5">
        <v>35.752955590227963</v>
      </c>
      <c r="P71" s="6">
        <v>53.698390919296493</v>
      </c>
    </row>
    <row r="72" spans="14:16" x14ac:dyDescent="0.25">
      <c r="N72" s="9">
        <v>43960</v>
      </c>
      <c r="O72" s="5">
        <v>32.45957863792259</v>
      </c>
      <c r="P72" s="6">
        <v>47.879012803859716</v>
      </c>
    </row>
    <row r="73" spans="14:16" x14ac:dyDescent="0.25">
      <c r="N73" s="9">
        <v>43961</v>
      </c>
      <c r="O73" s="5">
        <v>23.569129893307881</v>
      </c>
      <c r="P73" s="6">
        <v>55.853062758361517</v>
      </c>
    </row>
    <row r="74" spans="14:16" x14ac:dyDescent="0.25">
      <c r="N74" s="9">
        <v>43962</v>
      </c>
      <c r="O74" s="5">
        <v>34.364014211138695</v>
      </c>
      <c r="P74" s="6">
        <v>57.816221855168216</v>
      </c>
    </row>
    <row r="75" spans="14:16" x14ac:dyDescent="0.25">
      <c r="N75" s="9">
        <v>43963</v>
      </c>
      <c r="O75" s="5">
        <v>35.706574543884273</v>
      </c>
      <c r="P75" s="6">
        <v>63.620950142689267</v>
      </c>
    </row>
    <row r="76" spans="14:16" x14ac:dyDescent="0.25">
      <c r="N76" s="9">
        <v>43964</v>
      </c>
      <c r="O76" s="5">
        <v>37.071951842807657</v>
      </c>
      <c r="P76" s="6">
        <v>68.751218993244549</v>
      </c>
    </row>
    <row r="77" spans="14:16" x14ac:dyDescent="0.25">
      <c r="N77" s="9">
        <v>43965</v>
      </c>
      <c r="O77" s="5">
        <v>35.802920259108824</v>
      </c>
      <c r="P77" s="6">
        <v>63.632972166353078</v>
      </c>
    </row>
    <row r="78" spans="14:16" x14ac:dyDescent="0.25">
      <c r="N78" s="9">
        <v>43966</v>
      </c>
      <c r="O78" s="5">
        <v>34.619963886694507</v>
      </c>
      <c r="P78" s="6">
        <v>60.15866245841508</v>
      </c>
    </row>
    <row r="79" spans="14:16" x14ac:dyDescent="0.25">
      <c r="N79" s="9">
        <v>43967</v>
      </c>
      <c r="O79" s="5">
        <v>29.848813928644702</v>
      </c>
      <c r="P79" s="6">
        <v>60.580945306696897</v>
      </c>
    </row>
    <row r="80" spans="14:16" x14ac:dyDescent="0.25">
      <c r="N80" s="9">
        <v>43968</v>
      </c>
      <c r="O80" s="5">
        <v>24.533841700990759</v>
      </c>
      <c r="P80" s="6">
        <v>57.202369931494168</v>
      </c>
    </row>
    <row r="81" spans="14:16" x14ac:dyDescent="0.25">
      <c r="N81" s="9">
        <v>43969</v>
      </c>
      <c r="O81" s="5">
        <v>35.806068690379306</v>
      </c>
      <c r="P81" s="6">
        <v>62.359948704103672</v>
      </c>
    </row>
    <row r="82" spans="14:16" x14ac:dyDescent="0.25">
      <c r="N82" s="9">
        <v>43970</v>
      </c>
      <c r="O82" s="5">
        <v>38.586074055207106</v>
      </c>
      <c r="P82" s="6">
        <v>63.302256021891999</v>
      </c>
    </row>
    <row r="83" spans="14:16" x14ac:dyDescent="0.25">
      <c r="N83" s="9">
        <v>43971</v>
      </c>
      <c r="O83" s="5">
        <v>39.285591587258459</v>
      </c>
      <c r="P83" s="6">
        <v>68.101597101060264</v>
      </c>
    </row>
    <row r="84" spans="14:16" x14ac:dyDescent="0.25">
      <c r="N84" s="9">
        <v>43972</v>
      </c>
      <c r="O84" s="5">
        <v>37.33618346862643</v>
      </c>
      <c r="P84" s="6">
        <v>62.328788157975559</v>
      </c>
    </row>
    <row r="85" spans="14:16" x14ac:dyDescent="0.25">
      <c r="N85" s="9">
        <v>43973</v>
      </c>
      <c r="O85" s="5">
        <v>35.089245667410609</v>
      </c>
      <c r="P85" s="6">
        <v>58.030749621604393</v>
      </c>
    </row>
    <row r="86" spans="14:16" x14ac:dyDescent="0.25">
      <c r="N86" s="9">
        <v>43974</v>
      </c>
      <c r="O86" s="5">
        <v>28.399521902665327</v>
      </c>
      <c r="P86" s="6">
        <v>54.760486386095245</v>
      </c>
    </row>
    <row r="87" spans="14:16" x14ac:dyDescent="0.25">
      <c r="N87" s="9">
        <v>43975</v>
      </c>
      <c r="O87" s="5">
        <v>27.245995887527698</v>
      </c>
      <c r="P87" s="6">
        <v>54.672051246344523</v>
      </c>
    </row>
    <row r="88" spans="14:16" x14ac:dyDescent="0.25">
      <c r="N88" s="9">
        <v>43976</v>
      </c>
      <c r="O88" s="5">
        <v>36.72817434914171</v>
      </c>
      <c r="P88" s="6">
        <v>61.42333989542982</v>
      </c>
    </row>
    <row r="89" spans="14:16" x14ac:dyDescent="0.25">
      <c r="N89" s="9">
        <v>43977</v>
      </c>
      <c r="O89" s="5">
        <v>40.617917548558694</v>
      </c>
      <c r="P89" s="6">
        <v>66.280612244897966</v>
      </c>
    </row>
    <row r="90" spans="14:16" x14ac:dyDescent="0.25">
      <c r="N90" s="9">
        <v>43978</v>
      </c>
      <c r="O90" s="5">
        <v>41.542780338182261</v>
      </c>
      <c r="P90" s="6">
        <v>67.923768405451554</v>
      </c>
    </row>
    <row r="91" spans="14:16" x14ac:dyDescent="0.25">
      <c r="N91" s="9">
        <v>43979</v>
      </c>
      <c r="O91" s="5">
        <v>42.916257709598071</v>
      </c>
      <c r="P91" s="6">
        <v>71.677724165661445</v>
      </c>
    </row>
    <row r="92" spans="14:16" x14ac:dyDescent="0.25">
      <c r="N92" s="9">
        <v>43980</v>
      </c>
      <c r="O92" s="5">
        <v>47.915460581123789</v>
      </c>
      <c r="P92" s="6">
        <v>66.913713727678569</v>
      </c>
    </row>
    <row r="93" spans="14:16" x14ac:dyDescent="0.25">
      <c r="N93" s="9">
        <v>43981</v>
      </c>
      <c r="O93" s="5">
        <v>48.994212907996769</v>
      </c>
      <c r="P93" s="6">
        <v>58.915299396999018</v>
      </c>
    </row>
    <row r="94" spans="14:16" x14ac:dyDescent="0.25">
      <c r="N94" s="9">
        <v>43982</v>
      </c>
      <c r="O94" s="5">
        <v>47.499921265628778</v>
      </c>
      <c r="P94" s="6">
        <v>59.692212717170825</v>
      </c>
    </row>
    <row r="95" spans="14:16" x14ac:dyDescent="0.25">
      <c r="N95" s="9">
        <v>43983</v>
      </c>
      <c r="O95" s="5">
        <v>50.528636537677706</v>
      </c>
      <c r="P95" s="6">
        <v>71.337986891884682</v>
      </c>
    </row>
    <row r="96" spans="14:16" x14ac:dyDescent="0.25">
      <c r="N96" s="9">
        <v>43984</v>
      </c>
      <c r="O96" s="5">
        <v>50.808594664076601</v>
      </c>
      <c r="P96" s="6">
        <v>74.31661987357252</v>
      </c>
    </row>
    <row r="97" spans="14:16" x14ac:dyDescent="0.25">
      <c r="N97" s="9">
        <v>43985</v>
      </c>
      <c r="O97" s="5">
        <v>50.148969626748318</v>
      </c>
      <c r="P97" s="6">
        <v>72.88118563175081</v>
      </c>
    </row>
    <row r="98" spans="14:16" x14ac:dyDescent="0.25">
      <c r="N98" s="9">
        <v>43986</v>
      </c>
      <c r="O98" s="5">
        <v>47.85332757626356</v>
      </c>
      <c r="P98" s="6">
        <v>70.607785764264364</v>
      </c>
    </row>
    <row r="99" spans="14:16" x14ac:dyDescent="0.25">
      <c r="N99" s="9">
        <v>43987</v>
      </c>
      <c r="O99" s="5">
        <v>46.507952548577073</v>
      </c>
      <c r="P99" s="6">
        <v>64.773184429461082</v>
      </c>
    </row>
    <row r="100" spans="14:16" x14ac:dyDescent="0.25">
      <c r="N100" s="9">
        <v>43988</v>
      </c>
      <c r="O100" s="5">
        <v>46.674061445131429</v>
      </c>
      <c r="P100" s="6">
        <v>58.149794801641583</v>
      </c>
    </row>
    <row r="101" spans="14:16" x14ac:dyDescent="0.25">
      <c r="N101" s="9">
        <v>43989</v>
      </c>
      <c r="O101" s="5">
        <v>42.43401216163862</v>
      </c>
      <c r="P101" s="6">
        <v>53.735429867793158</v>
      </c>
    </row>
    <row r="102" spans="14:16" x14ac:dyDescent="0.25">
      <c r="N102" s="9">
        <v>43990</v>
      </c>
      <c r="O102" s="5">
        <v>49.37288879675134</v>
      </c>
      <c r="P102" s="6">
        <v>66.599270851575312</v>
      </c>
    </row>
    <row r="103" spans="14:16" x14ac:dyDescent="0.25">
      <c r="N103" s="9">
        <v>43991</v>
      </c>
      <c r="O103" s="5">
        <v>52.283759228433105</v>
      </c>
      <c r="P103" s="6">
        <v>70.670483320488827</v>
      </c>
    </row>
    <row r="104" spans="14:16" x14ac:dyDescent="0.25">
      <c r="N104" s="9">
        <v>43992</v>
      </c>
      <c r="O104" s="5">
        <v>50.342371952889621</v>
      </c>
      <c r="P104" s="6">
        <v>69.587175442853678</v>
      </c>
    </row>
    <row r="105" spans="14:16" x14ac:dyDescent="0.25">
      <c r="N105" s="9">
        <v>43993</v>
      </c>
      <c r="O105" s="5">
        <v>53.575279687289388</v>
      </c>
      <c r="P105" s="6">
        <v>71.054414436608866</v>
      </c>
    </row>
    <row r="106" spans="14:16" x14ac:dyDescent="0.25">
      <c r="N106" s="9">
        <v>43994</v>
      </c>
      <c r="O106" s="5">
        <v>50.354407114240416</v>
      </c>
      <c r="P106" s="6">
        <v>66.379695172501755</v>
      </c>
    </row>
    <row r="107" spans="14:16" x14ac:dyDescent="0.25">
      <c r="N107" s="9">
        <v>43995</v>
      </c>
      <c r="O107" s="5">
        <v>44.150705901249218</v>
      </c>
      <c r="P107" s="6">
        <v>56.684631716478847</v>
      </c>
    </row>
    <row r="108" spans="14:16" x14ac:dyDescent="0.25">
      <c r="N108" s="9">
        <v>43996</v>
      </c>
      <c r="O108" s="5">
        <v>45.184867866132684</v>
      </c>
      <c r="P108" s="6">
        <v>54.705237610584824</v>
      </c>
    </row>
    <row r="109" spans="14:16" x14ac:dyDescent="0.25">
      <c r="N109" s="9">
        <v>43997</v>
      </c>
      <c r="O109" s="5">
        <v>52.2336572184212</v>
      </c>
      <c r="P109" s="6">
        <v>67.686967993215447</v>
      </c>
    </row>
    <row r="110" spans="14:16" x14ac:dyDescent="0.25">
      <c r="N110" s="9">
        <v>43998</v>
      </c>
      <c r="O110" s="5">
        <v>55.038648188913356</v>
      </c>
      <c r="P110" s="6">
        <v>71.698374797812519</v>
      </c>
    </row>
    <row r="111" spans="14:16" x14ac:dyDescent="0.25">
      <c r="N111" s="9">
        <v>43999</v>
      </c>
      <c r="O111" s="5">
        <v>55.994075542947719</v>
      </c>
      <c r="P111" s="6">
        <v>69.81296924284382</v>
      </c>
    </row>
    <row r="112" spans="14:16" x14ac:dyDescent="0.25">
      <c r="N112" s="9">
        <v>44000</v>
      </c>
      <c r="O112" s="5">
        <v>56.87761933473724</v>
      </c>
      <c r="P112" s="6">
        <v>72.845279123081369</v>
      </c>
    </row>
    <row r="113" spans="14:16" x14ac:dyDescent="0.25">
      <c r="N113" s="9">
        <v>44001</v>
      </c>
      <c r="O113" s="5">
        <v>55.926989392307412</v>
      </c>
      <c r="P113" s="6">
        <v>68.449513479023778</v>
      </c>
    </row>
    <row r="114" spans="14:16" x14ac:dyDescent="0.25">
      <c r="N114" s="9">
        <v>44002</v>
      </c>
      <c r="O114" s="5">
        <v>63.533133500619996</v>
      </c>
      <c r="P114" s="6">
        <v>59.414335951621908</v>
      </c>
    </row>
    <row r="115" spans="14:16" x14ac:dyDescent="0.25">
      <c r="N115" s="9">
        <v>44003</v>
      </c>
      <c r="O115" s="5">
        <v>51.883696357034935</v>
      </c>
      <c r="P115" s="6">
        <v>53.544380490760382</v>
      </c>
    </row>
    <row r="116" spans="14:16" x14ac:dyDescent="0.25">
      <c r="N116" s="9">
        <v>44004</v>
      </c>
      <c r="O116" s="5">
        <v>59.210820866110701</v>
      </c>
      <c r="P116" s="6">
        <v>73.653481243614067</v>
      </c>
    </row>
    <row r="117" spans="14:16" x14ac:dyDescent="0.25">
      <c r="N117" s="9">
        <v>44005</v>
      </c>
      <c r="O117" s="5">
        <v>59.316137683267769</v>
      </c>
      <c r="P117" s="6">
        <v>74.74909180469183</v>
      </c>
    </row>
    <row r="118" spans="14:16" x14ac:dyDescent="0.25">
      <c r="N118" s="9">
        <v>44006</v>
      </c>
      <c r="O118" s="5">
        <v>64.878459520799552</v>
      </c>
      <c r="P118" s="6">
        <v>73.325953637359476</v>
      </c>
    </row>
    <row r="119" spans="14:16" x14ac:dyDescent="0.25">
      <c r="N119" s="9">
        <v>44007</v>
      </c>
      <c r="O119" s="5">
        <v>63.902790055221779</v>
      </c>
      <c r="P119" s="6">
        <v>76.273547401418469</v>
      </c>
    </row>
    <row r="120" spans="14:16" x14ac:dyDescent="0.25">
      <c r="N120" s="9">
        <v>44008</v>
      </c>
      <c r="O120" s="5">
        <v>58.415676453057586</v>
      </c>
      <c r="P120" s="6">
        <v>71.253020475645428</v>
      </c>
    </row>
    <row r="121" spans="14:16" x14ac:dyDescent="0.25">
      <c r="N121" s="9">
        <v>44009</v>
      </c>
      <c r="O121" s="5">
        <v>57.780465558948322</v>
      </c>
      <c r="P121" s="6">
        <v>67.418583256669734</v>
      </c>
    </row>
    <row r="122" spans="14:16" x14ac:dyDescent="0.25">
      <c r="N122" s="9">
        <v>44010</v>
      </c>
      <c r="O122" s="5">
        <v>50.388817631771573</v>
      </c>
      <c r="P122" s="6">
        <v>62.943800178412133</v>
      </c>
    </row>
    <row r="123" spans="14:16" x14ac:dyDescent="0.25">
      <c r="N123" s="9">
        <v>44011</v>
      </c>
      <c r="O123" s="5">
        <v>58.819343534913202</v>
      </c>
      <c r="P123" s="6">
        <v>79.411110540813354</v>
      </c>
    </row>
    <row r="124" spans="14:16" x14ac:dyDescent="0.25">
      <c r="N124" s="9">
        <v>44012</v>
      </c>
      <c r="O124" s="5">
        <v>72.642082191404924</v>
      </c>
      <c r="P124" s="6">
        <v>87.570305676855895</v>
      </c>
    </row>
    <row r="125" spans="14:16" x14ac:dyDescent="0.25">
      <c r="N125" s="9">
        <v>44013</v>
      </c>
      <c r="O125" s="5">
        <v>65.290010412200644</v>
      </c>
      <c r="P125" s="6">
        <v>76.259786742226538</v>
      </c>
    </row>
    <row r="126" spans="14:16" x14ac:dyDescent="0.25">
      <c r="N126" s="9">
        <v>44014</v>
      </c>
      <c r="O126" s="5">
        <v>68.58467289719627</v>
      </c>
      <c r="P126" s="6">
        <v>82.005235186800988</v>
      </c>
    </row>
    <row r="127" spans="14:16" x14ac:dyDescent="0.25">
      <c r="N127" s="9">
        <v>44015</v>
      </c>
      <c r="O127" s="5">
        <v>68.902963664250422</v>
      </c>
      <c r="P127" s="6">
        <v>80.733007859838651</v>
      </c>
    </row>
    <row r="128" spans="14:16" x14ac:dyDescent="0.25">
      <c r="N128" s="9">
        <v>44016</v>
      </c>
      <c r="O128" s="5">
        <v>72.191689968571595</v>
      </c>
      <c r="P128" s="6">
        <v>72.483196691040703</v>
      </c>
    </row>
    <row r="129" spans="14:16" x14ac:dyDescent="0.25">
      <c r="N129" s="9">
        <v>44017</v>
      </c>
      <c r="O129" s="5">
        <v>63.505958134245013</v>
      </c>
      <c r="P129" s="6">
        <v>72.452027516292532</v>
      </c>
    </row>
    <row r="130" spans="14:16" x14ac:dyDescent="0.25">
      <c r="N130" s="9">
        <v>44018</v>
      </c>
      <c r="O130" s="5">
        <v>73.888489240844493</v>
      </c>
      <c r="P130" s="6">
        <v>83.140032561808681</v>
      </c>
    </row>
    <row r="131" spans="14:16" x14ac:dyDescent="0.25">
      <c r="N131" s="9">
        <v>44019</v>
      </c>
      <c r="O131" s="5">
        <v>75.835174366275552</v>
      </c>
      <c r="P131" s="6">
        <v>88.445476413203266</v>
      </c>
    </row>
    <row r="132" spans="14:16" x14ac:dyDescent="0.25">
      <c r="N132" s="9">
        <v>44020</v>
      </c>
      <c r="O132" s="5">
        <v>76.826850214700684</v>
      </c>
      <c r="P132" s="6">
        <v>87.562678202733252</v>
      </c>
    </row>
    <row r="133" spans="14:16" x14ac:dyDescent="0.25">
      <c r="N133" s="9">
        <v>44021</v>
      </c>
      <c r="O133" s="5">
        <v>74.898741599386582</v>
      </c>
      <c r="P133" s="6">
        <v>88.39729341004184</v>
      </c>
    </row>
    <row r="134" spans="14:16" x14ac:dyDescent="0.25">
      <c r="N134" s="9">
        <v>44022</v>
      </c>
      <c r="O134" s="5">
        <v>76.833551654157844</v>
      </c>
      <c r="P134" s="6">
        <v>84.198952879581157</v>
      </c>
    </row>
    <row r="135" spans="14:16" x14ac:dyDescent="0.25">
      <c r="N135" s="9">
        <v>44023</v>
      </c>
      <c r="O135" s="5">
        <v>83.609785555344047</v>
      </c>
      <c r="P135" s="6">
        <v>54.516423357664237</v>
      </c>
    </row>
    <row r="136" spans="14:16" x14ac:dyDescent="0.25">
      <c r="N136" s="9">
        <v>44024</v>
      </c>
      <c r="O136" s="5">
        <v>80.389891793175067</v>
      </c>
      <c r="P136" s="6">
        <v>49.252168710738857</v>
      </c>
    </row>
    <row r="137" spans="14:16" x14ac:dyDescent="0.25">
      <c r="N137" s="9">
        <v>44025</v>
      </c>
      <c r="O137" s="5">
        <v>72.090005196803816</v>
      </c>
      <c r="P137" s="6">
        <v>106.08045492839091</v>
      </c>
    </row>
    <row r="138" spans="14:16" x14ac:dyDescent="0.25">
      <c r="N138" s="9">
        <v>44026</v>
      </c>
      <c r="O138" s="5">
        <v>78.124601106472269</v>
      </c>
      <c r="P138" s="6">
        <v>92.346270889648252</v>
      </c>
    </row>
    <row r="139" spans="14:16" x14ac:dyDescent="0.25">
      <c r="N139" s="9">
        <v>44027</v>
      </c>
      <c r="O139" s="5">
        <v>80.917608966838671</v>
      </c>
      <c r="P139" s="6">
        <v>108.71579443288446</v>
      </c>
    </row>
    <row r="140" spans="14:16" x14ac:dyDescent="0.25">
      <c r="N140" s="9">
        <v>44028</v>
      </c>
      <c r="O140" s="5">
        <v>80.413284479243359</v>
      </c>
      <c r="P140" s="6">
        <v>116.42890013805798</v>
      </c>
    </row>
    <row r="141" spans="14:16" x14ac:dyDescent="0.25">
      <c r="N141" s="9">
        <v>44029</v>
      </c>
      <c r="O141" s="5">
        <v>83.235339625560883</v>
      </c>
      <c r="P141" s="6">
        <v>86.580318029733363</v>
      </c>
    </row>
    <row r="142" spans="14:16" x14ac:dyDescent="0.25">
      <c r="N142" s="9">
        <v>44030</v>
      </c>
      <c r="O142" s="5">
        <v>92.598347340913918</v>
      </c>
      <c r="P142" s="6">
        <v>54.320102024549655</v>
      </c>
    </row>
    <row r="143" spans="14:16" x14ac:dyDescent="0.25">
      <c r="N143" s="9">
        <v>44031</v>
      </c>
      <c r="O143" s="5">
        <v>88.997591658349322</v>
      </c>
      <c r="P143" s="6">
        <v>48.31984442474333</v>
      </c>
    </row>
    <row r="144" spans="14:16" x14ac:dyDescent="0.25">
      <c r="N144" s="9">
        <v>44032</v>
      </c>
      <c r="O144" s="5">
        <v>83.413246575987202</v>
      </c>
      <c r="P144" s="6">
        <v>98.009259259259267</v>
      </c>
    </row>
    <row r="145" spans="14:16" x14ac:dyDescent="0.25">
      <c r="N145" s="9">
        <v>44033</v>
      </c>
      <c r="O145" s="5">
        <v>81.016813520909565</v>
      </c>
      <c r="P145" s="6">
        <v>93.121495960297423</v>
      </c>
    </row>
    <row r="146" spans="14:16" x14ac:dyDescent="0.25">
      <c r="N146" s="9">
        <v>44034</v>
      </c>
      <c r="O146" s="5">
        <v>76.674881505383979</v>
      </c>
      <c r="P146" s="6">
        <v>108.15900816687987</v>
      </c>
    </row>
    <row r="147" spans="14:16" x14ac:dyDescent="0.25">
      <c r="N147" s="9">
        <v>44035</v>
      </c>
      <c r="O147" s="5">
        <v>77.602250232069153</v>
      </c>
      <c r="P147" s="6">
        <v>115.53184352857322</v>
      </c>
    </row>
    <row r="148" spans="14:16" x14ac:dyDescent="0.25">
      <c r="N148" s="9">
        <v>44036</v>
      </c>
      <c r="O148" s="5">
        <v>86.738767918417082</v>
      </c>
      <c r="P148" s="6">
        <v>86.077277731902015</v>
      </c>
    </row>
    <row r="149" spans="14:16" x14ac:dyDescent="0.25">
      <c r="N149" s="9">
        <v>44037</v>
      </c>
      <c r="O149" s="5">
        <v>90.550566443397003</v>
      </c>
      <c r="P149" s="6">
        <v>55.848997164759005</v>
      </c>
    </row>
    <row r="150" spans="14:16" x14ac:dyDescent="0.25">
      <c r="N150" s="9">
        <v>44038</v>
      </c>
      <c r="O150" s="5">
        <v>89.393395310484252</v>
      </c>
      <c r="P150" s="6">
        <v>49.525366371275339</v>
      </c>
    </row>
    <row r="151" spans="14:16" x14ac:dyDescent="0.25">
      <c r="N151" s="9">
        <v>44039</v>
      </c>
      <c r="O151" s="5">
        <v>78.709694280537107</v>
      </c>
      <c r="P151" s="6">
        <v>98.526904584027747</v>
      </c>
    </row>
    <row r="152" spans="14:16" x14ac:dyDescent="0.25">
      <c r="N152" s="9">
        <v>44040</v>
      </c>
      <c r="O152" s="5">
        <v>80.514430187650234</v>
      </c>
      <c r="P152" s="6">
        <v>94.028006589785832</v>
      </c>
    </row>
    <row r="153" spans="14:16" x14ac:dyDescent="0.25">
      <c r="N153" s="9">
        <v>44041</v>
      </c>
      <c r="O153" s="5">
        <v>85.669846779915446</v>
      </c>
      <c r="P153" s="6">
        <v>111.04583308606809</v>
      </c>
    </row>
    <row r="154" spans="14:16" x14ac:dyDescent="0.25">
      <c r="N154" s="9">
        <v>44042</v>
      </c>
      <c r="O154" s="5">
        <v>80.519871142569613</v>
      </c>
      <c r="P154" s="6">
        <v>117.02605193606578</v>
      </c>
    </row>
    <row r="155" spans="14:16" x14ac:dyDescent="0.25">
      <c r="N155" s="9">
        <v>44043</v>
      </c>
      <c r="O155" s="5">
        <v>92.080878824156059</v>
      </c>
      <c r="P155" s="6">
        <v>96.891767965503121</v>
      </c>
    </row>
    <row r="156" spans="14:16" x14ac:dyDescent="0.25">
      <c r="N156" s="9">
        <v>44044</v>
      </c>
      <c r="O156" s="5">
        <v>89.730702238965918</v>
      </c>
      <c r="P156" s="6">
        <v>76.607328342705685</v>
      </c>
    </row>
    <row r="157" spans="14:16" x14ac:dyDescent="0.25">
      <c r="N157" s="9">
        <v>44045</v>
      </c>
      <c r="O157" s="5">
        <v>92.3355746832097</v>
      </c>
      <c r="P157" s="6">
        <v>71.62767546042808</v>
      </c>
    </row>
    <row r="158" spans="14:16" x14ac:dyDescent="0.25">
      <c r="N158" s="9">
        <v>44046</v>
      </c>
      <c r="O158" s="5">
        <v>91.922157587287643</v>
      </c>
      <c r="P158" s="6">
        <v>99.569205915725917</v>
      </c>
    </row>
    <row r="159" spans="14:16" x14ac:dyDescent="0.25">
      <c r="N159" s="9">
        <v>44047</v>
      </c>
      <c r="O159" s="5">
        <v>77.542990295844021</v>
      </c>
      <c r="P159" s="6">
        <v>100.77704064802258</v>
      </c>
    </row>
    <row r="160" spans="14:16" x14ac:dyDescent="0.25">
      <c r="N160" s="9">
        <v>44048</v>
      </c>
      <c r="O160" s="5">
        <v>81.962167623474997</v>
      </c>
      <c r="P160" s="6">
        <v>108.86926955547398</v>
      </c>
    </row>
    <row r="161" spans="14:16" x14ac:dyDescent="0.25">
      <c r="N161" s="9">
        <v>44049</v>
      </c>
      <c r="O161" s="5">
        <v>81.769380813438005</v>
      </c>
      <c r="P161" s="6">
        <v>109.30160332311036</v>
      </c>
    </row>
    <row r="162" spans="14:16" x14ac:dyDescent="0.25">
      <c r="N162" s="9">
        <v>44050</v>
      </c>
      <c r="O162" s="5">
        <v>93.038272157564904</v>
      </c>
      <c r="P162" s="6">
        <v>99.060636962660809</v>
      </c>
    </row>
    <row r="163" spans="14:16" x14ac:dyDescent="0.25">
      <c r="N163" s="9">
        <v>44051</v>
      </c>
      <c r="O163" s="5">
        <v>99.971141094109214</v>
      </c>
      <c r="P163" s="6">
        <v>80.173778579581011</v>
      </c>
    </row>
    <row r="164" spans="14:16" x14ac:dyDescent="0.25">
      <c r="N164" s="9">
        <v>44052</v>
      </c>
      <c r="O164" s="5">
        <v>99.062833684079578</v>
      </c>
      <c r="P164" s="6">
        <v>76.519301272374378</v>
      </c>
    </row>
    <row r="165" spans="14:16" x14ac:dyDescent="0.25">
      <c r="N165" s="9">
        <v>44053</v>
      </c>
      <c r="O165" s="5">
        <v>82.85808758420481</v>
      </c>
      <c r="P165" s="6">
        <v>100.46459136650053</v>
      </c>
    </row>
    <row r="166" spans="14:16" x14ac:dyDescent="0.25">
      <c r="N166" s="9">
        <v>44054</v>
      </c>
      <c r="O166" s="5">
        <v>77.718280401678925</v>
      </c>
      <c r="P166" s="6">
        <v>102.72037382500498</v>
      </c>
    </row>
    <row r="167" spans="14:16" x14ac:dyDescent="0.25">
      <c r="N167" s="9">
        <v>44055</v>
      </c>
      <c r="O167" s="5">
        <v>80.290718171196815</v>
      </c>
      <c r="P167" s="6">
        <v>108.26436715087679</v>
      </c>
    </row>
    <row r="168" spans="14:16" x14ac:dyDescent="0.25">
      <c r="N168" s="9">
        <v>44056</v>
      </c>
      <c r="O168" s="5">
        <v>78.083018617168548</v>
      </c>
      <c r="P168" s="6">
        <v>112.58709778438896</v>
      </c>
    </row>
    <row r="169" spans="14:16" x14ac:dyDescent="0.25">
      <c r="N169" s="9">
        <v>44057</v>
      </c>
      <c r="O169" s="5">
        <v>92.542582668748324</v>
      </c>
      <c r="P169" s="6">
        <v>111.48339299092649</v>
      </c>
    </row>
    <row r="170" spans="14:16" x14ac:dyDescent="0.25">
      <c r="N170" s="9">
        <v>44058</v>
      </c>
      <c r="O170" s="5">
        <v>95.906016832136757</v>
      </c>
      <c r="P170" s="6">
        <v>84.344043572029094</v>
      </c>
    </row>
    <row r="171" spans="14:16" x14ac:dyDescent="0.25">
      <c r="N171" s="9">
        <v>44059</v>
      </c>
      <c r="O171" s="5">
        <v>90.345891816465567</v>
      </c>
      <c r="P171" s="6">
        <v>82.614173228346459</v>
      </c>
    </row>
    <row r="172" spans="14:16" x14ac:dyDescent="0.25">
      <c r="N172" s="9">
        <v>44060</v>
      </c>
      <c r="O172" s="5">
        <v>79.551233932114812</v>
      </c>
      <c r="P172" s="6">
        <v>100.5468485736836</v>
      </c>
    </row>
    <row r="173" spans="14:16" x14ac:dyDescent="0.25">
      <c r="N173" s="9">
        <v>44061</v>
      </c>
      <c r="O173" s="5">
        <v>78.157038492234022</v>
      </c>
      <c r="P173" s="6">
        <v>101.71736386424648</v>
      </c>
    </row>
    <row r="174" spans="14:16" x14ac:dyDescent="0.25">
      <c r="N174" s="9">
        <v>44062</v>
      </c>
      <c r="O174" s="5">
        <v>83.772796117020803</v>
      </c>
      <c r="P174" s="6">
        <v>108.40544811498232</v>
      </c>
    </row>
    <row r="175" spans="14:16" x14ac:dyDescent="0.25">
      <c r="N175" s="9">
        <v>44063</v>
      </c>
      <c r="O175" s="5">
        <v>81.859546752218094</v>
      </c>
      <c r="P175" s="6">
        <v>109.81017522287119</v>
      </c>
    </row>
    <row r="176" spans="14:16" x14ac:dyDescent="0.25">
      <c r="N176" s="9">
        <v>44064</v>
      </c>
      <c r="O176" s="5">
        <v>80.299121908807365</v>
      </c>
      <c r="P176" s="6">
        <v>96.14078768673609</v>
      </c>
    </row>
    <row r="177" spans="14:16" x14ac:dyDescent="0.25">
      <c r="N177" s="9">
        <v>44065</v>
      </c>
      <c r="O177" s="5">
        <v>88.339440576523756</v>
      </c>
      <c r="P177" s="6">
        <v>80.303792013789149</v>
      </c>
    </row>
    <row r="178" spans="14:16" x14ac:dyDescent="0.25">
      <c r="N178" s="9">
        <v>44066</v>
      </c>
      <c r="O178" s="5">
        <v>86.360862967192858</v>
      </c>
      <c r="P178" s="6">
        <v>78.540452932673361</v>
      </c>
    </row>
    <row r="179" spans="14:16" x14ac:dyDescent="0.25">
      <c r="N179" s="9">
        <v>44067</v>
      </c>
      <c r="O179" s="5">
        <v>84.807771563143959</v>
      </c>
      <c r="P179" s="6">
        <v>116.44162205509438</v>
      </c>
    </row>
    <row r="180" spans="14:16" x14ac:dyDescent="0.25">
      <c r="N180" s="9">
        <v>44068</v>
      </c>
      <c r="O180" s="5">
        <v>76.956973368412022</v>
      </c>
      <c r="P180" s="6">
        <v>104.46318877784908</v>
      </c>
    </row>
    <row r="181" spans="14:16" x14ac:dyDescent="0.25">
      <c r="N181" s="9">
        <v>44069</v>
      </c>
      <c r="O181" s="5">
        <v>88.4309500969987</v>
      </c>
      <c r="P181" s="6">
        <v>110.13380707589961</v>
      </c>
    </row>
    <row r="182" spans="14:16" x14ac:dyDescent="0.25">
      <c r="N182" s="9">
        <v>44070</v>
      </c>
      <c r="O182" s="5">
        <v>88.474978969489925</v>
      </c>
      <c r="P182" s="6">
        <v>113.86989024972165</v>
      </c>
    </row>
    <row r="183" spans="14:16" x14ac:dyDescent="0.25">
      <c r="N183" s="9">
        <v>44071</v>
      </c>
      <c r="O183" s="5">
        <v>99.8137015376183</v>
      </c>
      <c r="P183" s="6">
        <v>107.84715453623217</v>
      </c>
    </row>
    <row r="184" spans="14:16" x14ac:dyDescent="0.25">
      <c r="N184" s="9">
        <v>44072</v>
      </c>
      <c r="O184" s="5">
        <v>109.98023015220657</v>
      </c>
      <c r="P184" s="6">
        <v>86.088560885608857</v>
      </c>
    </row>
    <row r="185" spans="14:16" x14ac:dyDescent="0.25">
      <c r="N185" s="9">
        <v>44073</v>
      </c>
      <c r="O185" s="5">
        <v>104.9441575854396</v>
      </c>
      <c r="P185" s="6">
        <v>69.524785546192973</v>
      </c>
    </row>
    <row r="186" spans="14:16" x14ac:dyDescent="0.25">
      <c r="N186" s="9">
        <v>44074</v>
      </c>
      <c r="O186" s="5">
        <v>100.04504063448545</v>
      </c>
      <c r="P186" s="6">
        <v>86.899058626153419</v>
      </c>
    </row>
    <row r="187" spans="14:16" x14ac:dyDescent="0.25">
      <c r="N187" s="9">
        <v>44075</v>
      </c>
      <c r="O187" s="5">
        <v>92.103286536322756</v>
      </c>
      <c r="P187" s="6">
        <v>97.926371410693179</v>
      </c>
    </row>
    <row r="188" spans="14:16" x14ac:dyDescent="0.25">
      <c r="N188" s="9">
        <v>44076</v>
      </c>
      <c r="O188" s="5">
        <v>87.672347790280966</v>
      </c>
      <c r="P188" s="6">
        <v>111.28912071535022</v>
      </c>
    </row>
    <row r="189" spans="14:16" x14ac:dyDescent="0.25">
      <c r="N189" s="9">
        <v>44077</v>
      </c>
      <c r="O189" s="5">
        <v>90.076279595592183</v>
      </c>
      <c r="P189" s="6">
        <v>112.61314735123906</v>
      </c>
    </row>
    <row r="190" spans="14:16" x14ac:dyDescent="0.25">
      <c r="N190" s="9">
        <v>44078</v>
      </c>
      <c r="O190" s="5">
        <v>89.804566059958631</v>
      </c>
      <c r="P190" s="6">
        <v>98.821794078012886</v>
      </c>
    </row>
    <row r="191" spans="14:16" x14ac:dyDescent="0.25">
      <c r="N191" s="9">
        <v>44079</v>
      </c>
      <c r="O191" s="5">
        <v>93.442648962908422</v>
      </c>
      <c r="P191" s="6">
        <v>77.413787489009735</v>
      </c>
    </row>
    <row r="192" spans="14:16" x14ac:dyDescent="0.25">
      <c r="N192" s="9">
        <v>44080</v>
      </c>
      <c r="O192" s="5">
        <v>93.248267079808954</v>
      </c>
      <c r="P192" s="6">
        <v>69.828404527199709</v>
      </c>
    </row>
    <row r="193" spans="14:16" x14ac:dyDescent="0.25">
      <c r="N193" s="9">
        <v>44081</v>
      </c>
      <c r="O193" s="12">
        <v>89.220404234841183</v>
      </c>
      <c r="P193" s="6">
        <v>92.82384341637011</v>
      </c>
    </row>
    <row r="194" spans="14:16" x14ac:dyDescent="0.25">
      <c r="N194" s="9">
        <v>44082</v>
      </c>
      <c r="O194" s="12">
        <v>90.623081244202908</v>
      </c>
      <c r="P194" s="6">
        <v>101.3600282236726</v>
      </c>
    </row>
    <row r="195" spans="14:16" x14ac:dyDescent="0.25">
      <c r="N195" s="9">
        <v>44083</v>
      </c>
      <c r="O195" s="12">
        <v>90.660556760435284</v>
      </c>
      <c r="P195" s="6">
        <v>111.32187866490442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3"/>
  <sheetViews>
    <sheetView workbookViewId="0"/>
  </sheetViews>
  <sheetFormatPr defaultRowHeight="15" x14ac:dyDescent="0.25"/>
  <cols>
    <col min="14" max="14" width="11.42578125" style="9" customWidth="1"/>
    <col min="15" max="15" width="17.5703125" customWidth="1"/>
    <col min="16" max="16" width="18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158</v>
      </c>
      <c r="AF1" s="39" t="s">
        <v>16</v>
      </c>
      <c r="AG1" s="40">
        <v>43906</v>
      </c>
      <c r="AH1" s="39"/>
    </row>
    <row r="2" spans="1:34" x14ac:dyDescent="0.25">
      <c r="N2"/>
      <c r="O2" t="s">
        <v>9</v>
      </c>
      <c r="P2" t="s">
        <v>110</v>
      </c>
      <c r="AF2" s="39" t="s">
        <v>17</v>
      </c>
      <c r="AG2" s="40">
        <v>43913</v>
      </c>
      <c r="AH2" s="39"/>
    </row>
    <row r="3" spans="1:34" x14ac:dyDescent="0.25">
      <c r="N3" s="9">
        <v>43891</v>
      </c>
      <c r="O3" s="5">
        <v>78.844793699097025</v>
      </c>
      <c r="P3" s="5"/>
      <c r="AF3" s="39" t="s">
        <v>18</v>
      </c>
      <c r="AG3" s="40">
        <v>43980</v>
      </c>
      <c r="AH3" s="39"/>
    </row>
    <row r="4" spans="1:34" x14ac:dyDescent="0.25">
      <c r="N4" s="9">
        <v>43892</v>
      </c>
      <c r="O4" s="5">
        <v>101.93047864222402</v>
      </c>
      <c r="P4" s="5"/>
      <c r="AF4" s="39" t="s">
        <v>19</v>
      </c>
      <c r="AG4" s="40">
        <v>44001</v>
      </c>
      <c r="AH4" s="39"/>
    </row>
    <row r="5" spans="1:34" x14ac:dyDescent="0.25">
      <c r="N5" s="9">
        <v>43893</v>
      </c>
      <c r="O5" s="5">
        <v>100.37543010848674</v>
      </c>
      <c r="P5" s="5"/>
      <c r="AF5" s="39" t="s">
        <v>20</v>
      </c>
      <c r="AG5" s="40">
        <v>44022</v>
      </c>
      <c r="AH5" s="39"/>
    </row>
    <row r="6" spans="1:34" x14ac:dyDescent="0.25">
      <c r="N6" s="9">
        <v>43894</v>
      </c>
      <c r="O6" s="5">
        <v>103.85079240201856</v>
      </c>
      <c r="P6" s="5">
        <v>98.609274839104089</v>
      </c>
      <c r="AF6" s="39" t="s">
        <v>21</v>
      </c>
      <c r="AG6" s="40">
        <v>44027</v>
      </c>
      <c r="AH6" s="39"/>
    </row>
    <row r="7" spans="1:34" x14ac:dyDescent="0.25">
      <c r="N7" s="9">
        <v>43895</v>
      </c>
      <c r="O7" s="5">
        <v>105.68693478396523</v>
      </c>
      <c r="P7" s="5">
        <v>100</v>
      </c>
      <c r="AF7" s="39" t="s">
        <v>22</v>
      </c>
      <c r="AG7" s="40">
        <v>44055</v>
      </c>
      <c r="AH7" s="39"/>
    </row>
    <row r="8" spans="1:34" x14ac:dyDescent="0.25">
      <c r="N8" s="9">
        <v>43896</v>
      </c>
      <c r="O8" s="5">
        <v>118.20342486677472</v>
      </c>
      <c r="P8" s="5">
        <v>100.1545591604246</v>
      </c>
      <c r="AF8" s="39"/>
      <c r="AH8" s="39"/>
    </row>
    <row r="9" spans="1:34" x14ac:dyDescent="0.25">
      <c r="N9" s="9">
        <v>43897</v>
      </c>
      <c r="O9" s="5">
        <v>81.37306937116243</v>
      </c>
      <c r="P9" s="5">
        <v>99.886180936281789</v>
      </c>
      <c r="AF9" s="39"/>
      <c r="AG9" s="40">
        <v>43906</v>
      </c>
      <c r="AH9" s="39">
        <v>0</v>
      </c>
    </row>
    <row r="10" spans="1:34" x14ac:dyDescent="0.25">
      <c r="N10" s="9">
        <v>43898</v>
      </c>
      <c r="O10" s="5">
        <v>88.579869825368391</v>
      </c>
      <c r="P10" s="5">
        <v>99.057832085940362</v>
      </c>
      <c r="AF10" s="39"/>
      <c r="AG10" s="40">
        <v>43906</v>
      </c>
      <c r="AH10" s="39">
        <v>1</v>
      </c>
    </row>
    <row r="11" spans="1:34" x14ac:dyDescent="0.25">
      <c r="N11" s="9">
        <v>43899</v>
      </c>
      <c r="O11" s="5">
        <v>103.01239276519622</v>
      </c>
      <c r="P11" s="5">
        <v>98.407861466156191</v>
      </c>
      <c r="AF11" s="39"/>
      <c r="AH11" s="39"/>
    </row>
    <row r="12" spans="1:34" x14ac:dyDescent="0.25">
      <c r="N12" s="9">
        <v>43900</v>
      </c>
      <c r="O12" s="5">
        <v>98.496782539487</v>
      </c>
      <c r="P12" s="5">
        <v>99.149806187749604</v>
      </c>
      <c r="AF12" s="39"/>
      <c r="AG12" s="40">
        <v>43913</v>
      </c>
      <c r="AH12" s="39">
        <v>0</v>
      </c>
    </row>
    <row r="13" spans="1:34" x14ac:dyDescent="0.25">
      <c r="N13" s="9">
        <v>43901</v>
      </c>
      <c r="O13" s="5">
        <v>98.052350449628534</v>
      </c>
      <c r="P13" s="5">
        <v>99.545034781532522</v>
      </c>
      <c r="AF13" s="39"/>
      <c r="AG13" s="40">
        <v>43913</v>
      </c>
      <c r="AH13" s="39">
        <v>1</v>
      </c>
    </row>
    <row r="14" spans="1:34" x14ac:dyDescent="0.25">
      <c r="N14" s="9">
        <v>43902</v>
      </c>
      <c r="O14" s="5">
        <v>101.13714044547598</v>
      </c>
      <c r="P14" s="5">
        <v>99.437464372430895</v>
      </c>
      <c r="AF14" s="39"/>
      <c r="AH14" s="39"/>
    </row>
    <row r="15" spans="1:34" x14ac:dyDescent="0.25">
      <c r="N15" s="9">
        <v>43903</v>
      </c>
      <c r="O15" s="5">
        <v>123.39703791792864</v>
      </c>
      <c r="P15" s="5">
        <v>99.0775546963404</v>
      </c>
      <c r="AF15" s="39"/>
      <c r="AG15" s="40">
        <v>43980</v>
      </c>
      <c r="AH15" s="39">
        <v>0</v>
      </c>
    </row>
    <row r="16" spans="1:34" x14ac:dyDescent="0.25">
      <c r="N16" s="9">
        <v>43904</v>
      </c>
      <c r="O16" s="5">
        <v>84.139669527642923</v>
      </c>
      <c r="P16" s="5">
        <v>97.819745665989231</v>
      </c>
      <c r="AF16" s="39"/>
      <c r="AG16" s="40">
        <v>43980</v>
      </c>
      <c r="AH16" s="39">
        <v>1</v>
      </c>
    </row>
    <row r="17" spans="14:34" x14ac:dyDescent="0.25">
      <c r="N17" s="9">
        <v>43905</v>
      </c>
      <c r="O17" s="5">
        <v>87.826876961656936</v>
      </c>
      <c r="P17" s="5">
        <v>96.597383623506701</v>
      </c>
      <c r="AF17" s="39"/>
      <c r="AH17" s="39"/>
    </row>
    <row r="18" spans="14:34" x14ac:dyDescent="0.25">
      <c r="N18" s="9">
        <v>43906</v>
      </c>
      <c r="O18" s="5">
        <v>100.49302503256288</v>
      </c>
      <c r="P18" s="5">
        <v>96.040989018023438</v>
      </c>
      <c r="AF18" s="39"/>
      <c r="AG18" s="40">
        <v>44001</v>
      </c>
      <c r="AH18" s="39">
        <v>0</v>
      </c>
    </row>
    <row r="19" spans="14:34" x14ac:dyDescent="0.25">
      <c r="N19" s="9">
        <v>43907</v>
      </c>
      <c r="O19" s="5">
        <v>89.692119327028735</v>
      </c>
      <c r="P19" s="5">
        <v>94.166229410999009</v>
      </c>
      <c r="AF19" s="39"/>
      <c r="AG19" s="40">
        <v>44001</v>
      </c>
      <c r="AH19" s="39">
        <v>1</v>
      </c>
    </row>
    <row r="20" spans="14:34" x14ac:dyDescent="0.25">
      <c r="N20" s="9">
        <v>43908</v>
      </c>
      <c r="O20" s="5">
        <v>89.495816152250768</v>
      </c>
      <c r="P20" s="5">
        <v>93.444095685125291</v>
      </c>
      <c r="AF20" s="39"/>
      <c r="AH20" s="39"/>
    </row>
    <row r="21" spans="14:34" x14ac:dyDescent="0.25">
      <c r="N21" s="9">
        <v>43909</v>
      </c>
      <c r="O21" s="5">
        <v>97.242378207093267</v>
      </c>
      <c r="P21" s="5">
        <v>91.25895979028148</v>
      </c>
      <c r="AF21" s="39"/>
      <c r="AG21" s="40">
        <v>44022</v>
      </c>
      <c r="AH21" s="39">
        <v>0</v>
      </c>
    </row>
    <row r="22" spans="14:34" x14ac:dyDescent="0.25">
      <c r="N22" s="9">
        <v>43910</v>
      </c>
      <c r="O22" s="5">
        <v>110.27372066875758</v>
      </c>
      <c r="P22" s="5">
        <v>87.122644265535627</v>
      </c>
      <c r="AF22" s="39"/>
      <c r="AG22" s="40">
        <v>44022</v>
      </c>
      <c r="AH22" s="39">
        <v>1</v>
      </c>
    </row>
    <row r="23" spans="14:34" x14ac:dyDescent="0.25">
      <c r="N23" s="9">
        <v>43911</v>
      </c>
      <c r="O23" s="5">
        <v>79.084733446526869</v>
      </c>
      <c r="P23" s="5">
        <v>81.344791376526857</v>
      </c>
      <c r="AF23" s="39"/>
      <c r="AH23" s="39"/>
    </row>
    <row r="24" spans="14:34" x14ac:dyDescent="0.25">
      <c r="N24" s="9">
        <v>43912</v>
      </c>
      <c r="O24" s="5">
        <v>72.530925697750206</v>
      </c>
      <c r="P24" s="5">
        <v>73.723454928261233</v>
      </c>
      <c r="AF24" s="39"/>
      <c r="AG24" s="40">
        <v>44027</v>
      </c>
      <c r="AH24" s="39">
        <v>0</v>
      </c>
    </row>
    <row r="25" spans="14:34" x14ac:dyDescent="0.25">
      <c r="N25" s="9">
        <v>43913</v>
      </c>
      <c r="O25" s="5">
        <v>71.53881635934205</v>
      </c>
      <c r="P25" s="5">
        <v>64.636850830701206</v>
      </c>
      <c r="AF25" s="39"/>
      <c r="AG25" s="40">
        <v>44027</v>
      </c>
      <c r="AH25" s="39">
        <v>1</v>
      </c>
    </row>
    <row r="26" spans="14:34" x14ac:dyDescent="0.25">
      <c r="N26" s="9">
        <v>43914</v>
      </c>
      <c r="O26" s="5">
        <v>49.247149103967303</v>
      </c>
      <c r="P26" s="5">
        <v>53.546915248962542</v>
      </c>
      <c r="AF26" s="39"/>
      <c r="AH26" s="39"/>
    </row>
    <row r="27" spans="14:34" x14ac:dyDescent="0.25">
      <c r="N27" s="9">
        <v>43915</v>
      </c>
      <c r="O27" s="5">
        <v>36.146461014391292</v>
      </c>
      <c r="P27" s="5">
        <v>45.180564485025961</v>
      </c>
      <c r="AF27" s="39"/>
      <c r="AG27" s="40">
        <v>44055</v>
      </c>
      <c r="AH27" s="39">
        <v>0</v>
      </c>
    </row>
    <row r="28" spans="14:34" x14ac:dyDescent="0.25">
      <c r="N28" s="9">
        <v>43916</v>
      </c>
      <c r="O28" s="5">
        <v>33.636149524173135</v>
      </c>
      <c r="P28" s="5">
        <v>37.083489727329869</v>
      </c>
      <c r="AG28" s="40">
        <v>44055</v>
      </c>
      <c r="AH28" s="39">
        <v>1</v>
      </c>
    </row>
    <row r="29" spans="14:34" x14ac:dyDescent="0.25">
      <c r="N29" s="9">
        <v>43917</v>
      </c>
      <c r="O29" s="5">
        <v>32.644171596586929</v>
      </c>
      <c r="P29" s="5">
        <v>31.035099528188162</v>
      </c>
    </row>
    <row r="30" spans="14:34" x14ac:dyDescent="0.25">
      <c r="N30" s="9">
        <v>43918</v>
      </c>
      <c r="O30" s="5">
        <v>20.520278098970806</v>
      </c>
      <c r="P30" s="5">
        <v>28.302822131432862</v>
      </c>
    </row>
    <row r="31" spans="14:34" x14ac:dyDescent="0.25">
      <c r="N31" s="9">
        <v>43919</v>
      </c>
      <c r="O31" s="5">
        <v>15.851402393877558</v>
      </c>
      <c r="P31" s="5">
        <v>27.555946621814382</v>
      </c>
    </row>
    <row r="32" spans="14:34" x14ac:dyDescent="0.25">
      <c r="N32" s="9">
        <v>43920</v>
      </c>
      <c r="O32" s="5">
        <v>29.200084965350118</v>
      </c>
      <c r="P32" s="5">
        <v>27.113099332713396</v>
      </c>
    </row>
    <row r="33" spans="14:16" x14ac:dyDescent="0.25">
      <c r="N33" s="9">
        <v>43921</v>
      </c>
      <c r="O33" s="5">
        <v>30.121207326680171</v>
      </c>
      <c r="P33" s="5">
        <v>26.895471522069482</v>
      </c>
    </row>
    <row r="34" spans="14:16" x14ac:dyDescent="0.25">
      <c r="N34" s="9">
        <v>43922</v>
      </c>
      <c r="O34" s="5">
        <v>30.918332447061943</v>
      </c>
      <c r="P34" s="5">
        <v>26.831484607644281</v>
      </c>
    </row>
    <row r="35" spans="14:16" x14ac:dyDescent="0.25">
      <c r="N35" s="9">
        <v>43923</v>
      </c>
      <c r="O35" s="5">
        <v>30.536218500466237</v>
      </c>
      <c r="P35" s="5">
        <v>26.892579458140659</v>
      </c>
    </row>
    <row r="36" spans="14:16" x14ac:dyDescent="0.25">
      <c r="N36" s="9">
        <v>43924</v>
      </c>
      <c r="O36" s="5">
        <v>31.120776922079536</v>
      </c>
      <c r="P36" s="5">
        <v>27.003562411409234</v>
      </c>
    </row>
    <row r="37" spans="14:16" x14ac:dyDescent="0.25">
      <c r="N37" s="9">
        <v>43925</v>
      </c>
      <c r="O37" s="5">
        <v>20.072369697994379</v>
      </c>
      <c r="P37" s="5">
        <v>27.233119985759537</v>
      </c>
    </row>
    <row r="38" spans="14:16" x14ac:dyDescent="0.25">
      <c r="N38" s="9">
        <v>43926</v>
      </c>
      <c r="O38" s="5">
        <v>16.279066347352224</v>
      </c>
      <c r="P38" s="5">
        <v>27.280839040585114</v>
      </c>
    </row>
    <row r="39" spans="14:16" x14ac:dyDescent="0.25">
      <c r="N39" s="9">
        <v>43927</v>
      </c>
      <c r="O39" s="5">
        <v>29.976965638230133</v>
      </c>
      <c r="P39" s="5">
        <v>27.548716461992321</v>
      </c>
    </row>
    <row r="40" spans="14:16" x14ac:dyDescent="0.25">
      <c r="N40" s="9">
        <v>43928</v>
      </c>
      <c r="O40" s="5">
        <v>31.728110347132315</v>
      </c>
      <c r="P40" s="5">
        <v>27.136235844143975</v>
      </c>
    </row>
    <row r="41" spans="14:16" x14ac:dyDescent="0.25">
      <c r="N41" s="9">
        <v>43929</v>
      </c>
      <c r="O41" s="5">
        <v>31.252365830840972</v>
      </c>
      <c r="P41" s="5">
        <v>27.152142195752504</v>
      </c>
    </row>
    <row r="42" spans="14:16" x14ac:dyDescent="0.25">
      <c r="N42" s="9">
        <v>43930</v>
      </c>
      <c r="O42" s="5">
        <v>32.411360450316693</v>
      </c>
      <c r="P42" s="5">
        <v>26.976810820067623</v>
      </c>
    </row>
    <row r="43" spans="14:16" x14ac:dyDescent="0.25">
      <c r="N43" s="9">
        <v>43931</v>
      </c>
      <c r="O43" s="5">
        <v>28.233412597141111</v>
      </c>
      <c r="P43" s="5">
        <v>26.211498402902897</v>
      </c>
    </row>
    <row r="44" spans="14:16" x14ac:dyDescent="0.25">
      <c r="N44" s="9">
        <v>43932</v>
      </c>
      <c r="O44" s="5">
        <v>20.183714159254055</v>
      </c>
      <c r="P44" s="5">
        <v>26.334411119877863</v>
      </c>
    </row>
    <row r="45" spans="14:16" x14ac:dyDescent="0.25">
      <c r="N45" s="9">
        <v>43933</v>
      </c>
      <c r="O45" s="5">
        <v>15.051746717558064</v>
      </c>
      <c r="P45" s="5">
        <v>26.522395275251341</v>
      </c>
    </row>
    <row r="46" spans="14:16" x14ac:dyDescent="0.25">
      <c r="N46" s="9">
        <v>43934</v>
      </c>
      <c r="O46" s="5">
        <v>24.619778718077072</v>
      </c>
      <c r="P46" s="5">
        <v>26.857513183003682</v>
      </c>
    </row>
    <row r="47" spans="14:16" x14ac:dyDescent="0.25">
      <c r="N47" s="9">
        <v>43935</v>
      </c>
      <c r="O47" s="5">
        <v>32.588499365957091</v>
      </c>
      <c r="P47" s="5">
        <v>27.78839626009351</v>
      </c>
    </row>
    <row r="48" spans="14:16" x14ac:dyDescent="0.25">
      <c r="N48" s="9">
        <v>43936</v>
      </c>
      <c r="O48" s="5">
        <v>32.568254918455331</v>
      </c>
      <c r="P48" s="5">
        <v>28.353433250187258</v>
      </c>
    </row>
    <row r="49" spans="14:16" x14ac:dyDescent="0.25">
      <c r="N49" s="9">
        <v>43937</v>
      </c>
      <c r="O49" s="5">
        <v>34.75718580458306</v>
      </c>
      <c r="P49" s="5">
        <v>29.093801615965884</v>
      </c>
    </row>
    <row r="50" spans="14:16" x14ac:dyDescent="0.25">
      <c r="N50" s="9">
        <v>43938</v>
      </c>
      <c r="O50" s="5">
        <v>34.7495941367699</v>
      </c>
      <c r="P50" s="5">
        <v>30.691305428649354</v>
      </c>
    </row>
    <row r="51" spans="14:16" x14ac:dyDescent="0.25">
      <c r="N51" s="9">
        <v>43939</v>
      </c>
      <c r="O51" s="5">
        <v>24.138973089910287</v>
      </c>
      <c r="P51" s="5">
        <v>31.239713051152371</v>
      </c>
    </row>
    <row r="52" spans="14:16" x14ac:dyDescent="0.25">
      <c r="N52" s="9">
        <v>43940</v>
      </c>
      <c r="O52" s="5">
        <v>20.234325278008455</v>
      </c>
      <c r="P52" s="5">
        <v>31.771852814055762</v>
      </c>
    </row>
    <row r="53" spans="14:16" x14ac:dyDescent="0.25">
      <c r="N53" s="9">
        <v>43941</v>
      </c>
      <c r="O53" s="5">
        <v>35.802305406861386</v>
      </c>
      <c r="P53" s="5">
        <v>32.210723515254621</v>
      </c>
    </row>
    <row r="54" spans="14:16" x14ac:dyDescent="0.25">
      <c r="N54" s="9">
        <v>43942</v>
      </c>
      <c r="O54" s="5">
        <v>36.427352723478201</v>
      </c>
      <c r="P54" s="5">
        <v>32.72081129070073</v>
      </c>
    </row>
    <row r="55" spans="14:16" x14ac:dyDescent="0.25">
      <c r="N55" s="9">
        <v>43943</v>
      </c>
      <c r="O55" s="5">
        <v>36.293233258779047</v>
      </c>
      <c r="P55" s="5">
        <v>33.054483166488659</v>
      </c>
    </row>
    <row r="56" spans="14:16" x14ac:dyDescent="0.25">
      <c r="N56" s="9">
        <v>43944</v>
      </c>
      <c r="O56" s="5">
        <v>37.829280712975034</v>
      </c>
      <c r="P56" s="5">
        <v>33.113047461047323</v>
      </c>
    </row>
    <row r="57" spans="14:16" x14ac:dyDescent="0.25">
      <c r="N57" s="9">
        <v>43945</v>
      </c>
      <c r="O57" s="5">
        <v>38.320208564892702</v>
      </c>
      <c r="P57" s="5">
        <v>33.218246286458246</v>
      </c>
    </row>
    <row r="58" spans="14:16" x14ac:dyDescent="0.25">
      <c r="N58" s="9">
        <v>43946</v>
      </c>
      <c r="O58" s="5">
        <v>26.474676220425771</v>
      </c>
      <c r="P58" s="5">
        <v>33.382732422410044</v>
      </c>
    </row>
    <row r="59" spans="14:16" x14ac:dyDescent="0.25">
      <c r="N59" s="9">
        <v>43947</v>
      </c>
      <c r="O59" s="5">
        <v>20.64427533991908</v>
      </c>
      <c r="P59" s="5">
        <v>33.544326494433008</v>
      </c>
    </row>
    <row r="60" spans="14:16" x14ac:dyDescent="0.25">
      <c r="N60" s="9">
        <v>43948</v>
      </c>
      <c r="O60" s="5">
        <v>36.538697184737877</v>
      </c>
      <c r="P60" s="5">
        <v>33.669769767345699</v>
      </c>
    </row>
    <row r="61" spans="14:16" x14ac:dyDescent="0.25">
      <c r="N61" s="9">
        <v>43949</v>
      </c>
      <c r="O61" s="5">
        <v>37.578755675140762</v>
      </c>
      <c r="P61" s="5">
        <v>33.695798342705103</v>
      </c>
    </row>
    <row r="62" spans="14:16" x14ac:dyDescent="0.25">
      <c r="N62" s="9">
        <v>43950</v>
      </c>
      <c r="O62" s="5">
        <v>37.424391762939848</v>
      </c>
      <c r="P62" s="5">
        <v>34.148091627113395</v>
      </c>
    </row>
    <row r="63" spans="14:16" x14ac:dyDescent="0.25">
      <c r="N63" s="9">
        <v>43951</v>
      </c>
      <c r="O63" s="5">
        <v>38.707383623363846</v>
      </c>
      <c r="P63" s="5">
        <v>34.722210787971065</v>
      </c>
    </row>
    <row r="64" spans="14:16" x14ac:dyDescent="0.25">
      <c r="N64" s="9">
        <v>43952</v>
      </c>
      <c r="O64" s="5">
        <v>38.502408592408536</v>
      </c>
      <c r="P64" s="5">
        <v>35.153179901632278</v>
      </c>
    </row>
    <row r="65" spans="14:16" x14ac:dyDescent="0.25">
      <c r="N65" s="9">
        <v>43953</v>
      </c>
      <c r="O65" s="5">
        <v>29.640729211283787</v>
      </c>
      <c r="P65" s="5">
        <v>36.051416655292236</v>
      </c>
    </row>
    <row r="66" spans="14:16" x14ac:dyDescent="0.25">
      <c r="N66" s="9">
        <v>43954</v>
      </c>
      <c r="O66" s="5">
        <v>24.663109465922815</v>
      </c>
      <c r="P66" s="5">
        <v>37.122858101011751</v>
      </c>
    </row>
    <row r="67" spans="14:16" x14ac:dyDescent="0.25">
      <c r="N67" s="9">
        <v>43955</v>
      </c>
      <c r="O67" s="5">
        <v>39.555480980366326</v>
      </c>
      <c r="P67" s="5">
        <v>37.800102404405479</v>
      </c>
    </row>
    <row r="68" spans="14:16" x14ac:dyDescent="0.25">
      <c r="N68" s="9">
        <v>43956</v>
      </c>
      <c r="O68" s="5">
        <v>43.866412950760477</v>
      </c>
      <c r="P68" s="5">
        <v>37.699399798572848</v>
      </c>
    </row>
    <row r="69" spans="14:16" x14ac:dyDescent="0.25">
      <c r="N69" s="9">
        <v>43957</v>
      </c>
      <c r="O69" s="5">
        <v>44.924481882976458</v>
      </c>
      <c r="P69" s="5">
        <v>37.361219214419648</v>
      </c>
    </row>
    <row r="70" spans="14:16" x14ac:dyDescent="0.25">
      <c r="N70" s="9">
        <v>43958</v>
      </c>
      <c r="O70" s="5">
        <v>43.448093747119934</v>
      </c>
      <c r="P70" s="5">
        <v>37.440082963581951</v>
      </c>
    </row>
    <row r="71" spans="14:16" x14ac:dyDescent="0.25">
      <c r="N71" s="9">
        <v>43959</v>
      </c>
      <c r="O71" s="5">
        <v>37.797490351580102</v>
      </c>
      <c r="P71" s="5">
        <v>37.887805989355151</v>
      </c>
    </row>
    <row r="72" spans="14:16" x14ac:dyDescent="0.25">
      <c r="N72" s="9">
        <v>43960</v>
      </c>
      <c r="O72" s="5">
        <v>27.273465122211451</v>
      </c>
      <c r="P72" s="5">
        <v>37.672457830888462</v>
      </c>
    </row>
    <row r="73" spans="14:16" x14ac:dyDescent="0.25">
      <c r="N73" s="9">
        <v>43961</v>
      </c>
      <c r="O73" s="5">
        <v>25.215155710058884</v>
      </c>
      <c r="P73" s="5">
        <v>37.514908586676938</v>
      </c>
    </row>
    <row r="74" spans="14:16" x14ac:dyDescent="0.25">
      <c r="N74" s="9">
        <v>43962</v>
      </c>
      <c r="O74" s="5">
        <v>42.6895421607787</v>
      </c>
      <c r="P74" s="5">
        <v>37.755171564702223</v>
      </c>
    </row>
    <row r="75" spans="14:16" x14ac:dyDescent="0.25">
      <c r="N75" s="9">
        <v>43963</v>
      </c>
      <c r="O75" s="5">
        <v>42.358975841493688</v>
      </c>
      <c r="P75" s="5">
        <v>38.820377490797249</v>
      </c>
    </row>
    <row r="76" spans="14:16" x14ac:dyDescent="0.25">
      <c r="N76" s="9">
        <v>43964</v>
      </c>
      <c r="O76" s="5">
        <v>43.821637173495802</v>
      </c>
      <c r="P76" s="5">
        <v>39.360232746447203</v>
      </c>
    </row>
    <row r="77" spans="14:16" x14ac:dyDescent="0.25">
      <c r="N77" s="9">
        <v>43965</v>
      </c>
      <c r="O77" s="5">
        <v>45.129934593296994</v>
      </c>
      <c r="P77" s="5">
        <v>39.11756140632896</v>
      </c>
    </row>
    <row r="78" spans="14:16" x14ac:dyDescent="0.25">
      <c r="N78" s="9">
        <v>43966</v>
      </c>
      <c r="O78" s="5">
        <v>45.253931834245272</v>
      </c>
      <c r="P78" s="5">
        <v>39.318332128327654</v>
      </c>
    </row>
    <row r="79" spans="14:16" x14ac:dyDescent="0.25">
      <c r="N79" s="9">
        <v>43967</v>
      </c>
      <c r="O79" s="5">
        <v>31.0524519117611</v>
      </c>
      <c r="P79" s="5">
        <v>39.811429028191931</v>
      </c>
    </row>
    <row r="80" spans="14:16" x14ac:dyDescent="0.25">
      <c r="N80" s="9">
        <v>43968</v>
      </c>
      <c r="O80" s="5">
        <v>23.516456329231186</v>
      </c>
      <c r="P80" s="5">
        <v>40.598431924822826</v>
      </c>
    </row>
    <row r="81" spans="14:16" x14ac:dyDescent="0.25">
      <c r="N81" s="9">
        <v>43969</v>
      </c>
      <c r="O81" s="5">
        <v>44.094937214769551</v>
      </c>
      <c r="P81" s="5">
        <v>41.078876044998516</v>
      </c>
    </row>
    <row r="82" spans="14:16" x14ac:dyDescent="0.25">
      <c r="N82" s="9">
        <v>43970</v>
      </c>
      <c r="O82" s="5">
        <v>45.810654140543654</v>
      </c>
      <c r="P82" s="5">
        <v>41.221671701484134</v>
      </c>
    </row>
    <row r="83" spans="14:16" x14ac:dyDescent="0.25">
      <c r="N83" s="9">
        <v>43971</v>
      </c>
      <c r="O83" s="5">
        <v>49.33065744991206</v>
      </c>
      <c r="P83" s="5">
        <v>40.925235148779805</v>
      </c>
    </row>
    <row r="84" spans="14:16" x14ac:dyDescent="0.25">
      <c r="N84" s="9">
        <v>43972</v>
      </c>
      <c r="O84" s="5">
        <v>48.493043434526768</v>
      </c>
      <c r="P84" s="5">
        <v>41.428454272394966</v>
      </c>
    </row>
    <row r="85" spans="14:16" x14ac:dyDescent="0.25">
      <c r="N85" s="9">
        <v>43973</v>
      </c>
      <c r="O85" s="5">
        <v>46.253501429644636</v>
      </c>
      <c r="P85" s="5">
        <v>41.628729699465943</v>
      </c>
    </row>
    <row r="86" spans="14:16" x14ac:dyDescent="0.25">
      <c r="N86" s="9">
        <v>43974</v>
      </c>
      <c r="O86" s="5">
        <v>28.977396042830765</v>
      </c>
      <c r="P86" s="5">
        <v>42.157615890449406</v>
      </c>
    </row>
    <row r="87" spans="14:16" x14ac:dyDescent="0.25">
      <c r="N87" s="9">
        <v>43975</v>
      </c>
      <c r="O87" s="5">
        <v>27.038990194537309</v>
      </c>
      <c r="P87" s="5">
        <v>42.473212366682183</v>
      </c>
    </row>
    <row r="88" spans="14:16" x14ac:dyDescent="0.25">
      <c r="N88" s="9">
        <v>43976</v>
      </c>
      <c r="O88" s="5">
        <v>45.496865204266385</v>
      </c>
      <c r="P88" s="5">
        <v>43.41710973145171</v>
      </c>
    </row>
    <row r="89" spans="14:16" x14ac:dyDescent="0.25">
      <c r="N89" s="9">
        <v>43977</v>
      </c>
      <c r="O89" s="5">
        <v>49.512857477427893</v>
      </c>
      <c r="P89" s="5">
        <v>46.307004612327852</v>
      </c>
    </row>
    <row r="90" spans="14:16" x14ac:dyDescent="0.25">
      <c r="N90" s="9">
        <v>43978</v>
      </c>
      <c r="O90" s="5">
        <v>51.539832783541542</v>
      </c>
      <c r="P90" s="5">
        <v>50.458923890144028</v>
      </c>
    </row>
    <row r="91" spans="14:16" x14ac:dyDescent="0.25">
      <c r="N91" s="9">
        <v>43979</v>
      </c>
      <c r="O91" s="5">
        <v>55.100324987913467</v>
      </c>
      <c r="P91" s="5">
        <v>54.490099498931855</v>
      </c>
    </row>
    <row r="92" spans="14:16" x14ac:dyDescent="0.25">
      <c r="N92" s="9">
        <v>43980</v>
      </c>
      <c r="O92" s="5">
        <v>66.48276559577765</v>
      </c>
      <c r="P92" s="5">
        <v>57.462418201779464</v>
      </c>
    </row>
    <row r="93" spans="14:16" x14ac:dyDescent="0.25">
      <c r="N93" s="9">
        <v>43981</v>
      </c>
      <c r="O93" s="5">
        <v>58.040830987544012</v>
      </c>
      <c r="P93" s="5">
        <v>58.983643828340234</v>
      </c>
    </row>
    <row r="94" spans="14:16" x14ac:dyDescent="0.25">
      <c r="N94" s="9">
        <v>43982</v>
      </c>
      <c r="O94" s="5">
        <v>55.257219456052105</v>
      </c>
      <c r="P94" s="5">
        <v>60.095280900981486</v>
      </c>
    </row>
    <row r="95" spans="14:16" x14ac:dyDescent="0.25">
      <c r="N95" s="9">
        <v>43983</v>
      </c>
      <c r="O95" s="5">
        <v>66.303096124199541</v>
      </c>
      <c r="P95" s="5">
        <v>60.804198071534167</v>
      </c>
    </row>
    <row r="96" spans="14:16" x14ac:dyDescent="0.25">
      <c r="N96" s="9">
        <v>43984</v>
      </c>
      <c r="O96" s="5">
        <v>60.161436863353302</v>
      </c>
      <c r="P96" s="5">
        <v>59.923564605207631</v>
      </c>
    </row>
    <row r="97" spans="14:16" x14ac:dyDescent="0.25">
      <c r="N97" s="9">
        <v>43985</v>
      </c>
      <c r="O97" s="5">
        <v>59.321292292030286</v>
      </c>
      <c r="P97" s="5">
        <v>58.776499749438301</v>
      </c>
    </row>
    <row r="98" spans="14:16" x14ac:dyDescent="0.25">
      <c r="N98" s="9">
        <v>43986</v>
      </c>
      <c r="O98" s="5">
        <v>60.062745181782226</v>
      </c>
      <c r="P98" s="5">
        <v>57.203578480149822</v>
      </c>
    </row>
    <row r="99" spans="14:16" x14ac:dyDescent="0.25">
      <c r="N99" s="9">
        <v>43987</v>
      </c>
      <c r="O99" s="5">
        <v>60.318331331491933</v>
      </c>
      <c r="P99" s="5">
        <v>56.469355750219947</v>
      </c>
    </row>
    <row r="100" spans="14:16" x14ac:dyDescent="0.25">
      <c r="N100" s="9">
        <v>43988</v>
      </c>
      <c r="O100" s="5">
        <v>50.011376997158713</v>
      </c>
      <c r="P100" s="5">
        <v>56.489961705712808</v>
      </c>
    </row>
    <row r="101" spans="14:16" x14ac:dyDescent="0.25">
      <c r="N101" s="9">
        <v>43989</v>
      </c>
      <c r="O101" s="5">
        <v>44.246770571032748</v>
      </c>
      <c r="P101" s="5">
        <v>56.401030739901508</v>
      </c>
    </row>
    <row r="102" spans="14:16" x14ac:dyDescent="0.25">
      <c r="N102" s="9">
        <v>43990</v>
      </c>
      <c r="O102" s="5">
        <v>61.163537014690391</v>
      </c>
      <c r="P102" s="5">
        <v>57.155859425324245</v>
      </c>
    </row>
    <row r="103" spans="14:16" x14ac:dyDescent="0.25">
      <c r="N103" s="9">
        <v>43991</v>
      </c>
      <c r="O103" s="5">
        <v>60.305678551803339</v>
      </c>
      <c r="P103" s="5">
        <v>58.110602029826858</v>
      </c>
    </row>
    <row r="104" spans="14:16" x14ac:dyDescent="0.25">
      <c r="N104" s="9">
        <v>43992</v>
      </c>
      <c r="O104" s="5">
        <v>58.698775531351188</v>
      </c>
      <c r="P104" s="5">
        <v>58.639849728801423</v>
      </c>
    </row>
    <row r="105" spans="14:16" x14ac:dyDescent="0.25">
      <c r="N105" s="9">
        <v>43993</v>
      </c>
      <c r="O105" s="5">
        <v>65.346545979741407</v>
      </c>
      <c r="P105" s="5">
        <v>59.917057461367783</v>
      </c>
    </row>
    <row r="106" spans="14:16" x14ac:dyDescent="0.25">
      <c r="N106" s="9">
        <v>43994</v>
      </c>
      <c r="O106" s="5">
        <v>67.001529563010237</v>
      </c>
      <c r="P106" s="5">
        <v>60.250006321173501</v>
      </c>
    </row>
    <row r="107" spans="14:16" x14ac:dyDescent="0.25">
      <c r="N107" s="9">
        <v>43995</v>
      </c>
      <c r="O107" s="5">
        <v>53.716110889980676</v>
      </c>
      <c r="P107" s="5">
        <v>60.843963950555477</v>
      </c>
    </row>
    <row r="108" spans="14:16" x14ac:dyDescent="0.25">
      <c r="N108" s="9">
        <v>43996</v>
      </c>
      <c r="O108" s="5">
        <v>53.187224698997213</v>
      </c>
      <c r="P108" s="5">
        <v>62.056823260705521</v>
      </c>
    </row>
    <row r="109" spans="14:16" x14ac:dyDescent="0.25">
      <c r="N109" s="9">
        <v>43997</v>
      </c>
      <c r="O109" s="5">
        <v>63.494179033330433</v>
      </c>
      <c r="P109" s="5">
        <v>63.681078664730599</v>
      </c>
    </row>
    <row r="110" spans="14:16" x14ac:dyDescent="0.25">
      <c r="N110" s="9">
        <v>43998</v>
      </c>
      <c r="O110" s="5">
        <v>64.463381957477154</v>
      </c>
      <c r="P110" s="5">
        <v>64.612323249811524</v>
      </c>
    </row>
    <row r="111" spans="14:16" x14ac:dyDescent="0.25">
      <c r="N111" s="9">
        <v>43999</v>
      </c>
      <c r="O111" s="5">
        <v>67.188790702401505</v>
      </c>
      <c r="P111" s="5">
        <v>67.921928908358069</v>
      </c>
    </row>
    <row r="112" spans="14:16" x14ac:dyDescent="0.25">
      <c r="N112" s="9">
        <v>44000</v>
      </c>
      <c r="O112" s="5">
        <v>76.716333807916996</v>
      </c>
      <c r="P112" s="5">
        <v>67.560420917255229</v>
      </c>
    </row>
    <row r="113" spans="14:16" x14ac:dyDescent="0.25">
      <c r="N113" s="9">
        <v>44001</v>
      </c>
      <c r="O113" s="5">
        <v>73.520241658576737</v>
      </c>
      <c r="P113" s="5">
        <v>67.735390784949018</v>
      </c>
    </row>
    <row r="114" spans="14:16" x14ac:dyDescent="0.25">
      <c r="N114" s="9">
        <v>44002</v>
      </c>
      <c r="O114" s="5">
        <v>76.883350499806511</v>
      </c>
      <c r="P114" s="5">
        <v>67.857218977950666</v>
      </c>
    </row>
    <row r="115" spans="14:16" x14ac:dyDescent="0.25">
      <c r="N115" s="9">
        <v>44003</v>
      </c>
      <c r="O115" s="5">
        <v>50.656668761277295</v>
      </c>
      <c r="P115" s="5">
        <v>69.091768767566876</v>
      </c>
    </row>
    <row r="116" spans="14:16" x14ac:dyDescent="0.25">
      <c r="N116" s="9">
        <v>44004</v>
      </c>
      <c r="O116" s="5">
        <v>64.718968107186868</v>
      </c>
      <c r="P116" s="5">
        <v>70.284383630215174</v>
      </c>
    </row>
    <row r="117" spans="14:16" x14ac:dyDescent="0.25">
      <c r="N117" s="9">
        <v>44005</v>
      </c>
      <c r="O117" s="5">
        <v>65.316179308488771</v>
      </c>
      <c r="P117" s="5">
        <v>70.675173768597361</v>
      </c>
    </row>
    <row r="118" spans="14:16" x14ac:dyDescent="0.25">
      <c r="N118" s="9">
        <v>44006</v>
      </c>
      <c r="O118" s="5">
        <v>75.830639229715032</v>
      </c>
      <c r="P118" s="5">
        <v>68.923667551704071</v>
      </c>
    </row>
    <row r="119" spans="14:16" x14ac:dyDescent="0.25">
      <c r="N119" s="9">
        <v>44007</v>
      </c>
      <c r="O119" s="5">
        <v>85.064637846455</v>
      </c>
      <c r="P119" s="5">
        <v>68.643860366590459</v>
      </c>
    </row>
    <row r="120" spans="14:16" x14ac:dyDescent="0.25">
      <c r="N120" s="9">
        <v>44008</v>
      </c>
      <c r="O120" s="5">
        <v>76.255772627251972</v>
      </c>
      <c r="P120" s="5">
        <v>69.344462853347778</v>
      </c>
    </row>
    <row r="121" spans="14:16" x14ac:dyDescent="0.25">
      <c r="N121" s="9">
        <v>44009</v>
      </c>
      <c r="O121" s="5">
        <v>64.622806981553509</v>
      </c>
      <c r="P121" s="5">
        <v>70.815800377136355</v>
      </c>
    </row>
    <row r="122" spans="14:16" x14ac:dyDescent="0.25">
      <c r="N122" s="9">
        <v>44010</v>
      </c>
      <c r="O122" s="5">
        <v>48.698018465482079</v>
      </c>
      <c r="P122" s="5">
        <v>70.873280147721715</v>
      </c>
    </row>
    <row r="123" spans="14:16" x14ac:dyDescent="0.25">
      <c r="N123" s="9">
        <v>44011</v>
      </c>
      <c r="O123" s="5">
        <v>69.623185514488071</v>
      </c>
      <c r="P123" s="5">
        <v>70.806401169367675</v>
      </c>
    </row>
    <row r="124" spans="14:16" x14ac:dyDescent="0.25">
      <c r="N124" s="9">
        <v>44012</v>
      </c>
      <c r="O124" s="5">
        <v>75.615541975008838</v>
      </c>
      <c r="P124" s="5">
        <v>72.48741332799591</v>
      </c>
    </row>
    <row r="125" spans="14:16" x14ac:dyDescent="0.25">
      <c r="N125" s="9">
        <v>44013</v>
      </c>
      <c r="O125" s="5">
        <v>76.232997623812494</v>
      </c>
      <c r="P125" s="5">
        <v>75.387791940614051</v>
      </c>
    </row>
    <row r="126" spans="14:16" x14ac:dyDescent="0.25">
      <c r="N126" s="9">
        <v>44014</v>
      </c>
      <c r="O126" s="5">
        <v>84.596484997976816</v>
      </c>
      <c r="P126" s="5">
        <v>77.967874473115032</v>
      </c>
    </row>
    <row r="127" spans="14:16" x14ac:dyDescent="0.25">
      <c r="N127" s="9">
        <v>44015</v>
      </c>
      <c r="O127" s="5">
        <v>88.022857737649588</v>
      </c>
      <c r="P127" s="5">
        <v>82.265481471345666</v>
      </c>
    </row>
    <row r="128" spans="14:16" x14ac:dyDescent="0.25">
      <c r="N128" s="9">
        <v>44016</v>
      </c>
      <c r="O128" s="5">
        <v>84.925457269880411</v>
      </c>
      <c r="P128" s="5">
        <v>84.01156506837242</v>
      </c>
    </row>
    <row r="129" spans="14:16" x14ac:dyDescent="0.25">
      <c r="N129" s="9">
        <v>44017</v>
      </c>
      <c r="O129" s="5">
        <v>66.758596192989131</v>
      </c>
      <c r="P129" s="5">
        <v>86.900375425275243</v>
      </c>
    </row>
    <row r="130" spans="14:16" x14ac:dyDescent="0.25">
      <c r="N130" s="9">
        <v>44018</v>
      </c>
      <c r="O130" s="5">
        <v>99.706434502102439</v>
      </c>
      <c r="P130" s="5">
        <v>88.534030037069016</v>
      </c>
    </row>
    <row r="131" spans="14:16" x14ac:dyDescent="0.25">
      <c r="N131" s="9">
        <v>44019</v>
      </c>
      <c r="O131" s="5">
        <v>87.83812715419603</v>
      </c>
      <c r="P131" s="5">
        <v>91.959679760759585</v>
      </c>
    </row>
    <row r="132" spans="14:16" x14ac:dyDescent="0.25">
      <c r="N132" s="9">
        <v>44020</v>
      </c>
      <c r="O132" s="5">
        <v>96.454670122132342</v>
      </c>
      <c r="P132" s="5">
        <v>96.661814201034289</v>
      </c>
    </row>
    <row r="133" spans="14:16" x14ac:dyDescent="0.25">
      <c r="N133" s="9">
        <v>44021</v>
      </c>
      <c r="O133" s="5">
        <v>96.032067280533127</v>
      </c>
      <c r="P133" s="5">
        <v>102.28832457455896</v>
      </c>
    </row>
    <row r="134" spans="14:16" x14ac:dyDescent="0.25">
      <c r="N134" s="9">
        <v>44022</v>
      </c>
      <c r="O134" s="5">
        <v>112.00240580348351</v>
      </c>
      <c r="P134" s="5">
        <v>101.77064513129969</v>
      </c>
    </row>
    <row r="135" spans="14:16" x14ac:dyDescent="0.25">
      <c r="N135" s="9">
        <v>44023</v>
      </c>
      <c r="O135" s="5">
        <v>117.84039835180336</v>
      </c>
      <c r="P135" s="5">
        <v>103.12991517784637</v>
      </c>
    </row>
    <row r="136" spans="14:16" x14ac:dyDescent="0.25">
      <c r="N136" s="9">
        <v>44024</v>
      </c>
      <c r="O136" s="5">
        <v>106.14416880766191</v>
      </c>
      <c r="P136" s="5">
        <v>104.60703682949261</v>
      </c>
    </row>
    <row r="137" spans="14:16" x14ac:dyDescent="0.25">
      <c r="N137" s="9">
        <v>44025</v>
      </c>
      <c r="O137" s="5">
        <v>96.082678399287516</v>
      </c>
      <c r="P137" s="5">
        <v>106.76921612427873</v>
      </c>
    </row>
    <row r="138" spans="14:16" x14ac:dyDescent="0.25">
      <c r="N138" s="9">
        <v>44026</v>
      </c>
      <c r="O138" s="5">
        <v>97.353017480022913</v>
      </c>
      <c r="P138" s="5">
        <v>109.98663724509404</v>
      </c>
    </row>
    <row r="139" spans="14:16" x14ac:dyDescent="0.25">
      <c r="N139" s="9">
        <v>44027</v>
      </c>
      <c r="O139" s="5">
        <v>106.79452168365593</v>
      </c>
      <c r="P139" s="5">
        <v>114.4910268142355</v>
      </c>
    </row>
    <row r="140" spans="14:16" x14ac:dyDescent="0.25">
      <c r="N140" s="9">
        <v>44028</v>
      </c>
      <c r="O140" s="5">
        <v>111.16732234403594</v>
      </c>
      <c r="P140" s="5">
        <v>119.23834975339807</v>
      </c>
    </row>
    <row r="141" spans="14:16" x14ac:dyDescent="0.25">
      <c r="N141" s="9">
        <v>44029</v>
      </c>
      <c r="O141" s="5">
        <v>134.52435364919077</v>
      </c>
      <c r="P141" s="5">
        <v>124.53010372716152</v>
      </c>
    </row>
    <row r="142" spans="14:16" x14ac:dyDescent="0.25">
      <c r="N142" s="9">
        <v>44030</v>
      </c>
      <c r="O142" s="5">
        <v>149.37112533579352</v>
      </c>
      <c r="P142" s="5">
        <v>128.87217620829776</v>
      </c>
    </row>
    <row r="143" spans="14:16" x14ac:dyDescent="0.25">
      <c r="N143" s="9">
        <v>44031</v>
      </c>
      <c r="O143" s="5">
        <v>139.37542938179985</v>
      </c>
      <c r="P143" s="5">
        <v>130.15842164064171</v>
      </c>
    </row>
    <row r="144" spans="14:16" x14ac:dyDescent="0.25">
      <c r="N144" s="9">
        <v>44032</v>
      </c>
      <c r="O144" s="5">
        <v>133.12495621563167</v>
      </c>
      <c r="P144" s="5">
        <v>132.1380393999209</v>
      </c>
    </row>
    <row r="145" spans="14:16" x14ac:dyDescent="0.25">
      <c r="N145" s="9">
        <v>44033</v>
      </c>
      <c r="O145" s="5">
        <v>127.74752484797683</v>
      </c>
      <c r="P145" s="5">
        <v>135.25351526724521</v>
      </c>
    </row>
    <row r="146" spans="14:16" x14ac:dyDescent="0.25">
      <c r="N146" s="9">
        <v>44034</v>
      </c>
      <c r="O146" s="5">
        <v>115.79823971006338</v>
      </c>
      <c r="P146" s="5">
        <v>133.70445352536953</v>
      </c>
    </row>
    <row r="147" spans="14:16" x14ac:dyDescent="0.25">
      <c r="N147" s="9">
        <v>44035</v>
      </c>
      <c r="O147" s="5">
        <v>125.02464665899021</v>
      </c>
      <c r="P147" s="5">
        <v>131.62072146465272</v>
      </c>
    </row>
    <row r="148" spans="14:16" x14ac:dyDescent="0.25">
      <c r="N148" s="9">
        <v>44036</v>
      </c>
      <c r="O148" s="5">
        <v>156.33268472046103</v>
      </c>
      <c r="P148" s="5">
        <v>130.31242404485153</v>
      </c>
    </row>
    <row r="149" spans="14:16" x14ac:dyDescent="0.25">
      <c r="N149" s="9">
        <v>44037</v>
      </c>
      <c r="O149" s="5">
        <v>138.52769314266368</v>
      </c>
      <c r="P149" s="5">
        <v>129.60784497019208</v>
      </c>
    </row>
    <row r="150" spans="14:16" x14ac:dyDescent="0.25">
      <c r="N150" s="9">
        <v>44038</v>
      </c>
      <c r="O150" s="5">
        <v>124.78930495678226</v>
      </c>
      <c r="P150" s="5">
        <v>132.52702199834758</v>
      </c>
    </row>
    <row r="151" spans="14:16" x14ac:dyDescent="0.25">
      <c r="N151" s="9">
        <v>44039</v>
      </c>
      <c r="O151" s="5">
        <v>123.96687427702328</v>
      </c>
      <c r="P151" s="5">
        <v>133.10254272018329</v>
      </c>
    </row>
    <row r="152" spans="14:16" x14ac:dyDescent="0.25">
      <c r="N152" s="9">
        <v>44040</v>
      </c>
      <c r="O152" s="5">
        <v>122.81547132536072</v>
      </c>
      <c r="P152" s="5">
        <v>135.49572562128409</v>
      </c>
    </row>
    <row r="153" spans="14:16" x14ac:dyDescent="0.25">
      <c r="N153" s="9">
        <v>44041</v>
      </c>
      <c r="O153" s="5">
        <v>136.23247890715172</v>
      </c>
      <c r="P153" s="5">
        <v>138.82882929925236</v>
      </c>
    </row>
    <row r="154" spans="14:16" x14ac:dyDescent="0.25">
      <c r="N154" s="9">
        <v>44042</v>
      </c>
      <c r="O154" s="5">
        <v>129.0532917118403</v>
      </c>
      <c r="P154" s="5">
        <v>140.46176089506392</v>
      </c>
    </row>
    <row r="155" spans="14:16" x14ac:dyDescent="0.25">
      <c r="N155" s="9">
        <v>44043</v>
      </c>
      <c r="O155" s="5">
        <v>173.08496502816686</v>
      </c>
      <c r="P155" s="5">
        <v>143.70774114717634</v>
      </c>
    </row>
    <row r="156" spans="14:16" x14ac:dyDescent="0.25">
      <c r="N156" s="9">
        <v>44044</v>
      </c>
      <c r="O156" s="5">
        <v>161.85941888844133</v>
      </c>
      <c r="P156" s="5">
        <v>143.82342370432926</v>
      </c>
    </row>
    <row r="157" spans="14:16" x14ac:dyDescent="0.25">
      <c r="N157" s="9">
        <v>44045</v>
      </c>
      <c r="O157" s="5">
        <v>136.21982612746311</v>
      </c>
      <c r="P157" s="5">
        <v>142.39835920340184</v>
      </c>
    </row>
    <row r="158" spans="14:16" x14ac:dyDescent="0.25">
      <c r="N158" s="9">
        <v>44046</v>
      </c>
      <c r="O158" s="5">
        <v>146.68873604181042</v>
      </c>
      <c r="P158" s="5">
        <v>144.01032333572942</v>
      </c>
    </row>
    <row r="159" spans="14:16" x14ac:dyDescent="0.25">
      <c r="N159" s="9">
        <v>44047</v>
      </c>
      <c r="O159" s="5">
        <v>123.62524922543109</v>
      </c>
      <c r="P159" s="5">
        <v>141.75812855115871</v>
      </c>
    </row>
    <row r="160" spans="14:16" x14ac:dyDescent="0.25">
      <c r="N160" s="9">
        <v>44048</v>
      </c>
      <c r="O160" s="5">
        <v>126.25702740065981</v>
      </c>
      <c r="P160" s="5">
        <v>143.6376085969024</v>
      </c>
    </row>
    <row r="161" spans="14:16" x14ac:dyDescent="0.25">
      <c r="N161" s="9">
        <v>44049</v>
      </c>
      <c r="O161" s="5">
        <v>140.33704063813343</v>
      </c>
      <c r="P161" s="5">
        <v>146.27697843994426</v>
      </c>
    </row>
    <row r="162" spans="14:16" x14ac:dyDescent="0.25">
      <c r="N162" s="9">
        <v>44050</v>
      </c>
      <c r="O162" s="5">
        <v>157.31960153617177</v>
      </c>
      <c r="P162" s="5">
        <v>146.05465102541601</v>
      </c>
    </row>
    <row r="163" spans="14:16" x14ac:dyDescent="0.25">
      <c r="N163" s="9">
        <v>44051</v>
      </c>
      <c r="O163" s="5">
        <v>175.01577920864716</v>
      </c>
      <c r="P163" s="5">
        <v>146.69524318565027</v>
      </c>
    </row>
    <row r="164" spans="14:16" x14ac:dyDescent="0.25">
      <c r="N164" s="9">
        <v>44052</v>
      </c>
      <c r="O164" s="5">
        <v>154.69541502875623</v>
      </c>
      <c r="P164" s="5">
        <v>147.6684226976991</v>
      </c>
    </row>
    <row r="165" spans="14:16" x14ac:dyDescent="0.25">
      <c r="N165" s="9">
        <v>44053</v>
      </c>
      <c r="O165" s="5">
        <v>145.13244414011265</v>
      </c>
      <c r="P165" s="5">
        <v>147.41717464388262</v>
      </c>
    </row>
    <row r="166" spans="14:16" x14ac:dyDescent="0.25">
      <c r="N166" s="9">
        <v>44054</v>
      </c>
      <c r="O166" s="5">
        <v>128.10939434707078</v>
      </c>
      <c r="P166" s="5">
        <v>148.57906132728721</v>
      </c>
    </row>
    <row r="167" spans="14:16" x14ac:dyDescent="0.25">
      <c r="N167" s="9">
        <v>44055</v>
      </c>
      <c r="O167" s="5">
        <v>133.06928398500182</v>
      </c>
      <c r="P167" s="5">
        <v>147.94678385084831</v>
      </c>
    </row>
    <row r="168" spans="14:16" x14ac:dyDescent="0.25">
      <c r="N168" s="9">
        <v>44056</v>
      </c>
      <c r="O168" s="5">
        <v>138.57830426141808</v>
      </c>
      <c r="P168" s="5">
        <v>146.89479559673904</v>
      </c>
    </row>
    <row r="169" spans="14:16" x14ac:dyDescent="0.25">
      <c r="N169" s="9">
        <v>44057</v>
      </c>
      <c r="O169" s="5">
        <v>165.45280832000361</v>
      </c>
      <c r="P169" s="5">
        <v>145.88438076160659</v>
      </c>
    </row>
    <row r="170" spans="14:16" x14ac:dyDescent="0.25">
      <c r="N170" s="9">
        <v>44058</v>
      </c>
      <c r="O170" s="5">
        <v>170.58983687357502</v>
      </c>
      <c r="P170" s="5">
        <v>145.86955893397138</v>
      </c>
    </row>
    <row r="171" spans="14:16" x14ac:dyDescent="0.25">
      <c r="N171" s="9">
        <v>44059</v>
      </c>
      <c r="O171" s="5">
        <v>147.33149724999129</v>
      </c>
      <c r="P171" s="5">
        <v>146.6847594539083</v>
      </c>
    </row>
    <row r="172" spans="14:16" x14ac:dyDescent="0.25">
      <c r="N172" s="9">
        <v>44060</v>
      </c>
      <c r="O172" s="5">
        <v>138.0595402941855</v>
      </c>
      <c r="P172" s="5">
        <v>146.13092921153876</v>
      </c>
    </row>
    <row r="173" spans="14:16" x14ac:dyDescent="0.25">
      <c r="N173" s="9">
        <v>44061</v>
      </c>
      <c r="O173" s="5">
        <v>128.00564155362426</v>
      </c>
      <c r="P173" s="5">
        <v>143.71714035494503</v>
      </c>
    </row>
    <row r="174" spans="14:16" x14ac:dyDescent="0.25">
      <c r="N174" s="9">
        <v>44062</v>
      </c>
      <c r="O174" s="5">
        <v>138.77568762456025</v>
      </c>
      <c r="P174" s="5">
        <v>139.94227391184913</v>
      </c>
    </row>
    <row r="175" spans="14:16" x14ac:dyDescent="0.25">
      <c r="N175" s="9">
        <v>44063</v>
      </c>
      <c r="O175" s="5">
        <v>134.70149256483117</v>
      </c>
      <c r="P175" s="5">
        <v>138.09641410927799</v>
      </c>
    </row>
    <row r="176" spans="14:16" x14ac:dyDescent="0.25">
      <c r="N176" s="9">
        <v>44064</v>
      </c>
      <c r="O176" s="5">
        <v>148.5562863238477</v>
      </c>
      <c r="P176" s="5">
        <v>139.08224640101545</v>
      </c>
    </row>
    <row r="177" spans="14:16" x14ac:dyDescent="0.25">
      <c r="N177" s="9">
        <v>44065</v>
      </c>
      <c r="O177" s="5">
        <v>144.16577177190365</v>
      </c>
      <c r="P177" s="5">
        <v>138.12569625655735</v>
      </c>
    </row>
    <row r="178" spans="14:16" x14ac:dyDescent="0.25">
      <c r="N178" s="9">
        <v>44066</v>
      </c>
      <c r="O178" s="5">
        <v>134.41047863199339</v>
      </c>
      <c r="P178" s="5">
        <v>137.81732994014661</v>
      </c>
    </row>
    <row r="179" spans="14:16" x14ac:dyDescent="0.25">
      <c r="N179" s="9">
        <v>44067</v>
      </c>
      <c r="O179" s="5">
        <v>144.9603663363477</v>
      </c>
      <c r="P179" s="5">
        <v>138.16943872348074</v>
      </c>
    </row>
    <row r="180" spans="14:16" x14ac:dyDescent="0.25">
      <c r="N180" s="9">
        <v>44068</v>
      </c>
      <c r="O180" s="5">
        <v>121.30979054241737</v>
      </c>
      <c r="P180" s="5">
        <v>141.03908915685514</v>
      </c>
    </row>
    <row r="181" spans="14:16" x14ac:dyDescent="0.25">
      <c r="N181" s="9">
        <v>44069</v>
      </c>
      <c r="O181" s="5">
        <v>136.61712340968515</v>
      </c>
      <c r="P181" s="5">
        <v>145.19426200659126</v>
      </c>
    </row>
    <row r="182" spans="14:16" x14ac:dyDescent="0.25">
      <c r="N182" s="9">
        <v>44070</v>
      </c>
      <c r="O182" s="5">
        <v>137.16625404817037</v>
      </c>
      <c r="P182" s="5">
        <v>147.65504690202832</v>
      </c>
    </row>
    <row r="183" spans="14:16" x14ac:dyDescent="0.25">
      <c r="N183" s="9">
        <v>44071</v>
      </c>
      <c r="O183" s="5">
        <v>168.64383935746841</v>
      </c>
      <c r="P183" s="5">
        <v>147.9442532949106</v>
      </c>
    </row>
    <row r="184" spans="14:16" x14ac:dyDescent="0.25">
      <c r="N184" s="9">
        <v>44072</v>
      </c>
      <c r="O184" s="5">
        <v>173.25198172005639</v>
      </c>
      <c r="P184" s="5">
        <v>148.70088952028885</v>
      </c>
    </row>
    <row r="185" spans="14:16" x14ac:dyDescent="0.25">
      <c r="N185" s="9">
        <v>44073</v>
      </c>
      <c r="O185" s="5">
        <v>151.63597290005285</v>
      </c>
      <c r="P185" s="5">
        <v>146.08899428457079</v>
      </c>
    </row>
    <row r="186" spans="14:16" x14ac:dyDescent="0.25">
      <c r="N186" s="9">
        <v>44074</v>
      </c>
      <c r="O186" s="5">
        <v>146.98481108652365</v>
      </c>
      <c r="P186" s="5">
        <v>143.73268519856245</v>
      </c>
    </row>
    <row r="187" spans="14:16" x14ac:dyDescent="0.25">
      <c r="N187" s="9">
        <v>44075</v>
      </c>
      <c r="O187" s="5">
        <v>126.60624412006516</v>
      </c>
      <c r="P187" s="5">
        <v>141.18260782932299</v>
      </c>
    </row>
    <row r="188" spans="14:16" x14ac:dyDescent="0.25">
      <c r="N188" s="9">
        <v>44076</v>
      </c>
      <c r="O188" s="5">
        <v>118.33385675965874</v>
      </c>
      <c r="P188" s="5">
        <v>137.4106334501559</v>
      </c>
    </row>
    <row r="189" spans="14:16" x14ac:dyDescent="0.25">
      <c r="N189" s="9">
        <v>44077</v>
      </c>
      <c r="O189" s="5">
        <v>120.67209044611195</v>
      </c>
      <c r="P189" s="5">
        <v>136.12474952580308</v>
      </c>
    </row>
    <row r="190" spans="14:16" x14ac:dyDescent="0.25">
      <c r="N190" s="9">
        <v>44078</v>
      </c>
      <c r="O190" s="5">
        <v>150.79329777279213</v>
      </c>
      <c r="P190" s="5">
        <v>133.38921855712783</v>
      </c>
    </row>
    <row r="191" spans="14:16" x14ac:dyDescent="0.25">
      <c r="N191" s="9">
        <v>44079</v>
      </c>
      <c r="O191" s="5">
        <v>146.84816106588676</v>
      </c>
      <c r="P191" s="5">
        <v>132.46520413186894</v>
      </c>
    </row>
    <row r="192" spans="14:16" x14ac:dyDescent="0.25">
      <c r="N192" s="9">
        <v>44080</v>
      </c>
      <c r="O192" s="5">
        <v>142.6347854295831</v>
      </c>
      <c r="P192" s="5">
        <v>133.93473411570201</v>
      </c>
    </row>
    <row r="193" spans="14:16" x14ac:dyDescent="0.25">
      <c r="N193" s="9">
        <v>44081</v>
      </c>
      <c r="O193" s="5">
        <v>127.83609430579703</v>
      </c>
      <c r="P193" s="5">
        <v>135.33919266113656</v>
      </c>
    </row>
    <row r="194" spans="14:16" x14ac:dyDescent="0.25">
      <c r="N194" s="9">
        <v>44082</v>
      </c>
      <c r="O194" s="5">
        <v>120.13814314325305</v>
      </c>
      <c r="P194" s="5">
        <v>134.72643661621723</v>
      </c>
    </row>
    <row r="195" spans="14:16" x14ac:dyDescent="0.25">
      <c r="N195" s="9">
        <v>44083</v>
      </c>
      <c r="O195" s="5">
        <v>128.6205666464902</v>
      </c>
      <c r="P195" s="5">
        <v>132.97276135137736</v>
      </c>
    </row>
    <row r="196" spans="14:16" x14ac:dyDescent="0.25">
      <c r="N196" s="9">
        <v>44084</v>
      </c>
      <c r="O196" s="5">
        <v>130.50330026415384</v>
      </c>
      <c r="P196" s="5">
        <v>127.90911891999981</v>
      </c>
    </row>
    <row r="197" spans="14:16" x14ac:dyDescent="0.25">
      <c r="N197" s="9">
        <v>44085</v>
      </c>
      <c r="O197" s="5">
        <v>146.50400545835686</v>
      </c>
      <c r="P197" s="5"/>
    </row>
    <row r="198" spans="14:16" x14ac:dyDescent="0.25">
      <c r="N198" s="9">
        <v>44086</v>
      </c>
      <c r="O198" s="5">
        <v>134.57243421200747</v>
      </c>
      <c r="P198" s="5"/>
    </row>
    <row r="199" spans="14:16" x14ac:dyDescent="0.25">
      <c r="N199" s="9">
        <v>44087</v>
      </c>
      <c r="O199" s="5">
        <v>107.18928840994023</v>
      </c>
      <c r="P199" s="5"/>
    </row>
    <row r="200" spans="14:16" x14ac:dyDescent="0.25">
      <c r="N200" s="24"/>
    </row>
    <row r="201" spans="14:16" x14ac:dyDescent="0.25">
      <c r="N201" s="24"/>
    </row>
    <row r="202" spans="14:16" x14ac:dyDescent="0.25">
      <c r="N202" s="24"/>
    </row>
    <row r="203" spans="14:16" x14ac:dyDescent="0.25">
      <c r="N203" s="24"/>
    </row>
    <row r="204" spans="14:16" x14ac:dyDescent="0.25">
      <c r="N204" s="24"/>
    </row>
    <row r="205" spans="14:16" x14ac:dyDescent="0.25">
      <c r="N205" s="24"/>
    </row>
    <row r="206" spans="14:16" x14ac:dyDescent="0.25">
      <c r="N206" s="24"/>
    </row>
    <row r="207" spans="14:16" x14ac:dyDescent="0.25">
      <c r="N207" s="24"/>
    </row>
    <row r="208" spans="14:16" x14ac:dyDescent="0.25">
      <c r="N208" s="24"/>
    </row>
    <row r="209" spans="14:14" x14ac:dyDescent="0.25">
      <c r="N209" s="24"/>
    </row>
    <row r="210" spans="14:14" x14ac:dyDescent="0.25">
      <c r="N210" s="24"/>
    </row>
    <row r="211" spans="14:14" x14ac:dyDescent="0.25">
      <c r="N211" s="24"/>
    </row>
    <row r="212" spans="14:14" x14ac:dyDescent="0.25">
      <c r="N212" s="24"/>
    </row>
    <row r="213" spans="14:14" x14ac:dyDescent="0.25">
      <c r="N213" s="24"/>
    </row>
    <row r="214" spans="14:14" x14ac:dyDescent="0.25">
      <c r="N214" s="24"/>
    </row>
    <row r="215" spans="14:14" x14ac:dyDescent="0.25">
      <c r="N215" s="24"/>
    </row>
    <row r="216" spans="14:14" x14ac:dyDescent="0.25">
      <c r="N216" s="24"/>
    </row>
    <row r="217" spans="14:14" x14ac:dyDescent="0.25">
      <c r="N217" s="24"/>
    </row>
    <row r="218" spans="14:14" x14ac:dyDescent="0.25">
      <c r="N218" s="24"/>
    </row>
    <row r="219" spans="14:14" x14ac:dyDescent="0.25">
      <c r="N219" s="24"/>
    </row>
    <row r="220" spans="14:14" x14ac:dyDescent="0.25">
      <c r="N220" s="24"/>
    </row>
    <row r="221" spans="14:14" x14ac:dyDescent="0.25">
      <c r="N221" s="24"/>
    </row>
    <row r="222" spans="14:14" x14ac:dyDescent="0.25">
      <c r="N222" s="24"/>
    </row>
    <row r="223" spans="14:14" x14ac:dyDescent="0.25">
      <c r="N223" s="24"/>
    </row>
    <row r="224" spans="14:14" x14ac:dyDescent="0.25">
      <c r="N224" s="24"/>
    </row>
    <row r="225" spans="14:14" x14ac:dyDescent="0.25">
      <c r="N225" s="24"/>
    </row>
    <row r="226" spans="14:14" x14ac:dyDescent="0.25">
      <c r="N226" s="24"/>
    </row>
    <row r="227" spans="14:14" x14ac:dyDescent="0.25">
      <c r="N227" s="24"/>
    </row>
    <row r="228" spans="14:14" x14ac:dyDescent="0.25">
      <c r="N228" s="24"/>
    </row>
    <row r="229" spans="14:14" x14ac:dyDescent="0.25">
      <c r="N229" s="24"/>
    </row>
    <row r="230" spans="14:14" x14ac:dyDescent="0.25">
      <c r="N230" s="24"/>
    </row>
    <row r="231" spans="14:14" x14ac:dyDescent="0.25">
      <c r="N231" s="24"/>
    </row>
    <row r="232" spans="14:14" x14ac:dyDescent="0.25">
      <c r="N232" s="24"/>
    </row>
    <row r="233" spans="14:14" x14ac:dyDescent="0.25">
      <c r="N233" s="24"/>
    </row>
    <row r="234" spans="14:14" x14ac:dyDescent="0.25">
      <c r="N234" s="24"/>
    </row>
    <row r="235" spans="14:14" x14ac:dyDescent="0.25">
      <c r="N235" s="24"/>
    </row>
    <row r="236" spans="14:14" x14ac:dyDescent="0.25">
      <c r="N236" s="24"/>
    </row>
    <row r="237" spans="14:14" x14ac:dyDescent="0.25">
      <c r="N237" s="24"/>
    </row>
    <row r="238" spans="14:14" x14ac:dyDescent="0.25">
      <c r="N238" s="24"/>
    </row>
    <row r="239" spans="14:14" x14ac:dyDescent="0.25">
      <c r="N239" s="24"/>
    </row>
    <row r="240" spans="14:14" x14ac:dyDescent="0.25">
      <c r="N240" s="24"/>
    </row>
    <row r="241" spans="14:14" x14ac:dyDescent="0.25">
      <c r="N241" s="24"/>
    </row>
    <row r="242" spans="14:14" x14ac:dyDescent="0.25">
      <c r="N242" s="24"/>
    </row>
    <row r="243" spans="14:14" x14ac:dyDescent="0.25">
      <c r="N243" s="24"/>
    </row>
    <row r="244" spans="14:14" x14ac:dyDescent="0.25">
      <c r="N244" s="24"/>
    </row>
    <row r="245" spans="14:14" x14ac:dyDescent="0.25">
      <c r="N245" s="24"/>
    </row>
    <row r="246" spans="14:14" x14ac:dyDescent="0.25">
      <c r="N246" s="24"/>
    </row>
    <row r="247" spans="14:14" x14ac:dyDescent="0.25">
      <c r="N247" s="24"/>
    </row>
    <row r="248" spans="14:14" x14ac:dyDescent="0.25">
      <c r="N248" s="24"/>
    </row>
    <row r="249" spans="14:14" x14ac:dyDescent="0.25">
      <c r="N249" s="24"/>
    </row>
    <row r="250" spans="14:14" x14ac:dyDescent="0.25">
      <c r="N250" s="24"/>
    </row>
    <row r="251" spans="14:14" x14ac:dyDescent="0.25">
      <c r="N251" s="24"/>
    </row>
    <row r="252" spans="14:14" x14ac:dyDescent="0.25">
      <c r="N252" s="24"/>
    </row>
    <row r="253" spans="14:14" x14ac:dyDescent="0.25">
      <c r="N253" s="24"/>
    </row>
    <row r="254" spans="14:14" x14ac:dyDescent="0.25">
      <c r="N254" s="24"/>
    </row>
    <row r="255" spans="14:14" x14ac:dyDescent="0.25">
      <c r="N255" s="24"/>
    </row>
    <row r="256" spans="14:14" x14ac:dyDescent="0.25">
      <c r="N256" s="24"/>
    </row>
    <row r="257" spans="14:14" x14ac:dyDescent="0.25">
      <c r="N257" s="24"/>
    </row>
    <row r="258" spans="14:14" x14ac:dyDescent="0.25">
      <c r="N258" s="24"/>
    </row>
    <row r="259" spans="14:14" x14ac:dyDescent="0.25">
      <c r="N259" s="24"/>
    </row>
    <row r="260" spans="14:14" x14ac:dyDescent="0.25">
      <c r="N260" s="24"/>
    </row>
    <row r="261" spans="14:14" x14ac:dyDescent="0.25">
      <c r="N261" s="24"/>
    </row>
    <row r="262" spans="14:14" x14ac:dyDescent="0.25">
      <c r="N262" s="24"/>
    </row>
    <row r="263" spans="14:14" x14ac:dyDescent="0.25">
      <c r="N263" s="24"/>
    </row>
    <row r="264" spans="14:14" x14ac:dyDescent="0.25">
      <c r="N264" s="24"/>
    </row>
    <row r="265" spans="14:14" x14ac:dyDescent="0.25">
      <c r="N265" s="24"/>
    </row>
    <row r="266" spans="14:14" x14ac:dyDescent="0.25">
      <c r="N266" s="24"/>
    </row>
    <row r="267" spans="14:14" x14ac:dyDescent="0.25">
      <c r="N267" s="24"/>
    </row>
    <row r="268" spans="14:14" x14ac:dyDescent="0.25">
      <c r="N268" s="24"/>
    </row>
    <row r="269" spans="14:14" x14ac:dyDescent="0.25">
      <c r="N269" s="24"/>
    </row>
    <row r="270" spans="14:14" x14ac:dyDescent="0.25">
      <c r="N270" s="24"/>
    </row>
    <row r="271" spans="14:14" x14ac:dyDescent="0.25">
      <c r="N271" s="24"/>
    </row>
    <row r="272" spans="14:14" x14ac:dyDescent="0.25">
      <c r="N272" s="24"/>
    </row>
    <row r="273" spans="14:14" x14ac:dyDescent="0.25">
      <c r="N273" s="24"/>
    </row>
    <row r="274" spans="14:14" x14ac:dyDescent="0.25">
      <c r="N274" s="24"/>
    </row>
    <row r="275" spans="14:14" x14ac:dyDescent="0.25">
      <c r="N275" s="24"/>
    </row>
    <row r="276" spans="14:14" x14ac:dyDescent="0.25">
      <c r="N276" s="24"/>
    </row>
    <row r="277" spans="14:14" x14ac:dyDescent="0.25">
      <c r="N277" s="24"/>
    </row>
    <row r="278" spans="14:14" x14ac:dyDescent="0.25">
      <c r="N278" s="24"/>
    </row>
    <row r="279" spans="14:14" x14ac:dyDescent="0.25">
      <c r="N279" s="24"/>
    </row>
    <row r="280" spans="14:14" x14ac:dyDescent="0.25">
      <c r="N280" s="24"/>
    </row>
    <row r="281" spans="14:14" x14ac:dyDescent="0.25">
      <c r="N281" s="24"/>
    </row>
    <row r="282" spans="14:14" x14ac:dyDescent="0.25">
      <c r="N282" s="24"/>
    </row>
    <row r="283" spans="14:14" x14ac:dyDescent="0.25">
      <c r="N283" s="24"/>
    </row>
    <row r="284" spans="14:14" x14ac:dyDescent="0.25">
      <c r="N284" s="24"/>
    </row>
    <row r="285" spans="14:14" x14ac:dyDescent="0.25">
      <c r="N285" s="24"/>
    </row>
    <row r="286" spans="14:14" x14ac:dyDescent="0.25">
      <c r="N286" s="24"/>
    </row>
    <row r="287" spans="14:14" x14ac:dyDescent="0.25">
      <c r="N287" s="24"/>
    </row>
    <row r="288" spans="14:14" x14ac:dyDescent="0.25">
      <c r="N288" s="24"/>
    </row>
    <row r="289" spans="14:14" x14ac:dyDescent="0.25">
      <c r="N289" s="24"/>
    </row>
    <row r="290" spans="14:14" x14ac:dyDescent="0.25">
      <c r="N290" s="24"/>
    </row>
    <row r="291" spans="14:14" x14ac:dyDescent="0.25">
      <c r="N291" s="24"/>
    </row>
    <row r="292" spans="14:14" x14ac:dyDescent="0.25">
      <c r="N292" s="24"/>
    </row>
    <row r="293" spans="14:14" x14ac:dyDescent="0.25">
      <c r="N293" s="24"/>
    </row>
    <row r="294" spans="14:14" x14ac:dyDescent="0.25">
      <c r="N294" s="24"/>
    </row>
    <row r="295" spans="14:14" x14ac:dyDescent="0.25">
      <c r="N295" s="24"/>
    </row>
    <row r="296" spans="14:14" x14ac:dyDescent="0.25">
      <c r="N296" s="24"/>
    </row>
    <row r="297" spans="14:14" x14ac:dyDescent="0.25">
      <c r="N297" s="24"/>
    </row>
    <row r="298" spans="14:14" x14ac:dyDescent="0.25">
      <c r="N298" s="24"/>
    </row>
    <row r="299" spans="14:14" x14ac:dyDescent="0.25">
      <c r="N299" s="24"/>
    </row>
    <row r="300" spans="14:14" x14ac:dyDescent="0.25">
      <c r="N300" s="24"/>
    </row>
    <row r="301" spans="14:14" x14ac:dyDescent="0.25">
      <c r="N301" s="24"/>
    </row>
    <row r="302" spans="14:14" x14ac:dyDescent="0.25">
      <c r="N302" s="24"/>
    </row>
    <row r="303" spans="14:14" x14ac:dyDescent="0.25">
      <c r="N303" s="24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workbookViewId="0"/>
  </sheetViews>
  <sheetFormatPr defaultRowHeight="15" x14ac:dyDescent="0.25"/>
  <cols>
    <col min="13" max="13" width="11.42578125" style="9" customWidth="1"/>
    <col min="14" max="14" width="9.5703125" style="9" customWidth="1"/>
    <col min="15" max="15" width="17.5703125" customWidth="1"/>
    <col min="16" max="16" width="21.42578125" customWidth="1"/>
    <col min="17" max="17" width="11.42578125" customWidth="1"/>
    <col min="18" max="18" width="20.85546875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143</v>
      </c>
      <c r="M1"/>
      <c r="N1"/>
      <c r="AF1" s="39" t="s">
        <v>16</v>
      </c>
      <c r="AG1" s="40">
        <v>43906</v>
      </c>
      <c r="AH1" s="39"/>
    </row>
    <row r="2" spans="1:34" x14ac:dyDescent="0.25">
      <c r="M2" s="9">
        <v>44005</v>
      </c>
      <c r="O2" t="s">
        <v>114</v>
      </c>
      <c r="P2" t="s">
        <v>115</v>
      </c>
      <c r="Q2" t="s">
        <v>116</v>
      </c>
      <c r="R2" t="s">
        <v>117</v>
      </c>
      <c r="AF2" s="39" t="s">
        <v>17</v>
      </c>
      <c r="AG2" s="40">
        <v>43913</v>
      </c>
      <c r="AH2" s="39"/>
    </row>
    <row r="3" spans="1:34" x14ac:dyDescent="0.25">
      <c r="M3" s="9">
        <v>44006</v>
      </c>
      <c r="O3" s="5">
        <v>48.742059746132426</v>
      </c>
      <c r="P3" s="5"/>
      <c r="Q3" s="5">
        <f>'Figure 14'!O117</f>
        <v>59.316137683267769</v>
      </c>
      <c r="R3" s="5">
        <f>(SUM('Figure 14'!O114:O116)+SUM('Figure 16'!Q3:Q6))/7</f>
        <v>60.162959205158906</v>
      </c>
      <c r="AF3" s="39" t="s">
        <v>18</v>
      </c>
      <c r="AG3" s="40">
        <v>43980</v>
      </c>
      <c r="AH3" s="39"/>
    </row>
    <row r="4" spans="1:34" x14ac:dyDescent="0.25">
      <c r="M4" s="9">
        <v>44007</v>
      </c>
      <c r="O4" s="5">
        <v>53.87786201945999</v>
      </c>
      <c r="P4" s="5"/>
      <c r="Q4" s="5">
        <f>'Figure 14'!O118</f>
        <v>64.878459520799552</v>
      </c>
      <c r="R4" s="5">
        <f>(SUM('Figure 14'!O115:O116)+SUM('Figure 16'!Q3:Q7))/7</f>
        <v>59.341149499205812</v>
      </c>
      <c r="AF4" s="39" t="s">
        <v>19</v>
      </c>
      <c r="AG4" s="40">
        <v>44001</v>
      </c>
      <c r="AH4" s="39"/>
    </row>
    <row r="5" spans="1:34" x14ac:dyDescent="0.25">
      <c r="M5" s="9">
        <v>44008</v>
      </c>
      <c r="O5" s="5">
        <v>57.344793586681298</v>
      </c>
      <c r="P5" s="5"/>
      <c r="Q5" s="5">
        <f>'Figure 14'!O119</f>
        <v>63.902790055221779</v>
      </c>
      <c r="R5" s="5">
        <f>('Figure 14'!O116+SUM('Figure 16'!Q3:Q8))/7</f>
        <v>59.127595395596757</v>
      </c>
      <c r="AF5" s="39" t="s">
        <v>20</v>
      </c>
      <c r="AG5" s="40">
        <v>44022</v>
      </c>
      <c r="AH5" s="39"/>
    </row>
    <row r="6" spans="1:34" x14ac:dyDescent="0.25">
      <c r="M6" s="9">
        <v>44009</v>
      </c>
      <c r="O6" s="5">
        <v>45.412314205705613</v>
      </c>
      <c r="P6" s="5">
        <v>47.811102011105326</v>
      </c>
      <c r="Q6" s="5">
        <f>'Figure 14'!O120</f>
        <v>58.415676453057586</v>
      </c>
      <c r="R6" s="5">
        <f>AVERAGE(Q3:Q9)</f>
        <v>59.07167006256855</v>
      </c>
      <c r="AF6" s="39" t="s">
        <v>21</v>
      </c>
      <c r="AG6" s="40">
        <v>44027</v>
      </c>
      <c r="AH6" s="39"/>
    </row>
    <row r="7" spans="1:34" x14ac:dyDescent="0.25">
      <c r="M7" s="9">
        <v>44010</v>
      </c>
      <c r="O7" s="5">
        <v>42.31903044907402</v>
      </c>
      <c r="P7" s="5">
        <v>48.802454792900527</v>
      </c>
      <c r="Q7" s="5">
        <f>'Figure 14'!O121</f>
        <v>57.780465558948322</v>
      </c>
      <c r="R7" s="5">
        <f t="shared" ref="R7:R70" si="0">AVERAGE(Q4:Q10)</f>
        <v>60.97537642087385</v>
      </c>
      <c r="AF7" s="39" t="s">
        <v>22</v>
      </c>
      <c r="AG7" s="40">
        <v>44055</v>
      </c>
      <c r="AH7" s="39"/>
    </row>
    <row r="8" spans="1:34" x14ac:dyDescent="0.25">
      <c r="M8" s="9">
        <v>44011</v>
      </c>
      <c r="O8" s="5">
        <v>37.55542731628119</v>
      </c>
      <c r="P8" s="5">
        <v>48.941306885195559</v>
      </c>
      <c r="Q8" s="5">
        <f>'Figure 14'!O122</f>
        <v>50.388817631771573</v>
      </c>
      <c r="R8" s="5">
        <f t="shared" si="0"/>
        <v>61.034169405359727</v>
      </c>
      <c r="AF8" s="39"/>
      <c r="AH8" s="39"/>
    </row>
    <row r="9" spans="1:34" x14ac:dyDescent="0.25">
      <c r="M9" s="9">
        <v>44012</v>
      </c>
      <c r="O9" s="5">
        <v>49.426226754402748</v>
      </c>
      <c r="P9" s="5">
        <v>49.337027220165268</v>
      </c>
      <c r="Q9" s="5">
        <f>'Figure 14'!O123</f>
        <v>58.819343534913202</v>
      </c>
      <c r="R9" s="5">
        <f t="shared" si="0"/>
        <v>61.703009811356068</v>
      </c>
      <c r="AF9" s="39"/>
      <c r="AG9" s="40">
        <v>43906</v>
      </c>
      <c r="AH9" s="39">
        <v>0</v>
      </c>
    </row>
    <row r="10" spans="1:34" x14ac:dyDescent="0.25">
      <c r="M10" s="9">
        <v>44013</v>
      </c>
      <c r="O10" s="5">
        <v>55.681529218698877</v>
      </c>
      <c r="P10" s="5">
        <v>50.86407525280864</v>
      </c>
      <c r="Q10" s="5">
        <f>'Figure 14'!O124</f>
        <v>72.642082191404924</v>
      </c>
      <c r="R10" s="5">
        <f t="shared" si="0"/>
        <v>63.201193698669329</v>
      </c>
      <c r="AF10" s="39"/>
      <c r="AG10" s="40">
        <v>43906</v>
      </c>
      <c r="AH10" s="39">
        <v>1</v>
      </c>
    </row>
    <row r="11" spans="1:34" x14ac:dyDescent="0.25">
      <c r="M11" s="9">
        <v>44014</v>
      </c>
      <c r="O11" s="5">
        <v>54.849826665525221</v>
      </c>
      <c r="P11" s="5">
        <v>52.521121505812708</v>
      </c>
      <c r="Q11" s="5">
        <f>'Figure 14'!O125</f>
        <v>65.290010412200644</v>
      </c>
      <c r="R11" s="5">
        <f t="shared" si="0"/>
        <v>65.259940042901235</v>
      </c>
      <c r="AF11" s="39"/>
      <c r="AH11" s="39"/>
    </row>
    <row r="12" spans="1:34" x14ac:dyDescent="0.25">
      <c r="M12" s="9">
        <v>44015</v>
      </c>
      <c r="O12" s="5">
        <v>60.11483593146923</v>
      </c>
      <c r="P12" s="5">
        <v>53.897494300059428</v>
      </c>
      <c r="Q12" s="5">
        <f>'Figure 14'!O126</f>
        <v>68.58467289719627</v>
      </c>
      <c r="R12" s="5">
        <f t="shared" si="0"/>
        <v>67.133817257540301</v>
      </c>
      <c r="AF12" s="39"/>
      <c r="AG12" s="40">
        <v>43913</v>
      </c>
      <c r="AH12" s="39">
        <v>0</v>
      </c>
    </row>
    <row r="13" spans="1:34" x14ac:dyDescent="0.25">
      <c r="M13" s="9">
        <v>44016</v>
      </c>
      <c r="O13" s="5">
        <v>56.101650434209233</v>
      </c>
      <c r="P13" s="5">
        <v>56.678968569716616</v>
      </c>
      <c r="Q13" s="5">
        <f>'Figure 14'!O127</f>
        <v>68.902963664250422</v>
      </c>
      <c r="R13" s="5">
        <f t="shared" si="0"/>
        <v>69.286552358387624</v>
      </c>
      <c r="AF13" s="39"/>
      <c r="AG13" s="40">
        <v>43913</v>
      </c>
      <c r="AH13" s="39">
        <v>1</v>
      </c>
    </row>
    <row r="14" spans="1:34" x14ac:dyDescent="0.25">
      <c r="M14" s="9">
        <v>44017</v>
      </c>
      <c r="O14" s="5">
        <v>53.918354220102501</v>
      </c>
      <c r="P14" s="5">
        <v>58.241031120588893</v>
      </c>
      <c r="Q14" s="5">
        <f>'Figure 14'!O128</f>
        <v>72.191689968571595</v>
      </c>
      <c r="R14" s="5">
        <f t="shared" si="0"/>
        <v>69.742708383369148</v>
      </c>
      <c r="AF14" s="39"/>
      <c r="AH14" s="39"/>
    </row>
    <row r="15" spans="1:34" x14ac:dyDescent="0.25">
      <c r="M15" s="9">
        <v>44018</v>
      </c>
      <c r="O15" s="5">
        <v>47.190036876008158</v>
      </c>
      <c r="P15" s="5">
        <v>60.626891593325261</v>
      </c>
      <c r="Q15" s="5">
        <f>'Figure 14'!O129</f>
        <v>63.505958134245013</v>
      </c>
      <c r="R15" s="5">
        <f t="shared" si="0"/>
        <v>71.390828355154866</v>
      </c>
      <c r="AF15" s="39"/>
      <c r="AG15" s="40">
        <v>43980</v>
      </c>
      <c r="AH15" s="39">
        <v>0</v>
      </c>
    </row>
    <row r="16" spans="1:34" x14ac:dyDescent="0.25">
      <c r="M16" s="9">
        <v>44019</v>
      </c>
      <c r="O16" s="5">
        <v>68.896546642003102</v>
      </c>
      <c r="P16" s="5">
        <v>61.837677406243472</v>
      </c>
      <c r="Q16" s="5">
        <f>'Figure 14'!O130</f>
        <v>73.888489240844493</v>
      </c>
      <c r="R16" s="5">
        <f t="shared" si="0"/>
        <v>72.29283816975348</v>
      </c>
      <c r="AF16" s="39"/>
      <c r="AG16" s="40">
        <v>43980</v>
      </c>
      <c r="AH16" s="39">
        <v>1</v>
      </c>
    </row>
    <row r="17" spans="13:34" x14ac:dyDescent="0.25">
      <c r="M17" s="9">
        <v>44020</v>
      </c>
      <c r="O17" s="5">
        <v>66.615967074804828</v>
      </c>
      <c r="P17" s="5">
        <v>63.529368255833965</v>
      </c>
      <c r="Q17" s="5">
        <f>'Figure 14'!O131</f>
        <v>75.835174366275552</v>
      </c>
      <c r="R17" s="5">
        <f t="shared" si="0"/>
        <v>73.425779311168839</v>
      </c>
      <c r="AF17" s="39"/>
      <c r="AH17" s="39"/>
    </row>
    <row r="18" spans="13:34" x14ac:dyDescent="0.25">
      <c r="M18" s="9">
        <v>44021</v>
      </c>
      <c r="O18" s="5">
        <v>71.550849974679821</v>
      </c>
      <c r="P18" s="5">
        <v>66.475739139529836</v>
      </c>
      <c r="Q18" s="5">
        <f>'Figure 14'!O132</f>
        <v>76.826850214700684</v>
      </c>
      <c r="R18" s="5">
        <f t="shared" si="0"/>
        <v>75.056935823564899</v>
      </c>
      <c r="AF18" s="39"/>
      <c r="AG18" s="40">
        <v>44001</v>
      </c>
      <c r="AH18" s="39">
        <v>0</v>
      </c>
    </row>
    <row r="19" spans="13:34" x14ac:dyDescent="0.25">
      <c r="M19" s="9">
        <v>44022</v>
      </c>
      <c r="O19" s="5">
        <v>68.590336621896668</v>
      </c>
      <c r="P19" s="5">
        <v>70.026292777669056</v>
      </c>
      <c r="Q19" s="5">
        <f>'Figure 14'!O133</f>
        <v>74.898741599386582</v>
      </c>
      <c r="R19" s="5">
        <f t="shared" si="0"/>
        <v>77.468926346269186</v>
      </c>
      <c r="AF19" s="39"/>
      <c r="AG19" s="40">
        <v>44001</v>
      </c>
      <c r="AH19" s="39">
        <v>1</v>
      </c>
    </row>
    <row r="20" spans="13:34" x14ac:dyDescent="0.25">
      <c r="M20" s="9">
        <v>44023</v>
      </c>
      <c r="O20" s="5">
        <v>67.943486381342709</v>
      </c>
      <c r="P20" s="5">
        <v>68.900033623607939</v>
      </c>
      <c r="Q20" s="5">
        <f>'Figure 14'!O134</f>
        <v>76.833551654157844</v>
      </c>
      <c r="R20" s="5">
        <f t="shared" si="0"/>
        <v>77.21200005426337</v>
      </c>
      <c r="AF20" s="39"/>
      <c r="AH20" s="39"/>
    </row>
    <row r="21" spans="13:34" x14ac:dyDescent="0.25">
      <c r="M21" s="9">
        <v>44024</v>
      </c>
      <c r="O21" s="5">
        <v>74.542950405973556</v>
      </c>
      <c r="P21" s="5">
        <v>69.067957222375682</v>
      </c>
      <c r="Q21" s="5">
        <f>'Figure 14'!O135</f>
        <v>83.609785555344047</v>
      </c>
      <c r="R21" s="5">
        <f t="shared" si="0"/>
        <v>77.539061017148612</v>
      </c>
      <c r="AF21" s="39"/>
      <c r="AG21" s="40">
        <v>44022</v>
      </c>
      <c r="AH21" s="39">
        <v>0</v>
      </c>
    </row>
    <row r="22" spans="13:34" x14ac:dyDescent="0.25">
      <c r="M22" s="9">
        <v>44025</v>
      </c>
      <c r="O22" s="5">
        <v>72.043912342982736</v>
      </c>
      <c r="P22" s="5">
        <v>69.742356575168088</v>
      </c>
      <c r="Q22" s="5">
        <f>'Figure 14'!O136</f>
        <v>80.389891793175067</v>
      </c>
      <c r="R22" s="5">
        <f t="shared" si="0"/>
        <v>78.123455124596902</v>
      </c>
      <c r="AF22" s="39"/>
      <c r="AG22" s="40">
        <v>44022</v>
      </c>
      <c r="AH22" s="39">
        <v>1</v>
      </c>
    </row>
    <row r="23" spans="13:34" x14ac:dyDescent="0.25">
      <c r="M23" s="9">
        <v>44026</v>
      </c>
      <c r="O23" s="5">
        <v>61.01273256357517</v>
      </c>
      <c r="P23" s="5">
        <v>71.082449350712963</v>
      </c>
      <c r="Q23" s="5">
        <f>'Figure 14'!O137</f>
        <v>72.090005196803816</v>
      </c>
      <c r="R23" s="5">
        <f t="shared" si="0"/>
        <v>78.911246964576435</v>
      </c>
      <c r="AF23" s="39"/>
      <c r="AH23" s="39"/>
    </row>
    <row r="24" spans="13:34" x14ac:dyDescent="0.25">
      <c r="M24" s="9">
        <v>44027</v>
      </c>
      <c r="O24" s="5">
        <v>67.791432266179157</v>
      </c>
      <c r="P24" s="5">
        <v>73.455469559845852</v>
      </c>
      <c r="Q24" s="5">
        <f>'Figure 14'!O138</f>
        <v>78.124601106472269</v>
      </c>
      <c r="R24" s="5">
        <f t="shared" si="0"/>
        <v>79.825788103348302</v>
      </c>
      <c r="AF24" s="39"/>
      <c r="AG24" s="40">
        <v>44027</v>
      </c>
      <c r="AH24" s="39">
        <v>0</v>
      </c>
    </row>
    <row r="25" spans="13:34" x14ac:dyDescent="0.25">
      <c r="M25" s="9">
        <v>44028</v>
      </c>
      <c r="O25" s="5">
        <v>76.271645444226664</v>
      </c>
      <c r="P25" s="5">
        <v>76.304910156372898</v>
      </c>
      <c r="Q25" s="5">
        <f>'Figure 14'!O139</f>
        <v>80.917608966838671</v>
      </c>
      <c r="R25" s="5">
        <f t="shared" si="0"/>
        <v>81.109868358429708</v>
      </c>
      <c r="AF25" s="39"/>
      <c r="AG25" s="40">
        <v>44027</v>
      </c>
      <c r="AH25" s="39">
        <v>1</v>
      </c>
    </row>
    <row r="26" spans="13:34" x14ac:dyDescent="0.25">
      <c r="M26" s="9">
        <v>44029</v>
      </c>
      <c r="O26" s="5">
        <v>77.970986050710763</v>
      </c>
      <c r="P26" s="5">
        <v>80.404744496653606</v>
      </c>
      <c r="Q26" s="5">
        <f>'Figure 14'!O140</f>
        <v>80.413284479243359</v>
      </c>
      <c r="R26" s="5">
        <f t="shared" si="0"/>
        <v>82.33953976774032</v>
      </c>
      <c r="AF26" s="39"/>
      <c r="AH26" s="39"/>
    </row>
    <row r="27" spans="13:34" x14ac:dyDescent="0.25">
      <c r="M27" s="9">
        <v>44030</v>
      </c>
      <c r="O27" s="5">
        <v>84.554627845272961</v>
      </c>
      <c r="P27" s="5">
        <v>84.697264667481036</v>
      </c>
      <c r="Q27" s="5">
        <f>'Figure 14'!O141</f>
        <v>83.235339625560883</v>
      </c>
      <c r="R27" s="5">
        <f t="shared" si="0"/>
        <v>83.957145679052232</v>
      </c>
      <c r="AF27" s="39"/>
      <c r="AG27" s="40">
        <v>44055</v>
      </c>
      <c r="AH27" s="39">
        <v>0</v>
      </c>
    </row>
    <row r="28" spans="13:34" x14ac:dyDescent="0.25">
      <c r="M28" s="9">
        <v>44031</v>
      </c>
      <c r="O28" s="5">
        <v>94.489034581662906</v>
      </c>
      <c r="P28" s="5">
        <v>86.949396046726605</v>
      </c>
      <c r="Q28" s="5">
        <f>'Figure 14'!O142</f>
        <v>92.598347340913918</v>
      </c>
      <c r="R28" s="5">
        <f t="shared" si="0"/>
        <v>84.370318881114699</v>
      </c>
      <c r="AG28" s="40">
        <v>44055</v>
      </c>
      <c r="AH28" s="39">
        <v>1</v>
      </c>
    </row>
    <row r="29" spans="13:34" x14ac:dyDescent="0.25">
      <c r="M29" s="9">
        <v>44032</v>
      </c>
      <c r="O29" s="5">
        <v>100.74275272494764</v>
      </c>
      <c r="P29" s="5">
        <v>87.364603561354983</v>
      </c>
      <c r="Q29" s="5">
        <f>'Figure 14'!O143</f>
        <v>88.997591658349322</v>
      </c>
      <c r="R29" s="5">
        <f t="shared" si="0"/>
        <v>83.764214958049749</v>
      </c>
    </row>
    <row r="30" spans="13:34" x14ac:dyDescent="0.25">
      <c r="M30" s="9">
        <v>44033</v>
      </c>
      <c r="O30" s="5">
        <v>91.060373759367181</v>
      </c>
      <c r="P30" s="5">
        <v>87.503357088366528</v>
      </c>
      <c r="Q30" s="5">
        <f>'Figure 14'!O144</f>
        <v>83.413246575987202</v>
      </c>
      <c r="R30" s="5">
        <f t="shared" si="0"/>
        <v>83.362638637024858</v>
      </c>
    </row>
    <row r="31" spans="13:34" x14ac:dyDescent="0.25">
      <c r="M31" s="9">
        <v>44034</v>
      </c>
      <c r="O31" s="5">
        <v>83.556351920898081</v>
      </c>
      <c r="P31" s="5">
        <v>88.196153673386434</v>
      </c>
      <c r="Q31" s="5">
        <f>'Figure 14'!O145</f>
        <v>81.016813520909565</v>
      </c>
      <c r="R31" s="5">
        <f t="shared" si="0"/>
        <v>83.863128393147164</v>
      </c>
    </row>
    <row r="32" spans="13:34" x14ac:dyDescent="0.25">
      <c r="M32" s="9">
        <v>44035</v>
      </c>
      <c r="O32" s="5">
        <v>79.178098046625294</v>
      </c>
      <c r="P32" s="5">
        <v>87.100944785816424</v>
      </c>
      <c r="Q32" s="5">
        <f>'Figure 14'!O146</f>
        <v>76.674881505383979</v>
      </c>
      <c r="R32" s="5">
        <f t="shared" si="0"/>
        <v>83.570588264930464</v>
      </c>
    </row>
    <row r="33" spans="13:18" x14ac:dyDescent="0.25">
      <c r="M33" s="9">
        <v>44036</v>
      </c>
      <c r="O33" s="5">
        <v>78.942260739791706</v>
      </c>
      <c r="P33" s="5">
        <v>84.983021473459274</v>
      </c>
      <c r="Q33" s="5">
        <f>'Figure 14'!O147</f>
        <v>77.602250232069153</v>
      </c>
      <c r="R33" s="5">
        <f t="shared" si="0"/>
        <v>83.627131643806891</v>
      </c>
    </row>
    <row r="34" spans="13:18" x14ac:dyDescent="0.25">
      <c r="M34" s="9">
        <v>44037</v>
      </c>
      <c r="O34" s="5">
        <v>89.404203940412216</v>
      </c>
      <c r="P34" s="5">
        <v>83.490866528481334</v>
      </c>
      <c r="Q34" s="5">
        <f>'Figure 14'!O148</f>
        <v>86.738767918417082</v>
      </c>
      <c r="R34" s="5">
        <f t="shared" si="0"/>
        <v>82.955195601599726</v>
      </c>
    </row>
    <row r="35" spans="13:18" x14ac:dyDescent="0.25">
      <c r="M35" s="9">
        <v>44038</v>
      </c>
      <c r="O35" s="5">
        <v>86.822572368672937</v>
      </c>
      <c r="P35" s="5">
        <v>83.162992573576474</v>
      </c>
      <c r="Q35" s="5">
        <f>'Figure 14'!O149</f>
        <v>90.550566443397003</v>
      </c>
      <c r="R35" s="5">
        <f t="shared" si="0"/>
        <v>82.883426553991271</v>
      </c>
    </row>
    <row r="36" spans="13:18" x14ac:dyDescent="0.25">
      <c r="M36" s="9">
        <v>44039</v>
      </c>
      <c r="O36" s="5">
        <v>85.917289538447477</v>
      </c>
      <c r="P36" s="5">
        <v>84.419138693966644</v>
      </c>
      <c r="Q36" s="5">
        <f>'Figure 14'!O150</f>
        <v>89.393395310484252</v>
      </c>
      <c r="R36" s="5">
        <f t="shared" si="0"/>
        <v>84.168421593210041</v>
      </c>
    </row>
    <row r="37" spans="13:18" x14ac:dyDescent="0.25">
      <c r="M37" s="9">
        <v>44040</v>
      </c>
      <c r="O37" s="5">
        <v>80.615289144521597</v>
      </c>
      <c r="P37" s="5">
        <v>84.884787914983789</v>
      </c>
      <c r="Q37" s="5">
        <f>'Figure 14'!O151</f>
        <v>78.709694280537107</v>
      </c>
      <c r="R37" s="5">
        <f t="shared" si="0"/>
        <v>84.585224580424409</v>
      </c>
    </row>
    <row r="38" spans="13:18" x14ac:dyDescent="0.25">
      <c r="M38" s="9">
        <v>44041</v>
      </c>
      <c r="O38" s="5">
        <v>81.261234236564036</v>
      </c>
      <c r="P38" s="5">
        <v>86.306775369387196</v>
      </c>
      <c r="Q38" s="5">
        <f>'Figure 14'!O152</f>
        <v>80.514430187650234</v>
      </c>
      <c r="R38" s="5">
        <f t="shared" si="0"/>
        <v>85.348383281244267</v>
      </c>
    </row>
    <row r="39" spans="13:18" x14ac:dyDescent="0.25">
      <c r="M39" s="9">
        <v>44042</v>
      </c>
      <c r="O39" s="5">
        <v>87.971120889356541</v>
      </c>
      <c r="P39" s="5">
        <v>87.292149938178994</v>
      </c>
      <c r="Q39" s="5">
        <f>'Figure 14'!O153</f>
        <v>85.669846779915446</v>
      </c>
      <c r="R39" s="5">
        <f t="shared" si="0"/>
        <v>85.231259823468363</v>
      </c>
    </row>
    <row r="40" spans="13:18" x14ac:dyDescent="0.25">
      <c r="M40" s="9">
        <v>44043</v>
      </c>
      <c r="O40" s="5">
        <v>82.201805286911664</v>
      </c>
      <c r="P40" s="5">
        <v>88.046610601265826</v>
      </c>
      <c r="Q40" s="5">
        <f>'Figure 14'!O154</f>
        <v>80.519871142569613</v>
      </c>
      <c r="R40" s="5">
        <f t="shared" si="0"/>
        <v>85.651571162429164</v>
      </c>
    </row>
    <row r="41" spans="13:18" x14ac:dyDescent="0.25">
      <c r="M41" s="9">
        <v>44044</v>
      </c>
      <c r="O41" s="5">
        <v>99.35811612123608</v>
      </c>
      <c r="P41" s="5">
        <v>89.631443595915457</v>
      </c>
      <c r="Q41" s="5">
        <f>'Figure 14'!O155</f>
        <v>92.080878824156059</v>
      </c>
      <c r="R41" s="5">
        <f t="shared" si="0"/>
        <v>87.539065920536373</v>
      </c>
    </row>
    <row r="42" spans="13:18" x14ac:dyDescent="0.25">
      <c r="M42" s="9">
        <v>44045</v>
      </c>
      <c r="O42" s="5">
        <v>93.72019435021555</v>
      </c>
      <c r="P42" s="5">
        <v>89.732626722516116</v>
      </c>
      <c r="Q42" s="5">
        <f>'Figure 14'!O156</f>
        <v>89.730702238965918</v>
      </c>
      <c r="R42" s="5">
        <f t="shared" si="0"/>
        <v>87.11457450742121</v>
      </c>
    </row>
    <row r="43" spans="13:18" x14ac:dyDescent="0.25">
      <c r="M43" s="9">
        <v>44046</v>
      </c>
      <c r="O43" s="5">
        <v>91.198514180055298</v>
      </c>
      <c r="P43" s="5">
        <v>88.661380851918722</v>
      </c>
      <c r="Q43" s="5">
        <f>'Figure 14'!O157</f>
        <v>92.3355746832097</v>
      </c>
      <c r="R43" s="5">
        <f t="shared" si="0"/>
        <v>86.58490605650114</v>
      </c>
    </row>
    <row r="44" spans="13:18" x14ac:dyDescent="0.25">
      <c r="M44" s="9">
        <v>44047</v>
      </c>
      <c r="O44" s="5">
        <v>91.709120107069012</v>
      </c>
      <c r="P44" s="5">
        <v>88.977806510202512</v>
      </c>
      <c r="Q44" s="5">
        <f>'Figure 14'!O158</f>
        <v>91.922157587287643</v>
      </c>
      <c r="R44" s="5">
        <f t="shared" si="0"/>
        <v>86.763407438053761</v>
      </c>
    </row>
    <row r="45" spans="13:18" x14ac:dyDescent="0.25">
      <c r="M45" s="9">
        <v>44048</v>
      </c>
      <c r="O45" s="5">
        <v>81.969516122768724</v>
      </c>
      <c r="P45" s="5">
        <v>88.612806280349929</v>
      </c>
      <c r="Q45" s="5">
        <f>'Figure 14'!O159</f>
        <v>77.542990295844021</v>
      </c>
      <c r="R45" s="5">
        <f t="shared" si="0"/>
        <v>86.900177914255053</v>
      </c>
    </row>
    <row r="46" spans="13:18" x14ac:dyDescent="0.25">
      <c r="M46" s="9">
        <v>44049</v>
      </c>
      <c r="O46" s="5">
        <v>80.472399795174709</v>
      </c>
      <c r="P46" s="5">
        <v>90.63458581515512</v>
      </c>
      <c r="Q46" s="5">
        <f>'Figure 14'!O160</f>
        <v>81.962167623474997</v>
      </c>
      <c r="R46" s="5">
        <f t="shared" si="0"/>
        <v>88.3630977507041</v>
      </c>
    </row>
    <row r="47" spans="13:18" x14ac:dyDescent="0.25">
      <c r="M47" s="9">
        <v>44050</v>
      </c>
      <c r="O47" s="5">
        <v>84.416784894898271</v>
      </c>
      <c r="P47" s="5">
        <v>93.375993999508509</v>
      </c>
      <c r="Q47" s="5">
        <f>'Figure 14'!O161</f>
        <v>81.769380813438005</v>
      </c>
      <c r="R47" s="5">
        <f t="shared" si="0"/>
        <v>89.324134750828335</v>
      </c>
    </row>
    <row r="48" spans="13:18" x14ac:dyDescent="0.25">
      <c r="M48" s="9">
        <v>44051</v>
      </c>
      <c r="O48" s="5">
        <v>96.803114512268067</v>
      </c>
      <c r="P48" s="5">
        <v>93.215562682605864</v>
      </c>
      <c r="Q48" s="5">
        <f>'Figure 14'!O162</f>
        <v>93.038272157564904</v>
      </c>
      <c r="R48" s="5">
        <f t="shared" si="0"/>
        <v>88.02926760753077</v>
      </c>
    </row>
    <row r="49" spans="13:18" x14ac:dyDescent="0.25">
      <c r="M49" s="9">
        <v>44052</v>
      </c>
      <c r="O49" s="5">
        <v>107.87265109385166</v>
      </c>
      <c r="P49" s="5">
        <v>93.185874055351704</v>
      </c>
      <c r="Q49" s="5">
        <f>'Figure 14'!O163</f>
        <v>99.971141094109214</v>
      </c>
      <c r="R49" s="5">
        <f t="shared" si="0"/>
        <v>88.054309051221495</v>
      </c>
    </row>
    <row r="50" spans="13:18" x14ac:dyDescent="0.25">
      <c r="M50" s="9">
        <v>44053</v>
      </c>
      <c r="O50" s="5">
        <v>110.38837147052914</v>
      </c>
      <c r="P50" s="5">
        <v>94.397063346584474</v>
      </c>
      <c r="Q50" s="5">
        <f>'Figure 14'!O164</f>
        <v>99.062833684079578</v>
      </c>
      <c r="R50" s="5">
        <f t="shared" si="0"/>
        <v>87.815530558038887</v>
      </c>
    </row>
    <row r="51" spans="13:18" x14ac:dyDescent="0.25">
      <c r="M51" s="9">
        <v>44054</v>
      </c>
      <c r="O51" s="5">
        <v>90.586100888750494</v>
      </c>
      <c r="P51" s="5">
        <v>94.717480327308962</v>
      </c>
      <c r="Q51" s="5">
        <f>'Figure 14'!O165</f>
        <v>82.85808758420481</v>
      </c>
      <c r="R51" s="5">
        <f t="shared" si="0"/>
        <v>87.288907387143254</v>
      </c>
    </row>
    <row r="52" spans="13:18" x14ac:dyDescent="0.25">
      <c r="M52" s="9">
        <v>44055</v>
      </c>
      <c r="O52" s="5">
        <v>81.761695731989604</v>
      </c>
      <c r="P52" s="5">
        <v>95.25371422108303</v>
      </c>
      <c r="Q52" s="5">
        <f>'Figure 14'!O166</f>
        <v>77.718280401678925</v>
      </c>
      <c r="R52" s="5">
        <f t="shared" si="0"/>
        <v>87.218094603026614</v>
      </c>
    </row>
    <row r="53" spans="13:18" x14ac:dyDescent="0.25">
      <c r="M53" s="9">
        <v>44056</v>
      </c>
      <c r="O53" s="5">
        <v>88.950724833804145</v>
      </c>
      <c r="P53" s="5">
        <v>95.326607808071614</v>
      </c>
      <c r="Q53" s="5">
        <f>'Figure 14'!O167</f>
        <v>80.290718171196815</v>
      </c>
      <c r="R53" s="5">
        <f t="shared" si="0"/>
        <v>86.637362565601961</v>
      </c>
    </row>
    <row r="54" spans="13:18" x14ac:dyDescent="0.25">
      <c r="M54" s="9">
        <v>44057</v>
      </c>
      <c r="O54" s="5">
        <v>86.659703759969616</v>
      </c>
      <c r="P54" s="5">
        <v>94.866794647028073</v>
      </c>
      <c r="Q54" s="5">
        <f>'Figure 14'!O168</f>
        <v>78.083018617168548</v>
      </c>
      <c r="R54" s="5">
        <f t="shared" si="0"/>
        <v>85.392085155942823</v>
      </c>
    </row>
    <row r="55" spans="13:18" x14ac:dyDescent="0.25">
      <c r="M55" s="9">
        <v>44058</v>
      </c>
      <c r="O55" s="5">
        <v>100.55675176868655</v>
      </c>
      <c r="P55" s="5">
        <v>94.819200305105667</v>
      </c>
      <c r="Q55" s="5">
        <f>'Figure 14'!O169</f>
        <v>92.542582668748324</v>
      </c>
      <c r="R55" s="5">
        <f t="shared" si="0"/>
        <v>84.919677491358513</v>
      </c>
    </row>
    <row r="56" spans="13:18" x14ac:dyDescent="0.25">
      <c r="M56" s="9">
        <v>44059</v>
      </c>
      <c r="O56" s="5">
        <v>108.38290620277179</v>
      </c>
      <c r="P56" s="5">
        <v>95.421248725284073</v>
      </c>
      <c r="Q56" s="5">
        <f>'Figure 14'!O170</f>
        <v>95.906016832136757</v>
      </c>
      <c r="R56" s="5">
        <f t="shared" si="0"/>
        <v>84.982357218580688</v>
      </c>
    </row>
    <row r="57" spans="13:18" x14ac:dyDescent="0.25">
      <c r="M57" s="9">
        <v>44060</v>
      </c>
      <c r="O57" s="5">
        <v>107.16967934322425</v>
      </c>
      <c r="P57" s="5">
        <v>96.498507571335935</v>
      </c>
      <c r="Q57" s="5">
        <f>'Figure 14'!O171</f>
        <v>90.345891816465567</v>
      </c>
      <c r="R57" s="5">
        <f t="shared" si="0"/>
        <v>85.479796925126976</v>
      </c>
    </row>
    <row r="58" spans="13:18" x14ac:dyDescent="0.25">
      <c r="M58" s="9">
        <v>44061</v>
      </c>
      <c r="O58" s="5">
        <v>90.252940495293558</v>
      </c>
      <c r="P58" s="5">
        <v>97.098247625074805</v>
      </c>
      <c r="Q58" s="5">
        <f>'Figure 14'!O172</f>
        <v>79.551233932114812</v>
      </c>
      <c r="R58" s="5">
        <f t="shared" si="0"/>
        <v>86.019300944419768</v>
      </c>
    </row>
    <row r="59" spans="13:18" x14ac:dyDescent="0.25">
      <c r="M59" s="9">
        <v>44062</v>
      </c>
      <c r="O59" s="5">
        <v>85.976034673238715</v>
      </c>
      <c r="P59" s="5">
        <v>95.109297616537077</v>
      </c>
      <c r="Q59" s="5">
        <f>'Figure 14'!O173</f>
        <v>78.157038492234022</v>
      </c>
      <c r="R59" s="5">
        <f t="shared" si="0"/>
        <v>84.270235121571062</v>
      </c>
    </row>
    <row r="60" spans="13:18" x14ac:dyDescent="0.25">
      <c r="M60" s="9">
        <v>44063</v>
      </c>
      <c r="O60" s="5">
        <v>96.491536756167079</v>
      </c>
      <c r="P60" s="5">
        <v>91.759926318018998</v>
      </c>
      <c r="Q60" s="5">
        <f>'Figure 14'!O174</f>
        <v>83.772796117020803</v>
      </c>
      <c r="R60" s="5">
        <f t="shared" si="0"/>
        <v>83.189295656483495</v>
      </c>
    </row>
    <row r="61" spans="13:18" x14ac:dyDescent="0.25">
      <c r="M61" s="9">
        <v>44064</v>
      </c>
      <c r="O61" s="5">
        <v>90.857884136141735</v>
      </c>
      <c r="P61" s="5">
        <v>88.003090587193128</v>
      </c>
      <c r="Q61" s="5">
        <f>'Figure 14'!O175</f>
        <v>81.859546752218094</v>
      </c>
      <c r="R61" s="5">
        <f t="shared" si="0"/>
        <v>82.620005820873089</v>
      </c>
    </row>
    <row r="62" spans="13:18" x14ac:dyDescent="0.25">
      <c r="M62" s="9">
        <v>44065</v>
      </c>
      <c r="O62" s="5">
        <v>86.634101708922401</v>
      </c>
      <c r="P62" s="5">
        <v>88.00807105953092</v>
      </c>
      <c r="Q62" s="5">
        <f>'Figure 14'!O176</f>
        <v>80.299121908807365</v>
      </c>
      <c r="R62" s="5">
        <f t="shared" si="0"/>
        <v>83.370939768162984</v>
      </c>
    </row>
    <row r="63" spans="13:18" x14ac:dyDescent="0.25">
      <c r="M63" s="9">
        <v>44066</v>
      </c>
      <c r="O63" s="5">
        <v>84.93730711314538</v>
      </c>
      <c r="P63" s="5">
        <v>87.750442764248959</v>
      </c>
      <c r="Q63" s="5">
        <f>'Figure 14'!O177</f>
        <v>88.339440576523756</v>
      </c>
      <c r="R63" s="5">
        <f t="shared" si="0"/>
        <v>83.199501893331259</v>
      </c>
    </row>
    <row r="64" spans="13:18" x14ac:dyDescent="0.25">
      <c r="M64" s="9">
        <v>44067</v>
      </c>
      <c r="O64" s="5">
        <v>80.871829227442973</v>
      </c>
      <c r="P64" s="5">
        <v>87.885781161038906</v>
      </c>
      <c r="Q64" s="5">
        <f>'Figure 14'!O178</f>
        <v>86.360862967192858</v>
      </c>
      <c r="R64" s="5">
        <f t="shared" si="0"/>
        <v>83.864952461899534</v>
      </c>
    </row>
    <row r="65" spans="13:18" x14ac:dyDescent="0.25">
      <c r="M65" s="9">
        <v>44068</v>
      </c>
      <c r="O65" s="5">
        <v>90.2878038016581</v>
      </c>
      <c r="P65" s="5">
        <v>88.764816597345103</v>
      </c>
      <c r="Q65" s="5">
        <f>'Figure 14'!O179</f>
        <v>84.807771563143959</v>
      </c>
      <c r="R65" s="5">
        <f t="shared" si="0"/>
        <v>84.810014207224086</v>
      </c>
    </row>
    <row r="66" spans="13:18" x14ac:dyDescent="0.25">
      <c r="M66" s="9">
        <v>44069</v>
      </c>
      <c r="O66" s="5">
        <v>84.17263660626493</v>
      </c>
      <c r="P66" s="5">
        <v>92.287164647239223</v>
      </c>
      <c r="Q66" s="5">
        <f>'Figure 14'!O180</f>
        <v>76.956973368412022</v>
      </c>
      <c r="R66" s="5">
        <f t="shared" si="0"/>
        <v>87.597811297054221</v>
      </c>
    </row>
    <row r="67" spans="13:18" x14ac:dyDescent="0.25">
      <c r="M67" s="9">
        <v>44070</v>
      </c>
      <c r="O67" s="5">
        <v>97.438905533696712</v>
      </c>
      <c r="P67" s="5">
        <v>98.440174536339654</v>
      </c>
      <c r="Q67" s="5">
        <f>'Figure 14'!O181</f>
        <v>88.4309500969987</v>
      </c>
      <c r="R67" s="5">
        <f t="shared" si="0"/>
        <v>90.689352665008897</v>
      </c>
    </row>
    <row r="68" spans="13:18" x14ac:dyDescent="0.25">
      <c r="M68" s="9">
        <v>44071</v>
      </c>
      <c r="O68" s="5">
        <v>97.011132190285281</v>
      </c>
      <c r="P68" s="5">
        <v>104.50008787290962</v>
      </c>
      <c r="Q68" s="5">
        <f>'Figure 14'!O182</f>
        <v>88.474978969489925</v>
      </c>
      <c r="R68" s="5">
        <f t="shared" si="0"/>
        <v>93.344109039044156</v>
      </c>
    </row>
    <row r="69" spans="13:18" x14ac:dyDescent="0.25">
      <c r="M69" s="9">
        <v>44072</v>
      </c>
      <c r="O69" s="5">
        <v>111.29053805818108</v>
      </c>
      <c r="P69" s="5">
        <v>107.84510456976773</v>
      </c>
      <c r="Q69" s="5">
        <f>'Figure 14'!O183</f>
        <v>99.8137015376183</v>
      </c>
      <c r="R69" s="5">
        <f t="shared" si="0"/>
        <v>95.520861763521495</v>
      </c>
    </row>
    <row r="70" spans="13:18" x14ac:dyDescent="0.25">
      <c r="M70" s="9">
        <v>44073</v>
      </c>
      <c r="O70" s="5">
        <v>128.00837633684841</v>
      </c>
      <c r="P70" s="5">
        <v>110.25357166894199</v>
      </c>
      <c r="Q70" s="5">
        <f>'Figure 14'!O184</f>
        <v>109.98023015220657</v>
      </c>
      <c r="R70" s="5">
        <f t="shared" si="0"/>
        <v>97.684620787508749</v>
      </c>
    </row>
    <row r="71" spans="13:18" x14ac:dyDescent="0.25">
      <c r="M71" s="9">
        <v>44074</v>
      </c>
      <c r="O71" s="5">
        <v>123.29122258343278</v>
      </c>
      <c r="P71" s="5">
        <v>109.41539824076287</v>
      </c>
      <c r="Q71" s="5">
        <f>'Figure 14'!O185</f>
        <v>104.9441575854396</v>
      </c>
      <c r="R71" s="5">
        <f t="shared" ref="R71:R85" si="1">AVERAGE(Q68:Q74)</f>
        <v>97.576249029406213</v>
      </c>
    </row>
    <row r="72" spans="13:18" x14ac:dyDescent="0.25">
      <c r="M72" s="9">
        <v>44075</v>
      </c>
      <c r="O72" s="5">
        <v>113.70292067966487</v>
      </c>
      <c r="P72" s="5">
        <v>108.29205179799533</v>
      </c>
      <c r="Q72" s="5">
        <f>'Figure 14'!O186</f>
        <v>100.04504063448545</v>
      </c>
      <c r="R72" s="5">
        <f t="shared" si="1"/>
        <v>97.805006261706552</v>
      </c>
    </row>
    <row r="73" spans="13:18" x14ac:dyDescent="0.25">
      <c r="M73" s="9">
        <v>44076</v>
      </c>
      <c r="O73" s="5">
        <v>101.03190630048465</v>
      </c>
      <c r="P73" s="5">
        <v>106.49255824888243</v>
      </c>
      <c r="Q73" s="5">
        <f>'Figure 14'!O187</f>
        <v>92.103286536322756</v>
      </c>
      <c r="R73" s="5">
        <f t="shared" si="1"/>
        <v>96.37512976489802</v>
      </c>
    </row>
    <row r="74" spans="13:18" x14ac:dyDescent="0.25">
      <c r="M74" s="9">
        <v>44077</v>
      </c>
      <c r="O74" s="5">
        <v>91.571691536443041</v>
      </c>
      <c r="P74" s="5">
        <v>101.87153565982678</v>
      </c>
      <c r="Q74" s="5">
        <f>'Figure 14'!O188</f>
        <v>87.672347790280966</v>
      </c>
      <c r="R74" s="5">
        <f t="shared" si="1"/>
        <v>94.012618166426847</v>
      </c>
    </row>
    <row r="75" spans="13:18" x14ac:dyDescent="0.25">
      <c r="M75" s="9">
        <v>44078</v>
      </c>
      <c r="O75" s="5">
        <v>89.14770709091249</v>
      </c>
      <c r="P75" s="5">
        <v>99.188975795569519</v>
      </c>
      <c r="Q75" s="5">
        <f>'Figure 14'!O189</f>
        <v>90.076279595592183</v>
      </c>
      <c r="R75" s="5">
        <f t="shared" si="1"/>
        <v>92.341776665622476</v>
      </c>
    </row>
    <row r="76" spans="13:18" x14ac:dyDescent="0.25">
      <c r="M76" s="9">
        <v>44079</v>
      </c>
      <c r="O76" s="5">
        <v>98.694083214390673</v>
      </c>
      <c r="P76" s="5">
        <v>96.514530746935861</v>
      </c>
      <c r="Q76" s="5">
        <f>'Figure 14'!O190</f>
        <v>89.804566059958631</v>
      </c>
      <c r="R76" s="5">
        <f t="shared" si="1"/>
        <v>90.795400037101871</v>
      </c>
    </row>
    <row r="77" spans="13:18" x14ac:dyDescent="0.25">
      <c r="M77" s="9">
        <v>44080</v>
      </c>
      <c r="O77" s="5">
        <v>95.661218213458852</v>
      </c>
      <c r="P77" s="5">
        <v>95.196623390313533</v>
      </c>
      <c r="Q77" s="5">
        <f>'Figure 14'!O191</f>
        <v>93.442648962908422</v>
      </c>
      <c r="R77" s="5">
        <f t="shared" si="1"/>
        <v>90.583942138227613</v>
      </c>
    </row>
    <row r="78" spans="13:18" x14ac:dyDescent="0.25">
      <c r="M78" s="9">
        <v>44081</v>
      </c>
      <c r="O78" s="5">
        <v>104.51330353363208</v>
      </c>
      <c r="P78" s="5">
        <v>96.06312632269784</v>
      </c>
      <c r="Q78" s="5">
        <f>'Figure 14'!O192</f>
        <v>93.248267079808954</v>
      </c>
      <c r="R78" s="5">
        <f t="shared" si="1"/>
        <v>91.010829133963938</v>
      </c>
    </row>
    <row r="79" spans="13:18" x14ac:dyDescent="0.25">
      <c r="M79" s="9">
        <v>44082</v>
      </c>
      <c r="O79" s="5">
        <v>94.981805339229254</v>
      </c>
      <c r="P79" s="5">
        <v>97.34193215809637</v>
      </c>
      <c r="Q79" s="5">
        <f>'Figure 14'!O193</f>
        <v>89.220404234841183</v>
      </c>
      <c r="R79" s="5">
        <f t="shared" si="1"/>
        <v>90.790032637083442</v>
      </c>
    </row>
    <row r="80" spans="13:18" x14ac:dyDescent="0.25">
      <c r="M80" s="9">
        <v>44083</v>
      </c>
      <c r="O80" s="5">
        <v>91.806554804128211</v>
      </c>
      <c r="P80" s="5">
        <v>96.582431912841002</v>
      </c>
      <c r="Q80" s="5">
        <f>'Figure 14'!O194</f>
        <v>90.623081244202908</v>
      </c>
      <c r="R80" s="5">
        <f t="shared" si="1"/>
        <v>90.87631042729268</v>
      </c>
    </row>
    <row r="81" spans="13:18" x14ac:dyDescent="0.25">
      <c r="M81" s="9">
        <v>44084</v>
      </c>
      <c r="O81" s="5">
        <v>97.637212063133191</v>
      </c>
      <c r="P81" s="5">
        <v>97.298644922754718</v>
      </c>
      <c r="Q81" s="5">
        <f>'Figure 14'!O195</f>
        <v>90.660556760435284</v>
      </c>
      <c r="R81" s="5">
        <f t="shared" si="1"/>
        <v>90.858002160623784</v>
      </c>
    </row>
    <row r="82" spans="13:18" x14ac:dyDescent="0.25">
      <c r="M82" s="9">
        <v>44085</v>
      </c>
      <c r="O82" s="5">
        <v>98.099347938702294</v>
      </c>
      <c r="P82" s="5">
        <v>94.183207472594177</v>
      </c>
      <c r="Q82" s="5">
        <v>88.530704117428726</v>
      </c>
      <c r="R82" s="5">
        <f t="shared" si="1"/>
        <v>90.392329050243021</v>
      </c>
    </row>
    <row r="83" spans="13:18" x14ac:dyDescent="0.25">
      <c r="M83" s="9">
        <v>44086</v>
      </c>
      <c r="O83" s="5">
        <v>93.377581497603202</v>
      </c>
      <c r="P83" s="5"/>
      <c r="Q83" s="5">
        <v>90.408510591423322</v>
      </c>
      <c r="R83" s="5">
        <f t="shared" si="1"/>
        <v>90.587649852810003</v>
      </c>
    </row>
    <row r="84" spans="13:18" x14ac:dyDescent="0.25">
      <c r="M84" s="9">
        <v>44087</v>
      </c>
      <c r="O84" s="5">
        <v>100.67470928285478</v>
      </c>
      <c r="P84" s="5"/>
      <c r="Q84" s="5">
        <v>93.314491096226106</v>
      </c>
      <c r="R84" s="5">
        <f t="shared" si="1"/>
        <v>90.580563574531411</v>
      </c>
    </row>
    <row r="85" spans="13:18" x14ac:dyDescent="0.25">
      <c r="M85" s="24"/>
      <c r="N85" s="24"/>
      <c r="O85" s="5">
        <v>82.705241382508405</v>
      </c>
      <c r="P85" s="5"/>
      <c r="Q85" s="5">
        <v>89.988555307143614</v>
      </c>
      <c r="R85" s="5">
        <f t="shared" si="1"/>
        <v>90.560565278055435</v>
      </c>
    </row>
    <row r="86" spans="13:18" x14ac:dyDescent="0.25">
      <c r="M86" s="24"/>
      <c r="N86" s="24"/>
    </row>
    <row r="87" spans="13:18" x14ac:dyDescent="0.25">
      <c r="M87" s="24"/>
      <c r="N87" s="24"/>
    </row>
    <row r="88" spans="13:18" x14ac:dyDescent="0.25">
      <c r="M88" s="24"/>
      <c r="N88" s="24"/>
    </row>
    <row r="89" spans="13:18" x14ac:dyDescent="0.25">
      <c r="M89" s="24"/>
      <c r="N89" s="24"/>
    </row>
    <row r="90" spans="13:18" x14ac:dyDescent="0.25">
      <c r="M90" s="24"/>
      <c r="N90" s="24"/>
    </row>
    <row r="91" spans="13:18" x14ac:dyDescent="0.25">
      <c r="M91" s="24"/>
      <c r="N91" s="24"/>
    </row>
    <row r="92" spans="13:18" x14ac:dyDescent="0.25">
      <c r="M92" s="24"/>
      <c r="N92" s="24"/>
    </row>
    <row r="93" spans="13:18" x14ac:dyDescent="0.25">
      <c r="M93" s="24"/>
      <c r="N93" s="24"/>
    </row>
    <row r="94" spans="13:18" x14ac:dyDescent="0.25">
      <c r="M94" s="24"/>
      <c r="N94" s="24"/>
    </row>
    <row r="95" spans="13:18" x14ac:dyDescent="0.25">
      <c r="M95" s="24"/>
      <c r="N95" s="24"/>
    </row>
    <row r="96" spans="13:18" x14ac:dyDescent="0.25">
      <c r="M96" s="24"/>
      <c r="N96" s="24"/>
    </row>
    <row r="97" spans="13:14" x14ac:dyDescent="0.25">
      <c r="M97" s="24"/>
      <c r="N97" s="24"/>
    </row>
    <row r="98" spans="13:14" x14ac:dyDescent="0.25">
      <c r="M98" s="24"/>
      <c r="N98" s="24"/>
    </row>
    <row r="99" spans="13:14" x14ac:dyDescent="0.25">
      <c r="M99" s="24"/>
      <c r="N99" s="24"/>
    </row>
    <row r="100" spans="13:14" x14ac:dyDescent="0.25">
      <c r="M100" s="24"/>
      <c r="N100" s="24"/>
    </row>
    <row r="101" spans="13:14" x14ac:dyDescent="0.25">
      <c r="M101" s="24"/>
      <c r="N101" s="24"/>
    </row>
    <row r="102" spans="13:14" x14ac:dyDescent="0.25">
      <c r="M102" s="24"/>
      <c r="N102" s="24"/>
    </row>
    <row r="103" spans="13:14" x14ac:dyDescent="0.25">
      <c r="M103" s="24"/>
      <c r="N103" s="24"/>
    </row>
    <row r="104" spans="13:14" x14ac:dyDescent="0.25">
      <c r="M104" s="24"/>
      <c r="N104" s="24"/>
    </row>
    <row r="105" spans="13:14" x14ac:dyDescent="0.25">
      <c r="M105" s="24"/>
      <c r="N105" s="24"/>
    </row>
    <row r="106" spans="13:14" x14ac:dyDescent="0.25">
      <c r="M106" s="24"/>
      <c r="N106" s="24"/>
    </row>
    <row r="107" spans="13:14" x14ac:dyDescent="0.25">
      <c r="M107" s="24"/>
      <c r="N107" s="24"/>
    </row>
    <row r="108" spans="13:14" x14ac:dyDescent="0.25">
      <c r="M108" s="24"/>
      <c r="N108" s="24"/>
    </row>
    <row r="109" spans="13:14" x14ac:dyDescent="0.25">
      <c r="M109" s="24"/>
      <c r="N109" s="24"/>
    </row>
    <row r="110" spans="13:14" x14ac:dyDescent="0.25">
      <c r="M110" s="24"/>
      <c r="N110" s="24"/>
    </row>
    <row r="111" spans="13:14" x14ac:dyDescent="0.25">
      <c r="M111" s="24"/>
      <c r="N111" s="24"/>
    </row>
    <row r="112" spans="13:14" x14ac:dyDescent="0.25">
      <c r="M112" s="24"/>
      <c r="N112" s="24"/>
    </row>
    <row r="113" spans="13:14" x14ac:dyDescent="0.25">
      <c r="M113" s="24"/>
      <c r="N113" s="24"/>
    </row>
    <row r="114" spans="13:14" x14ac:dyDescent="0.25">
      <c r="M114" s="24"/>
      <c r="N114" s="24"/>
    </row>
    <row r="115" spans="13:14" x14ac:dyDescent="0.25">
      <c r="M115" s="24"/>
      <c r="N115" s="24"/>
    </row>
    <row r="116" spans="13:14" x14ac:dyDescent="0.25">
      <c r="M116" s="24"/>
      <c r="N116" s="24"/>
    </row>
    <row r="117" spans="13:14" x14ac:dyDescent="0.25">
      <c r="M117" s="24"/>
      <c r="N117" s="24"/>
    </row>
    <row r="118" spans="13:14" x14ac:dyDescent="0.25">
      <c r="M118" s="24"/>
      <c r="N118" s="24"/>
    </row>
    <row r="119" spans="13:14" x14ac:dyDescent="0.25">
      <c r="M119" s="24"/>
      <c r="N119" s="24"/>
    </row>
    <row r="120" spans="13:14" x14ac:dyDescent="0.25">
      <c r="M120" s="24"/>
      <c r="N120" s="24"/>
    </row>
    <row r="121" spans="13:14" x14ac:dyDescent="0.25">
      <c r="M121" s="24"/>
      <c r="N121" s="24"/>
    </row>
    <row r="122" spans="13:14" x14ac:dyDescent="0.25">
      <c r="M122" s="24"/>
      <c r="N122" s="24"/>
    </row>
    <row r="123" spans="13:14" x14ac:dyDescent="0.25">
      <c r="M123" s="24"/>
      <c r="N123" s="24"/>
    </row>
    <row r="124" spans="13:14" x14ac:dyDescent="0.25">
      <c r="M124" s="24"/>
      <c r="N124" s="24"/>
    </row>
    <row r="125" spans="13:14" x14ac:dyDescent="0.25">
      <c r="M125" s="24"/>
      <c r="N125" s="24"/>
    </row>
    <row r="126" spans="13:14" x14ac:dyDescent="0.25">
      <c r="M126" s="24"/>
      <c r="N126" s="24"/>
    </row>
    <row r="127" spans="13:14" x14ac:dyDescent="0.25">
      <c r="M127" s="24"/>
      <c r="N127" s="24"/>
    </row>
    <row r="128" spans="13:14" x14ac:dyDescent="0.25">
      <c r="M128" s="24"/>
      <c r="N128" s="24"/>
    </row>
    <row r="129" spans="13:14" x14ac:dyDescent="0.25">
      <c r="M129" s="24"/>
      <c r="N129" s="24"/>
    </row>
    <row r="130" spans="13:14" x14ac:dyDescent="0.25">
      <c r="M130" s="24"/>
      <c r="N130" s="24"/>
    </row>
    <row r="131" spans="13:14" x14ac:dyDescent="0.25">
      <c r="M131" s="24"/>
      <c r="N131" s="24"/>
    </row>
    <row r="132" spans="13:14" x14ac:dyDescent="0.25">
      <c r="M132" s="24"/>
      <c r="N132" s="24"/>
    </row>
    <row r="133" spans="13:14" x14ac:dyDescent="0.25">
      <c r="M133" s="24"/>
      <c r="N133" s="24"/>
    </row>
    <row r="134" spans="13:14" x14ac:dyDescent="0.25">
      <c r="M134" s="24"/>
      <c r="N134" s="24"/>
    </row>
    <row r="135" spans="13:14" x14ac:dyDescent="0.25">
      <c r="M135" s="24"/>
      <c r="N135" s="24"/>
    </row>
    <row r="136" spans="13:14" x14ac:dyDescent="0.25">
      <c r="M136" s="24"/>
      <c r="N136" s="24"/>
    </row>
    <row r="137" spans="13:14" x14ac:dyDescent="0.25">
      <c r="M137" s="24"/>
      <c r="N137" s="24"/>
    </row>
    <row r="138" spans="13:14" x14ac:dyDescent="0.25">
      <c r="M138" s="24"/>
      <c r="N138" s="24"/>
    </row>
    <row r="139" spans="13:14" x14ac:dyDescent="0.25">
      <c r="M139" s="24"/>
      <c r="N139" s="24"/>
    </row>
    <row r="140" spans="13:14" x14ac:dyDescent="0.25">
      <c r="M140" s="24"/>
      <c r="N140" s="24"/>
    </row>
    <row r="141" spans="13:14" x14ac:dyDescent="0.25">
      <c r="M141" s="24"/>
      <c r="N141" s="24"/>
    </row>
    <row r="142" spans="13:14" x14ac:dyDescent="0.25">
      <c r="M142" s="24"/>
      <c r="N142" s="24"/>
    </row>
    <row r="143" spans="13:14" x14ac:dyDescent="0.25">
      <c r="M143" s="24"/>
      <c r="N143" s="24"/>
    </row>
    <row r="144" spans="13:14" x14ac:dyDescent="0.25">
      <c r="M144" s="24"/>
      <c r="N144" s="24"/>
    </row>
    <row r="145" spans="13:14" x14ac:dyDescent="0.25">
      <c r="M145" s="24"/>
      <c r="N145" s="24"/>
    </row>
    <row r="146" spans="13:14" x14ac:dyDescent="0.25">
      <c r="M146" s="24"/>
      <c r="N146" s="24"/>
    </row>
    <row r="147" spans="13:14" x14ac:dyDescent="0.25">
      <c r="M147" s="24"/>
      <c r="N147" s="24"/>
    </row>
    <row r="148" spans="13:14" x14ac:dyDescent="0.25">
      <c r="M148" s="24"/>
      <c r="N148" s="24"/>
    </row>
    <row r="149" spans="13:14" x14ac:dyDescent="0.25">
      <c r="M149" s="24"/>
      <c r="N149" s="24"/>
    </row>
    <row r="150" spans="13:14" x14ac:dyDescent="0.25">
      <c r="M150" s="24"/>
      <c r="N150" s="24"/>
    </row>
    <row r="151" spans="13:14" x14ac:dyDescent="0.25">
      <c r="M151" s="24"/>
      <c r="N151" s="24"/>
    </row>
    <row r="152" spans="13:14" x14ac:dyDescent="0.25">
      <c r="M152" s="24"/>
      <c r="N152" s="24"/>
    </row>
    <row r="153" spans="13:14" x14ac:dyDescent="0.25">
      <c r="M153" s="24"/>
      <c r="N153" s="24"/>
    </row>
    <row r="154" spans="13:14" x14ac:dyDescent="0.25">
      <c r="M154" s="24"/>
      <c r="N154" s="24"/>
    </row>
    <row r="155" spans="13:14" x14ac:dyDescent="0.25">
      <c r="M155" s="24"/>
      <c r="N155" s="24"/>
    </row>
    <row r="156" spans="13:14" x14ac:dyDescent="0.25">
      <c r="M156" s="24"/>
      <c r="N156" s="24"/>
    </row>
    <row r="157" spans="13:14" x14ac:dyDescent="0.25">
      <c r="M157" s="24"/>
      <c r="N157" s="24"/>
    </row>
    <row r="158" spans="13:14" x14ac:dyDescent="0.25">
      <c r="M158" s="24"/>
      <c r="N158" s="24"/>
    </row>
    <row r="159" spans="13:14" x14ac:dyDescent="0.25">
      <c r="M159" s="24"/>
      <c r="N159" s="24"/>
    </row>
    <row r="160" spans="13:14" x14ac:dyDescent="0.25">
      <c r="M160" s="24"/>
      <c r="N160" s="24"/>
    </row>
    <row r="161" spans="13:14" x14ac:dyDescent="0.25">
      <c r="M161" s="24"/>
      <c r="N161" s="24"/>
    </row>
    <row r="162" spans="13:14" x14ac:dyDescent="0.25">
      <c r="M162" s="24"/>
      <c r="N162" s="24"/>
    </row>
    <row r="163" spans="13:14" x14ac:dyDescent="0.25">
      <c r="M163" s="24"/>
      <c r="N163" s="24"/>
    </row>
    <row r="164" spans="13:14" x14ac:dyDescent="0.25">
      <c r="M164" s="24"/>
      <c r="N164" s="24"/>
    </row>
    <row r="165" spans="13:14" x14ac:dyDescent="0.25">
      <c r="M165" s="24"/>
      <c r="N165" s="24"/>
    </row>
    <row r="166" spans="13:14" x14ac:dyDescent="0.25">
      <c r="M166" s="24"/>
      <c r="N166" s="24"/>
    </row>
    <row r="167" spans="13:14" x14ac:dyDescent="0.25">
      <c r="M167" s="24"/>
      <c r="N167" s="24"/>
    </row>
    <row r="168" spans="13:14" x14ac:dyDescent="0.25">
      <c r="M168" s="24"/>
      <c r="N168" s="24"/>
    </row>
    <row r="169" spans="13:14" x14ac:dyDescent="0.25">
      <c r="M169" s="24"/>
      <c r="N169" s="24"/>
    </row>
    <row r="170" spans="13:14" x14ac:dyDescent="0.25">
      <c r="M170" s="24"/>
      <c r="N170" s="24"/>
    </row>
    <row r="171" spans="13:14" x14ac:dyDescent="0.25">
      <c r="M171" s="24"/>
      <c r="N171" s="24"/>
    </row>
    <row r="172" spans="13:14" x14ac:dyDescent="0.25">
      <c r="M172" s="24"/>
      <c r="N172" s="24"/>
    </row>
    <row r="173" spans="13:14" x14ac:dyDescent="0.25">
      <c r="M173" s="24"/>
      <c r="N173" s="24"/>
    </row>
    <row r="174" spans="13:14" x14ac:dyDescent="0.25">
      <c r="M174" s="24"/>
      <c r="N174" s="24"/>
    </row>
    <row r="175" spans="13:14" x14ac:dyDescent="0.25">
      <c r="M175" s="24"/>
      <c r="N175" s="24"/>
    </row>
    <row r="176" spans="13:14" x14ac:dyDescent="0.25">
      <c r="M176" s="24"/>
      <c r="N176" s="24"/>
    </row>
    <row r="177" spans="13:14" x14ac:dyDescent="0.25">
      <c r="M177" s="24"/>
      <c r="N177" s="24"/>
    </row>
    <row r="178" spans="13:14" x14ac:dyDescent="0.25">
      <c r="M178" s="24"/>
      <c r="N178" s="24"/>
    </row>
    <row r="179" spans="13:14" x14ac:dyDescent="0.25">
      <c r="M179" s="24"/>
      <c r="N179" s="24"/>
    </row>
    <row r="180" spans="13:14" x14ac:dyDescent="0.25">
      <c r="M180" s="24"/>
      <c r="N180" s="24"/>
    </row>
    <row r="181" spans="13:14" x14ac:dyDescent="0.25">
      <c r="M181" s="24"/>
      <c r="N181" s="24"/>
    </row>
    <row r="182" spans="13:14" x14ac:dyDescent="0.25">
      <c r="M182" s="24"/>
      <c r="N182" s="24"/>
    </row>
    <row r="183" spans="13:14" x14ac:dyDescent="0.25">
      <c r="M183" s="24"/>
      <c r="N183" s="24"/>
    </row>
    <row r="184" spans="13:14" x14ac:dyDescent="0.25">
      <c r="M184" s="24"/>
      <c r="N184" s="24"/>
    </row>
    <row r="185" spans="13:14" x14ac:dyDescent="0.25">
      <c r="M185" s="24"/>
      <c r="N185" s="24"/>
    </row>
    <row r="186" spans="13:14" x14ac:dyDescent="0.25">
      <c r="M186" s="24"/>
      <c r="N186" s="24"/>
    </row>
    <row r="187" spans="13:14" x14ac:dyDescent="0.25">
      <c r="M187" s="24"/>
      <c r="N187" s="24"/>
    </row>
    <row r="188" spans="13:14" x14ac:dyDescent="0.25">
      <c r="M188" s="24"/>
      <c r="N188" s="24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workbookViewId="0">
      <selection activeCell="Y1" sqref="Y1"/>
    </sheetView>
  </sheetViews>
  <sheetFormatPr defaultRowHeight="15" x14ac:dyDescent="0.25"/>
  <cols>
    <col min="1" max="1" width="8.140625" style="29" bestFit="1" customWidth="1"/>
    <col min="2" max="2" width="9.85546875" customWidth="1"/>
    <col min="3" max="3" width="10.140625" customWidth="1"/>
    <col min="8" max="8" width="9.42578125" style="29" customWidth="1"/>
    <col min="10" max="10" width="10.42578125" customWidth="1"/>
    <col min="11" max="11" width="10.28515625" customWidth="1"/>
    <col min="15" max="15" width="8.140625" style="29" bestFit="1" customWidth="1"/>
    <col min="16" max="16" width="11.85546875" customWidth="1"/>
    <col min="18" max="18" width="10.42578125" customWidth="1"/>
    <col min="19" max="19" width="10" customWidth="1"/>
    <col min="24" max="24" width="11.28515625" customWidth="1"/>
    <col min="25" max="25" width="17.7109375" customWidth="1"/>
    <col min="26" max="26" width="22.42578125" customWidth="1"/>
  </cols>
  <sheetData>
    <row r="1" spans="1:25" x14ac:dyDescent="0.25">
      <c r="A1" s="29" t="s">
        <v>144</v>
      </c>
      <c r="I1" s="36" t="s">
        <v>145</v>
      </c>
      <c r="Q1" s="36" t="s">
        <v>146</v>
      </c>
      <c r="Y1" s="36" t="s">
        <v>147</v>
      </c>
    </row>
    <row r="19" spans="1:29" x14ac:dyDescent="0.25">
      <c r="B19" s="58" t="s">
        <v>90</v>
      </c>
      <c r="C19" s="58"/>
      <c r="D19" s="58"/>
      <c r="E19" s="58"/>
      <c r="F19" s="58"/>
      <c r="I19" s="58" t="s">
        <v>89</v>
      </c>
      <c r="J19" s="58"/>
      <c r="K19" s="58"/>
      <c r="L19" s="58"/>
      <c r="M19" s="58"/>
      <c r="P19" s="58" t="s">
        <v>88</v>
      </c>
      <c r="Q19" s="58"/>
      <c r="R19" s="58"/>
      <c r="S19" s="58"/>
      <c r="T19" s="58"/>
      <c r="Z19" s="52" t="s">
        <v>87</v>
      </c>
      <c r="AA19" s="52"/>
    </row>
    <row r="20" spans="1:29" s="51" customFormat="1" ht="45" x14ac:dyDescent="0.25">
      <c r="A20" s="51" t="s">
        <v>78</v>
      </c>
      <c r="B20" s="51" t="s">
        <v>91</v>
      </c>
      <c r="C20" s="51" t="s">
        <v>92</v>
      </c>
      <c r="D20" s="51" t="s">
        <v>18</v>
      </c>
      <c r="E20" s="51" t="s">
        <v>20</v>
      </c>
      <c r="F20" s="51" t="s">
        <v>93</v>
      </c>
      <c r="I20" s="51" t="s">
        <v>78</v>
      </c>
      <c r="J20" s="51" t="s">
        <v>91</v>
      </c>
      <c r="K20" s="51" t="s">
        <v>92</v>
      </c>
      <c r="L20" s="51" t="s">
        <v>18</v>
      </c>
      <c r="M20" s="51" t="s">
        <v>20</v>
      </c>
      <c r="N20" s="51" t="s">
        <v>93</v>
      </c>
      <c r="Q20" s="51" t="s">
        <v>78</v>
      </c>
      <c r="R20" s="51" t="s">
        <v>91</v>
      </c>
      <c r="S20" s="51" t="s">
        <v>92</v>
      </c>
      <c r="T20" s="51" t="s">
        <v>18</v>
      </c>
      <c r="U20" s="51" t="s">
        <v>20</v>
      </c>
      <c r="V20" s="51" t="s">
        <v>93</v>
      </c>
      <c r="Y20" s="51" t="s">
        <v>91</v>
      </c>
      <c r="Z20" s="51" t="s">
        <v>86</v>
      </c>
    </row>
    <row r="21" spans="1:29" x14ac:dyDescent="0.25">
      <c r="A21" s="34">
        <v>0</v>
      </c>
      <c r="B21" s="13">
        <v>1222.3</v>
      </c>
      <c r="C21" s="13">
        <v>390.9</v>
      </c>
      <c r="D21" s="13">
        <v>656.8</v>
      </c>
      <c r="E21" s="13">
        <v>1120.5999999999999</v>
      </c>
      <c r="F21" s="13">
        <v>1187.3</v>
      </c>
      <c r="G21" s="13"/>
      <c r="H21" s="13"/>
      <c r="I21" s="34">
        <v>0</v>
      </c>
      <c r="J21" s="13">
        <v>593.70000000000005</v>
      </c>
      <c r="K21" s="13">
        <v>514.29999999999995</v>
      </c>
      <c r="L21" s="13">
        <v>562.6</v>
      </c>
      <c r="M21" s="13">
        <v>598.9</v>
      </c>
      <c r="N21" s="13">
        <v>610.70000000000005</v>
      </c>
      <c r="O21" s="13"/>
      <c r="Q21" s="34">
        <v>0</v>
      </c>
      <c r="R21" s="13">
        <v>1853.8</v>
      </c>
      <c r="S21" s="13">
        <v>918.3</v>
      </c>
      <c r="T21" s="13">
        <v>1236.4000000000001</v>
      </c>
      <c r="U21" s="13">
        <v>1751.2</v>
      </c>
      <c r="V21" s="13">
        <v>1834.2</v>
      </c>
      <c r="Y21" s="29" t="s">
        <v>92</v>
      </c>
      <c r="Z21" t="s">
        <v>85</v>
      </c>
    </row>
    <row r="22" spans="1:29" x14ac:dyDescent="0.25">
      <c r="A22" s="34">
        <v>4.1666666664241347E-2</v>
      </c>
      <c r="B22" s="13">
        <v>657.4</v>
      </c>
      <c r="C22" s="13">
        <v>297.5</v>
      </c>
      <c r="D22" s="13">
        <v>466</v>
      </c>
      <c r="E22" s="13">
        <v>662</v>
      </c>
      <c r="F22" s="13">
        <v>727.5</v>
      </c>
      <c r="G22" s="13"/>
      <c r="H22" s="13"/>
      <c r="I22" s="34">
        <v>4.1666666664241347E-2</v>
      </c>
      <c r="J22" s="13">
        <v>684.9</v>
      </c>
      <c r="K22" s="13">
        <v>610.1</v>
      </c>
      <c r="L22" s="13">
        <v>610.20000000000005</v>
      </c>
      <c r="M22" s="13">
        <v>639.29999999999995</v>
      </c>
      <c r="N22" s="13">
        <v>655.20000000000005</v>
      </c>
      <c r="O22" s="13"/>
      <c r="Q22" s="34">
        <v>4.1666666664241347E-2</v>
      </c>
      <c r="R22" s="13">
        <v>1368.7</v>
      </c>
      <c r="S22" s="13">
        <v>918.8</v>
      </c>
      <c r="T22" s="13">
        <v>1090.2</v>
      </c>
      <c r="U22" s="13">
        <v>1319.8</v>
      </c>
      <c r="V22" s="13">
        <v>1405.8</v>
      </c>
      <c r="Y22" s="29" t="s">
        <v>18</v>
      </c>
      <c r="Z22" t="s">
        <v>84</v>
      </c>
    </row>
    <row r="23" spans="1:29" x14ac:dyDescent="0.25">
      <c r="A23" s="34">
        <v>8.3333333335758653E-2</v>
      </c>
      <c r="B23" s="13">
        <v>619.6</v>
      </c>
      <c r="C23" s="13">
        <v>280.7</v>
      </c>
      <c r="D23" s="13">
        <v>406.6</v>
      </c>
      <c r="E23" s="13">
        <v>587.6</v>
      </c>
      <c r="F23" s="13">
        <v>648.6</v>
      </c>
      <c r="G23" s="13"/>
      <c r="H23" s="13"/>
      <c r="I23" s="34">
        <v>8.3333333335758653E-2</v>
      </c>
      <c r="J23" s="33">
        <v>856.3</v>
      </c>
      <c r="K23" s="13">
        <v>575.20000000000005</v>
      </c>
      <c r="L23" s="13">
        <v>729</v>
      </c>
      <c r="M23" s="13">
        <v>763.6</v>
      </c>
      <c r="N23" s="13">
        <v>780.4</v>
      </c>
      <c r="O23" s="13"/>
      <c r="Q23" s="34">
        <v>8.3333333335758653E-2</v>
      </c>
      <c r="R23" s="33">
        <v>1503.6</v>
      </c>
      <c r="S23" s="13">
        <v>869.6</v>
      </c>
      <c r="T23" s="13">
        <v>1151.5999999999999</v>
      </c>
      <c r="U23" s="13">
        <v>1374.5</v>
      </c>
      <c r="V23" s="13">
        <v>1453.2</v>
      </c>
      <c r="Y23" s="29" t="s">
        <v>20</v>
      </c>
      <c r="Z23" t="s">
        <v>83</v>
      </c>
      <c r="AB23" s="15"/>
      <c r="AC23" s="15"/>
    </row>
    <row r="24" spans="1:29" x14ac:dyDescent="0.25">
      <c r="A24" s="34">
        <v>0.125</v>
      </c>
      <c r="B24" s="13">
        <v>891.9</v>
      </c>
      <c r="C24" s="13">
        <v>384</v>
      </c>
      <c r="D24" s="13">
        <v>507.8</v>
      </c>
      <c r="E24" s="13">
        <v>726</v>
      </c>
      <c r="F24" s="13">
        <v>794.5</v>
      </c>
      <c r="G24" s="13"/>
      <c r="H24" s="13"/>
      <c r="I24" s="34">
        <v>0.125</v>
      </c>
      <c r="J24" s="13">
        <v>808.3</v>
      </c>
      <c r="K24" s="13">
        <v>576.70000000000005</v>
      </c>
      <c r="L24" s="13">
        <v>694</v>
      </c>
      <c r="M24" s="13">
        <v>763.7</v>
      </c>
      <c r="N24" s="13">
        <v>789.1</v>
      </c>
      <c r="O24" s="13"/>
      <c r="Q24" s="34">
        <v>0.125</v>
      </c>
      <c r="R24" s="13">
        <v>1731.2</v>
      </c>
      <c r="S24" s="13">
        <v>976.2</v>
      </c>
      <c r="T24" s="13">
        <v>1221.8</v>
      </c>
      <c r="U24" s="13">
        <v>1514</v>
      </c>
      <c r="V24" s="13">
        <v>1617.3</v>
      </c>
      <c r="Y24" s="29" t="s">
        <v>93</v>
      </c>
      <c r="Z24" t="s">
        <v>82</v>
      </c>
      <c r="AB24" s="15"/>
      <c r="AC24" s="15"/>
    </row>
    <row r="25" spans="1:29" x14ac:dyDescent="0.25">
      <c r="A25" s="34">
        <v>0.16666666666424135</v>
      </c>
      <c r="B25" s="13">
        <v>1792.3</v>
      </c>
      <c r="C25" s="13">
        <v>710.9</v>
      </c>
      <c r="D25" s="13">
        <v>913.6</v>
      </c>
      <c r="E25" s="13">
        <v>1254.0999999999999</v>
      </c>
      <c r="F25" s="13">
        <v>1403.1</v>
      </c>
      <c r="G25" s="13"/>
      <c r="H25" s="13"/>
      <c r="I25" s="34">
        <v>0.16666666666424135</v>
      </c>
      <c r="J25" s="13">
        <v>1152.7</v>
      </c>
      <c r="K25" s="13">
        <v>818</v>
      </c>
      <c r="L25" s="13">
        <v>922.6</v>
      </c>
      <c r="M25" s="13">
        <v>1046.8</v>
      </c>
      <c r="N25" s="13">
        <v>1122.9000000000001</v>
      </c>
      <c r="O25" s="13"/>
      <c r="Q25" s="34">
        <v>0.16666666666424135</v>
      </c>
      <c r="R25" s="13">
        <v>2997.7</v>
      </c>
      <c r="S25" s="13">
        <v>1551.9</v>
      </c>
      <c r="T25" s="13">
        <v>1863.2</v>
      </c>
      <c r="U25" s="13">
        <v>2350.6999999999998</v>
      </c>
      <c r="V25" s="13">
        <v>2579.3000000000002</v>
      </c>
    </row>
    <row r="26" spans="1:29" x14ac:dyDescent="0.25">
      <c r="A26" s="34">
        <v>0.20833333333575865</v>
      </c>
      <c r="B26" s="13">
        <v>5036.2</v>
      </c>
      <c r="C26" s="13">
        <v>2091.1</v>
      </c>
      <c r="D26" s="13">
        <v>2731.2</v>
      </c>
      <c r="E26" s="13">
        <v>3841.3</v>
      </c>
      <c r="F26" s="13">
        <v>4158.1000000000004</v>
      </c>
      <c r="G26" s="13"/>
      <c r="H26" s="13"/>
      <c r="I26" s="34">
        <v>0.20833333333575865</v>
      </c>
      <c r="J26" s="13">
        <v>1856.9</v>
      </c>
      <c r="K26" s="13">
        <v>1227.5999999999999</v>
      </c>
      <c r="L26" s="13">
        <v>1405.2</v>
      </c>
      <c r="M26" s="13">
        <v>1665.8</v>
      </c>
      <c r="N26" s="13">
        <v>1761.8</v>
      </c>
      <c r="O26" s="13"/>
      <c r="Q26" s="34">
        <v>0.20833333333575865</v>
      </c>
      <c r="R26" s="13">
        <v>7027.3</v>
      </c>
      <c r="S26" s="13">
        <v>3368</v>
      </c>
      <c r="T26" s="13">
        <v>4204.3999999999996</v>
      </c>
      <c r="U26" s="13">
        <v>5628.8</v>
      </c>
      <c r="V26" s="13">
        <v>6034.9</v>
      </c>
    </row>
    <row r="27" spans="1:29" x14ac:dyDescent="0.25">
      <c r="A27" s="34">
        <v>0.25</v>
      </c>
      <c r="B27" s="13">
        <v>17077.8</v>
      </c>
      <c r="C27" s="13">
        <v>4810.1000000000004</v>
      </c>
      <c r="D27" s="13">
        <v>7471.8</v>
      </c>
      <c r="E27" s="13">
        <v>12047.6</v>
      </c>
      <c r="F27" s="13">
        <v>13270.7</v>
      </c>
      <c r="G27" s="13"/>
      <c r="H27" s="13"/>
      <c r="I27" s="34">
        <v>0.25</v>
      </c>
      <c r="J27" s="13">
        <v>3087.7</v>
      </c>
      <c r="K27" s="13">
        <v>1699.1</v>
      </c>
      <c r="L27" s="13">
        <v>2272.6</v>
      </c>
      <c r="M27" s="13">
        <v>2992.7</v>
      </c>
      <c r="N27" s="13">
        <v>3093.2</v>
      </c>
      <c r="O27" s="13"/>
      <c r="Q27" s="34">
        <v>0.25</v>
      </c>
      <c r="R27" s="13">
        <v>20486.599999999999</v>
      </c>
      <c r="S27" s="13">
        <v>6619.3</v>
      </c>
      <c r="T27" s="13">
        <v>9883.6</v>
      </c>
      <c r="U27" s="13">
        <v>15326.1</v>
      </c>
      <c r="V27" s="13">
        <v>16632.3</v>
      </c>
    </row>
    <row r="28" spans="1:29" x14ac:dyDescent="0.25">
      <c r="A28" s="34">
        <v>0.29166666666424135</v>
      </c>
      <c r="B28" s="13">
        <v>22906.3</v>
      </c>
      <c r="C28" s="13">
        <v>6881.8</v>
      </c>
      <c r="D28" s="13">
        <v>11717.6</v>
      </c>
      <c r="E28" s="13">
        <v>17490.3</v>
      </c>
      <c r="F28" s="13">
        <v>20532.7</v>
      </c>
      <c r="G28" s="13"/>
      <c r="H28" s="13"/>
      <c r="I28" s="34">
        <v>0.29166666666424135</v>
      </c>
      <c r="J28" s="13">
        <v>3162.4</v>
      </c>
      <c r="K28" s="13">
        <v>1946.8</v>
      </c>
      <c r="L28" s="13">
        <v>2678.6</v>
      </c>
      <c r="M28" s="13">
        <v>3625.8</v>
      </c>
      <c r="N28" s="13">
        <v>3703.5</v>
      </c>
      <c r="O28" s="13"/>
      <c r="Q28" s="34">
        <v>0.29166666666424135</v>
      </c>
      <c r="R28" s="13">
        <v>26511.7</v>
      </c>
      <c r="S28" s="13">
        <v>8962.4</v>
      </c>
      <c r="T28" s="13">
        <v>14579</v>
      </c>
      <c r="U28" s="13">
        <v>21475.8</v>
      </c>
      <c r="V28" s="13">
        <v>24627</v>
      </c>
    </row>
    <row r="29" spans="1:29" x14ac:dyDescent="0.25">
      <c r="A29" s="34">
        <v>0.33333333333575865</v>
      </c>
      <c r="B29" s="13">
        <v>22707.4</v>
      </c>
      <c r="C29" s="13">
        <v>6329.2</v>
      </c>
      <c r="D29" s="13">
        <v>11004.2</v>
      </c>
      <c r="E29" s="13">
        <v>15831</v>
      </c>
      <c r="F29" s="13">
        <v>18766</v>
      </c>
      <c r="G29" s="13"/>
      <c r="H29" s="13"/>
      <c r="I29" s="34">
        <v>0.33333333333575865</v>
      </c>
      <c r="J29" s="13">
        <v>3399.4</v>
      </c>
      <c r="K29" s="13">
        <v>2062.4</v>
      </c>
      <c r="L29" s="13">
        <v>2769</v>
      </c>
      <c r="M29" s="13">
        <v>3559.6</v>
      </c>
      <c r="N29" s="13">
        <v>3644.1</v>
      </c>
      <c r="O29" s="13"/>
      <c r="Q29" s="34">
        <v>0.33333333333575865</v>
      </c>
      <c r="R29" s="13">
        <v>26545.1</v>
      </c>
      <c r="S29" s="13">
        <v>8508.2999999999993</v>
      </c>
      <c r="T29" s="13">
        <v>13940.2</v>
      </c>
      <c r="U29" s="13">
        <v>19725.400000000001</v>
      </c>
      <c r="V29" s="13">
        <v>22836.2</v>
      </c>
    </row>
    <row r="30" spans="1:29" x14ac:dyDescent="0.25">
      <c r="A30" s="34">
        <v>0.375</v>
      </c>
      <c r="B30" s="13">
        <v>18873.8</v>
      </c>
      <c r="C30" s="13">
        <v>4628.7</v>
      </c>
      <c r="D30" s="13">
        <v>8946</v>
      </c>
      <c r="E30" s="13">
        <v>14980.7</v>
      </c>
      <c r="F30" s="13">
        <v>17240.3</v>
      </c>
      <c r="G30" s="13"/>
      <c r="H30" s="13"/>
      <c r="I30" s="34">
        <v>0.375</v>
      </c>
      <c r="J30" s="13">
        <v>3792.1</v>
      </c>
      <c r="K30" s="13">
        <v>2104.9</v>
      </c>
      <c r="L30" s="13">
        <v>2774.6</v>
      </c>
      <c r="M30" s="13">
        <v>3599.7</v>
      </c>
      <c r="N30" s="13">
        <v>3709.4</v>
      </c>
      <c r="O30" s="13"/>
      <c r="Q30" s="34">
        <v>0.375</v>
      </c>
      <c r="R30" s="13">
        <v>23076.400000000001</v>
      </c>
      <c r="S30" s="13">
        <v>6818.3</v>
      </c>
      <c r="T30" s="13">
        <v>11878</v>
      </c>
      <c r="U30" s="13">
        <v>18993.2</v>
      </c>
      <c r="V30" s="13">
        <v>21446.1</v>
      </c>
    </row>
    <row r="31" spans="1:29" x14ac:dyDescent="0.25">
      <c r="A31" s="34">
        <v>0.41666666666424135</v>
      </c>
      <c r="B31" s="13">
        <v>16892.099999999999</v>
      </c>
      <c r="C31" s="13">
        <v>4722.3</v>
      </c>
      <c r="D31" s="13">
        <v>9303.7999999999993</v>
      </c>
      <c r="E31" s="13">
        <v>17719.400000000001</v>
      </c>
      <c r="F31" s="13">
        <v>18806.3</v>
      </c>
      <c r="G31" s="13"/>
      <c r="H31" s="13"/>
      <c r="I31" s="34">
        <v>0.41666666666424135</v>
      </c>
      <c r="J31" s="13">
        <v>3550</v>
      </c>
      <c r="K31" s="13">
        <v>1991.2</v>
      </c>
      <c r="L31" s="13">
        <v>2723.6</v>
      </c>
      <c r="M31" s="13">
        <v>3424</v>
      </c>
      <c r="N31" s="13">
        <v>3645.9</v>
      </c>
      <c r="O31" s="13"/>
      <c r="Q31" s="34">
        <v>0.41666666666424135</v>
      </c>
      <c r="R31" s="13">
        <v>20904.3</v>
      </c>
      <c r="S31" s="13">
        <v>6800.7</v>
      </c>
      <c r="T31" s="13">
        <v>12213</v>
      </c>
      <c r="U31" s="13">
        <v>21651.200000000001</v>
      </c>
      <c r="V31" s="13">
        <v>23081.3</v>
      </c>
      <c r="AB31" s="32"/>
    </row>
    <row r="32" spans="1:29" x14ac:dyDescent="0.25">
      <c r="A32" s="34">
        <v>0.45833333333575865</v>
      </c>
      <c r="B32" s="13">
        <v>17377.400000000001</v>
      </c>
      <c r="C32" s="13">
        <v>5140.2</v>
      </c>
      <c r="D32" s="13">
        <v>10055.799999999999</v>
      </c>
      <c r="E32" s="13">
        <v>19576.400000000001</v>
      </c>
      <c r="F32" s="13">
        <v>20522</v>
      </c>
      <c r="G32" s="13"/>
      <c r="H32" s="13"/>
      <c r="I32" s="34">
        <v>0.45833333333575865</v>
      </c>
      <c r="J32" s="13">
        <v>3483.7</v>
      </c>
      <c r="K32" s="13">
        <v>2008.2</v>
      </c>
      <c r="L32" s="13">
        <v>2627.6</v>
      </c>
      <c r="M32" s="13">
        <v>3368.4</v>
      </c>
      <c r="N32" s="13">
        <v>3511.2</v>
      </c>
      <c r="O32" s="13"/>
      <c r="Q32" s="34">
        <v>0.45833333333575865</v>
      </c>
      <c r="R32" s="13">
        <v>21262.6</v>
      </c>
      <c r="S32" s="13">
        <v>7235</v>
      </c>
      <c r="T32" s="13">
        <v>12883.4</v>
      </c>
      <c r="U32" s="13">
        <v>23484.9</v>
      </c>
      <c r="V32" s="13">
        <v>24744.9</v>
      </c>
    </row>
    <row r="33" spans="1:22" x14ac:dyDescent="0.25">
      <c r="A33" s="34">
        <v>0.5</v>
      </c>
      <c r="B33" s="13">
        <v>18245.2</v>
      </c>
      <c r="C33" s="13">
        <v>5528.5</v>
      </c>
      <c r="D33" s="13">
        <v>10874.4</v>
      </c>
      <c r="E33" s="13">
        <v>20208.2</v>
      </c>
      <c r="F33" s="13">
        <v>21039.1</v>
      </c>
      <c r="G33" s="13"/>
      <c r="H33" s="13"/>
      <c r="I33" s="34">
        <v>0.5</v>
      </c>
      <c r="J33" s="13">
        <v>3393.1</v>
      </c>
      <c r="K33" s="13">
        <v>1929.7</v>
      </c>
      <c r="L33" s="13">
        <v>2548.4</v>
      </c>
      <c r="M33" s="13">
        <v>3314.6</v>
      </c>
      <c r="N33" s="13">
        <v>3417.4</v>
      </c>
      <c r="O33" s="13"/>
      <c r="Q33" s="34">
        <v>0.5</v>
      </c>
      <c r="R33" s="13">
        <v>22020</v>
      </c>
      <c r="S33" s="13">
        <v>7552.4</v>
      </c>
      <c r="T33" s="13">
        <v>13608.4</v>
      </c>
      <c r="U33" s="13">
        <v>24105.5</v>
      </c>
      <c r="V33" s="13">
        <v>25162.1</v>
      </c>
    </row>
    <row r="34" spans="1:22" x14ac:dyDescent="0.25">
      <c r="A34" s="34">
        <v>0.54166666666424135</v>
      </c>
      <c r="B34" s="13">
        <v>19103.099999999999</v>
      </c>
      <c r="C34" s="13">
        <v>5942.7</v>
      </c>
      <c r="D34" s="13">
        <v>11715.6</v>
      </c>
      <c r="E34" s="13">
        <v>20782.400000000001</v>
      </c>
      <c r="F34" s="13">
        <v>21303.5</v>
      </c>
      <c r="G34" s="13"/>
      <c r="H34" s="13"/>
      <c r="I34" s="34">
        <v>0.54166666666424135</v>
      </c>
      <c r="J34" s="13">
        <v>3458</v>
      </c>
      <c r="K34" s="13">
        <v>1893.6</v>
      </c>
      <c r="L34" s="13">
        <v>2530.6</v>
      </c>
      <c r="M34" s="13">
        <v>3297.9</v>
      </c>
      <c r="N34" s="13">
        <v>3450.6</v>
      </c>
      <c r="O34" s="13"/>
      <c r="Q34" s="34">
        <v>0.54166666666424135</v>
      </c>
      <c r="R34" s="13">
        <v>22963.3</v>
      </c>
      <c r="S34" s="13">
        <v>7936.9</v>
      </c>
      <c r="T34" s="13">
        <v>14451.8</v>
      </c>
      <c r="U34" s="13">
        <v>24599.599999999999</v>
      </c>
      <c r="V34" s="13">
        <v>25441.200000000001</v>
      </c>
    </row>
    <row r="35" spans="1:22" x14ac:dyDescent="0.25">
      <c r="A35" s="34">
        <v>0.58333333333575865</v>
      </c>
      <c r="B35" s="13">
        <v>20268.099999999999</v>
      </c>
      <c r="C35" s="13">
        <v>5983.4</v>
      </c>
      <c r="D35" s="13">
        <v>11932.8</v>
      </c>
      <c r="E35" s="13">
        <v>20924.8</v>
      </c>
      <c r="F35" s="13">
        <v>22004.3</v>
      </c>
      <c r="G35" s="13"/>
      <c r="H35" s="13"/>
      <c r="I35" s="34">
        <v>0.58333333333575865</v>
      </c>
      <c r="J35" s="13">
        <v>3459.3</v>
      </c>
      <c r="K35" s="13">
        <v>1768.9</v>
      </c>
      <c r="L35" s="13">
        <v>2478.8000000000002</v>
      </c>
      <c r="M35" s="13">
        <v>3216.8</v>
      </c>
      <c r="N35" s="13">
        <v>3482.8</v>
      </c>
      <c r="O35" s="13"/>
      <c r="Q35" s="34">
        <v>0.58333333333575865</v>
      </c>
      <c r="R35" s="13">
        <v>24151.8</v>
      </c>
      <c r="S35" s="13">
        <v>7846.8</v>
      </c>
      <c r="T35" s="13">
        <v>14623.2</v>
      </c>
      <c r="U35" s="13">
        <v>24644.5</v>
      </c>
      <c r="V35" s="13">
        <v>26157.1</v>
      </c>
    </row>
    <row r="36" spans="1:22" x14ac:dyDescent="0.25">
      <c r="A36" s="34">
        <v>0.625</v>
      </c>
      <c r="B36" s="13">
        <v>23019.200000000001</v>
      </c>
      <c r="C36" s="13">
        <v>6162.7</v>
      </c>
      <c r="D36" s="13">
        <v>12500.2</v>
      </c>
      <c r="E36" s="13">
        <v>21699.7</v>
      </c>
      <c r="F36" s="13">
        <v>22929.1</v>
      </c>
      <c r="G36" s="13"/>
      <c r="H36" s="13"/>
      <c r="I36" s="34">
        <v>0.625</v>
      </c>
      <c r="J36" s="13">
        <v>3193.6</v>
      </c>
      <c r="K36" s="13">
        <v>1630.9</v>
      </c>
      <c r="L36" s="13">
        <v>2264.4</v>
      </c>
      <c r="M36" s="13">
        <v>3053.3</v>
      </c>
      <c r="N36" s="13">
        <v>3245.1</v>
      </c>
      <c r="O36" s="13"/>
      <c r="Q36" s="34">
        <v>0.625</v>
      </c>
      <c r="R36" s="13">
        <v>26612</v>
      </c>
      <c r="S36" s="13">
        <v>7893</v>
      </c>
      <c r="T36" s="13">
        <v>14976.6</v>
      </c>
      <c r="U36" s="13">
        <v>25202.5</v>
      </c>
      <c r="V36" s="13">
        <v>26795.8</v>
      </c>
    </row>
    <row r="37" spans="1:22" x14ac:dyDescent="0.25">
      <c r="A37" s="34">
        <v>0.66666666666424135</v>
      </c>
      <c r="B37" s="13">
        <v>26689.9</v>
      </c>
      <c r="C37" s="13">
        <v>6665.1</v>
      </c>
      <c r="D37" s="13">
        <v>13838</v>
      </c>
      <c r="E37" s="13">
        <v>23419</v>
      </c>
      <c r="F37" s="13">
        <v>25048.6</v>
      </c>
      <c r="G37" s="13"/>
      <c r="H37" s="13"/>
      <c r="I37" s="34">
        <v>0.66666666666424135</v>
      </c>
      <c r="J37" s="13">
        <v>2635.6</v>
      </c>
      <c r="K37" s="13">
        <v>1529.1</v>
      </c>
      <c r="L37" s="13">
        <v>2013.2</v>
      </c>
      <c r="M37" s="13">
        <v>2674.6</v>
      </c>
      <c r="N37" s="13">
        <v>2859</v>
      </c>
      <c r="O37" s="13"/>
      <c r="Q37" s="34">
        <v>0.66666666666424135</v>
      </c>
      <c r="R37" s="13">
        <v>29717.8</v>
      </c>
      <c r="S37" s="13">
        <v>8287.4</v>
      </c>
      <c r="T37" s="13">
        <v>16053.8</v>
      </c>
      <c r="U37" s="13">
        <v>26547.7</v>
      </c>
      <c r="V37" s="13">
        <v>28503.3</v>
      </c>
    </row>
    <row r="38" spans="1:22" x14ac:dyDescent="0.25">
      <c r="A38" s="34">
        <v>0.70833333333575865</v>
      </c>
      <c r="B38" s="13">
        <v>25497.7</v>
      </c>
      <c r="C38" s="13">
        <v>6193.6</v>
      </c>
      <c r="D38" s="13">
        <v>12701.2</v>
      </c>
      <c r="E38" s="13">
        <v>21967.200000000001</v>
      </c>
      <c r="F38" s="13">
        <v>23454.1</v>
      </c>
      <c r="G38" s="13"/>
      <c r="H38" s="13"/>
      <c r="I38" s="34">
        <v>0.70833333333575865</v>
      </c>
      <c r="J38" s="13">
        <v>2019.7</v>
      </c>
      <c r="K38" s="13">
        <v>1276.3</v>
      </c>
      <c r="L38" s="13">
        <v>1696</v>
      </c>
      <c r="M38" s="13">
        <v>2179.1999999999998</v>
      </c>
      <c r="N38" s="13">
        <v>2321.6999999999998</v>
      </c>
      <c r="O38" s="13"/>
      <c r="Q38" s="34">
        <v>0.70833333333575865</v>
      </c>
      <c r="R38" s="13">
        <v>27856.400000000001</v>
      </c>
      <c r="S38" s="13">
        <v>7563.4</v>
      </c>
      <c r="T38" s="13">
        <v>14584.8</v>
      </c>
      <c r="U38" s="13">
        <v>24534.400000000001</v>
      </c>
      <c r="V38" s="13">
        <v>26293</v>
      </c>
    </row>
    <row r="39" spans="1:22" x14ac:dyDescent="0.25">
      <c r="A39" s="34">
        <v>0.75</v>
      </c>
      <c r="B39" s="13">
        <v>18819.5</v>
      </c>
      <c r="C39" s="13">
        <v>4559.1000000000004</v>
      </c>
      <c r="D39" s="13">
        <v>9162</v>
      </c>
      <c r="E39" s="13">
        <v>16240.5</v>
      </c>
      <c r="F39" s="13">
        <v>17523.599999999999</v>
      </c>
      <c r="G39" s="13"/>
      <c r="H39" s="13"/>
      <c r="I39" s="34">
        <v>0.75</v>
      </c>
      <c r="J39" s="13">
        <v>1694.9</v>
      </c>
      <c r="K39" s="13">
        <v>1071</v>
      </c>
      <c r="L39" s="13">
        <v>1439</v>
      </c>
      <c r="M39" s="13">
        <v>1800.7</v>
      </c>
      <c r="N39" s="13">
        <v>1908.9</v>
      </c>
      <c r="O39" s="13"/>
      <c r="Q39" s="34">
        <v>0.75</v>
      </c>
      <c r="R39" s="13">
        <v>20807.7</v>
      </c>
      <c r="S39" s="13">
        <v>5708.5</v>
      </c>
      <c r="T39" s="13">
        <v>10766.8</v>
      </c>
      <c r="U39" s="13">
        <v>18370.2</v>
      </c>
      <c r="V39" s="13">
        <v>19839.8</v>
      </c>
    </row>
    <row r="40" spans="1:22" x14ac:dyDescent="0.25">
      <c r="A40" s="34">
        <v>0.79166666666424135</v>
      </c>
      <c r="B40" s="13">
        <v>11601.2</v>
      </c>
      <c r="C40" s="13">
        <v>2937.7</v>
      </c>
      <c r="D40" s="13">
        <v>6127.2</v>
      </c>
      <c r="E40" s="13">
        <v>11034.2</v>
      </c>
      <c r="F40" s="13">
        <v>11706.4</v>
      </c>
      <c r="G40" s="13"/>
      <c r="H40" s="13"/>
      <c r="I40" s="34">
        <v>0.79166666666424135</v>
      </c>
      <c r="J40" s="13">
        <v>1329.8</v>
      </c>
      <c r="K40" s="13">
        <v>879.4</v>
      </c>
      <c r="L40" s="13">
        <v>1122.2</v>
      </c>
      <c r="M40" s="13">
        <v>1379.2</v>
      </c>
      <c r="N40" s="13">
        <v>1469.4</v>
      </c>
      <c r="O40" s="13"/>
      <c r="Q40" s="34">
        <v>0.79166666666424135</v>
      </c>
      <c r="R40" s="13">
        <v>13182</v>
      </c>
      <c r="S40" s="13">
        <v>3878.9</v>
      </c>
      <c r="T40" s="13">
        <v>7352</v>
      </c>
      <c r="U40" s="13">
        <v>12676.3</v>
      </c>
      <c r="V40" s="13">
        <v>13480.2</v>
      </c>
    </row>
    <row r="41" spans="1:22" x14ac:dyDescent="0.25">
      <c r="A41" s="34">
        <v>0.83333333333575865</v>
      </c>
      <c r="B41" s="13">
        <v>7873.2</v>
      </c>
      <c r="C41" s="13">
        <v>2183.1</v>
      </c>
      <c r="D41" s="13">
        <v>4511.6000000000004</v>
      </c>
      <c r="E41" s="13">
        <v>8027</v>
      </c>
      <c r="F41" s="13">
        <v>8537.4</v>
      </c>
      <c r="G41" s="13"/>
      <c r="H41" s="13"/>
      <c r="I41" s="34">
        <v>0.83333333333575865</v>
      </c>
      <c r="J41" s="13">
        <v>1001.5</v>
      </c>
      <c r="K41" s="13">
        <v>695.4</v>
      </c>
      <c r="L41" s="13">
        <v>906.6</v>
      </c>
      <c r="M41" s="13">
        <v>1031.7</v>
      </c>
      <c r="N41" s="13">
        <v>1122.9000000000001</v>
      </c>
      <c r="O41" s="13"/>
      <c r="Q41" s="34">
        <v>0.83333333333575865</v>
      </c>
      <c r="R41" s="13">
        <v>9028.1</v>
      </c>
      <c r="S41" s="13">
        <v>2916</v>
      </c>
      <c r="T41" s="13">
        <v>5493.8</v>
      </c>
      <c r="U41" s="13">
        <v>9217.9</v>
      </c>
      <c r="V41" s="13">
        <v>9833.4</v>
      </c>
    </row>
    <row r="42" spans="1:22" x14ac:dyDescent="0.25">
      <c r="A42" s="34">
        <v>0.875</v>
      </c>
      <c r="B42" s="13">
        <v>6236</v>
      </c>
      <c r="C42" s="13">
        <v>1632.7</v>
      </c>
      <c r="D42" s="13">
        <v>3326</v>
      </c>
      <c r="E42" s="13">
        <v>5609.4</v>
      </c>
      <c r="F42" s="13">
        <v>5988.6</v>
      </c>
      <c r="G42" s="13"/>
      <c r="H42" s="13"/>
      <c r="I42" s="34">
        <v>0.875</v>
      </c>
      <c r="J42" s="13">
        <v>801.9</v>
      </c>
      <c r="K42" s="13">
        <v>589.20000000000005</v>
      </c>
      <c r="L42" s="13">
        <v>693.4</v>
      </c>
      <c r="M42" s="13">
        <v>816.9</v>
      </c>
      <c r="N42" s="13">
        <v>870.2</v>
      </c>
      <c r="O42" s="13"/>
      <c r="Q42" s="34">
        <v>0.875</v>
      </c>
      <c r="R42" s="13">
        <v>7121.4</v>
      </c>
      <c r="S42" s="13">
        <v>2247.9</v>
      </c>
      <c r="T42" s="13">
        <v>4065.2</v>
      </c>
      <c r="U42" s="13">
        <v>6510.5</v>
      </c>
      <c r="V42" s="13">
        <v>6960.4</v>
      </c>
    </row>
    <row r="43" spans="1:22" x14ac:dyDescent="0.25">
      <c r="A43" s="34">
        <v>0.91666666666424135</v>
      </c>
      <c r="B43" s="13">
        <v>4734</v>
      </c>
      <c r="C43" s="13">
        <v>1069.4000000000001</v>
      </c>
      <c r="D43" s="13">
        <v>2191.6</v>
      </c>
      <c r="E43" s="13">
        <v>3770.8</v>
      </c>
      <c r="F43" s="13">
        <v>3917.6</v>
      </c>
      <c r="G43" s="13"/>
      <c r="H43" s="13"/>
      <c r="I43" s="34">
        <v>0.91666666666424135</v>
      </c>
      <c r="J43" s="13">
        <v>765.7</v>
      </c>
      <c r="K43" s="13">
        <v>462.8</v>
      </c>
      <c r="L43" s="13">
        <v>615.20000000000005</v>
      </c>
      <c r="M43" s="13">
        <v>781.8</v>
      </c>
      <c r="N43" s="13">
        <v>792.7</v>
      </c>
      <c r="O43" s="13"/>
      <c r="Q43" s="34">
        <v>0.91666666666424135</v>
      </c>
      <c r="R43" s="13">
        <v>5566.7</v>
      </c>
      <c r="S43" s="13">
        <v>1547.8</v>
      </c>
      <c r="T43" s="13">
        <v>2835.4</v>
      </c>
      <c r="U43" s="13">
        <v>4610.7</v>
      </c>
      <c r="V43" s="13">
        <v>4772.3</v>
      </c>
    </row>
    <row r="44" spans="1:22" x14ac:dyDescent="0.25">
      <c r="A44" s="34">
        <v>0.95833333333575865</v>
      </c>
      <c r="B44" s="13">
        <v>2850.9</v>
      </c>
      <c r="C44" s="13">
        <v>640.29999999999995</v>
      </c>
      <c r="D44" s="13">
        <v>1237.5999999999999</v>
      </c>
      <c r="E44" s="13">
        <v>2173.3000000000002</v>
      </c>
      <c r="F44" s="13">
        <v>2182.8000000000002</v>
      </c>
      <c r="G44" s="13"/>
      <c r="H44" s="13"/>
      <c r="I44" s="34">
        <v>0.95833333333575865</v>
      </c>
      <c r="J44" s="13">
        <v>610.29999999999995</v>
      </c>
      <c r="K44" s="13">
        <v>461.1</v>
      </c>
      <c r="L44" s="13">
        <v>522</v>
      </c>
      <c r="M44" s="13">
        <v>601</v>
      </c>
      <c r="N44" s="13">
        <v>630.70000000000005</v>
      </c>
      <c r="O44" s="13"/>
      <c r="Q44" s="34">
        <v>0.95833333333575865</v>
      </c>
      <c r="R44" s="13">
        <v>3514.6</v>
      </c>
      <c r="S44" s="13">
        <v>1115.4000000000001</v>
      </c>
      <c r="T44" s="13">
        <v>1786.4</v>
      </c>
      <c r="U44" s="13">
        <v>2818.1</v>
      </c>
      <c r="V44" s="13">
        <v>2861.2</v>
      </c>
    </row>
    <row r="45" spans="1:22" x14ac:dyDescent="0.25">
      <c r="A45" s="30"/>
      <c r="B45" s="13"/>
      <c r="C45" s="13"/>
      <c r="D45" s="13"/>
      <c r="E45" s="13"/>
      <c r="F45" s="13"/>
      <c r="G45" s="13"/>
      <c r="H45" s="30"/>
      <c r="I45" s="13"/>
      <c r="J45" s="13"/>
      <c r="K45" s="13"/>
      <c r="L45" s="13"/>
      <c r="M45" s="13"/>
      <c r="O45" s="30"/>
      <c r="P45" s="13"/>
      <c r="Q45" s="13"/>
      <c r="R45" s="13"/>
      <c r="S45" s="13"/>
      <c r="T45" s="13"/>
    </row>
    <row r="47" spans="1:22" x14ac:dyDescent="0.25">
      <c r="B47" s="58" t="s">
        <v>81</v>
      </c>
      <c r="C47" s="58"/>
      <c r="D47" s="58"/>
      <c r="E47" s="58"/>
      <c r="F47" s="58"/>
      <c r="I47" s="58" t="s">
        <v>80</v>
      </c>
      <c r="J47" s="58"/>
      <c r="K47" s="58"/>
      <c r="L47" s="58"/>
      <c r="M47" s="58"/>
      <c r="P47" s="58" t="s">
        <v>79</v>
      </c>
      <c r="Q47" s="58"/>
      <c r="R47" s="58"/>
      <c r="S47" s="58"/>
      <c r="T47" s="58"/>
    </row>
    <row r="48" spans="1:22" s="31" customFormat="1" x14ac:dyDescent="0.25">
      <c r="A48" s="29" t="s">
        <v>78</v>
      </c>
      <c r="B48" s="31" t="s">
        <v>91</v>
      </c>
      <c r="C48" s="31" t="s">
        <v>92</v>
      </c>
      <c r="D48" s="31" t="s">
        <v>18</v>
      </c>
      <c r="E48" s="31" t="s">
        <v>20</v>
      </c>
      <c r="F48" s="31" t="s">
        <v>93</v>
      </c>
      <c r="I48" s="29" t="s">
        <v>78</v>
      </c>
      <c r="J48" s="31" t="s">
        <v>91</v>
      </c>
      <c r="K48" s="31" t="s">
        <v>92</v>
      </c>
      <c r="L48" s="31" t="s">
        <v>18</v>
      </c>
      <c r="M48" s="31" t="s">
        <v>20</v>
      </c>
      <c r="N48" s="31" t="s">
        <v>93</v>
      </c>
      <c r="Q48" s="29" t="s">
        <v>78</v>
      </c>
      <c r="R48" s="31" t="s">
        <v>91</v>
      </c>
      <c r="S48" s="31" t="s">
        <v>92</v>
      </c>
      <c r="T48" s="31" t="s">
        <v>18</v>
      </c>
      <c r="U48" s="31" t="s">
        <v>20</v>
      </c>
      <c r="V48" s="31" t="s">
        <v>93</v>
      </c>
    </row>
    <row r="49" spans="1:22" x14ac:dyDescent="0.25">
      <c r="A49" s="34">
        <v>0</v>
      </c>
      <c r="B49" s="13">
        <v>1974</v>
      </c>
      <c r="C49" s="13">
        <v>370.75</v>
      </c>
      <c r="D49" s="13">
        <v>817.5</v>
      </c>
      <c r="E49" s="13">
        <v>1711.5</v>
      </c>
      <c r="F49" s="13">
        <v>1687.25</v>
      </c>
      <c r="G49" s="13"/>
      <c r="H49"/>
      <c r="I49" s="34">
        <v>0</v>
      </c>
      <c r="J49" s="13">
        <v>438.75</v>
      </c>
      <c r="K49" s="13">
        <v>349.25</v>
      </c>
      <c r="L49" s="13">
        <v>396.5</v>
      </c>
      <c r="M49" s="13">
        <v>406</v>
      </c>
      <c r="N49" s="13">
        <v>427.75</v>
      </c>
      <c r="O49" s="13"/>
      <c r="Q49" s="34">
        <v>0</v>
      </c>
      <c r="R49" s="13">
        <v>2447.75</v>
      </c>
      <c r="S49" s="13">
        <v>729</v>
      </c>
      <c r="T49" s="13">
        <v>1230</v>
      </c>
      <c r="U49" s="13">
        <v>2152.25</v>
      </c>
      <c r="V49" s="13">
        <v>2149.75</v>
      </c>
    </row>
    <row r="50" spans="1:22" x14ac:dyDescent="0.25">
      <c r="A50" s="34">
        <v>4.1666666664241347E-2</v>
      </c>
      <c r="B50" s="13">
        <v>1193.25</v>
      </c>
      <c r="C50" s="13">
        <v>264.5</v>
      </c>
      <c r="D50" s="13">
        <v>539.5</v>
      </c>
      <c r="E50" s="13">
        <v>1018.25</v>
      </c>
      <c r="F50" s="13">
        <v>1062.25</v>
      </c>
      <c r="G50" s="13"/>
      <c r="H50"/>
      <c r="I50" s="34">
        <v>4.1666666664241347E-2</v>
      </c>
      <c r="J50" s="13">
        <v>480.5</v>
      </c>
      <c r="K50" s="13">
        <v>372.5</v>
      </c>
      <c r="L50" s="13">
        <v>468</v>
      </c>
      <c r="M50" s="13">
        <v>447.5</v>
      </c>
      <c r="N50" s="13">
        <v>492</v>
      </c>
      <c r="O50" s="13"/>
      <c r="Q50" s="34">
        <v>4.1666666664241347E-2</v>
      </c>
      <c r="R50" s="13">
        <v>1693</v>
      </c>
      <c r="S50" s="13">
        <v>647.5</v>
      </c>
      <c r="T50" s="13">
        <v>1017.5</v>
      </c>
      <c r="U50" s="13">
        <v>1489.25</v>
      </c>
      <c r="V50" s="13">
        <v>1580.75</v>
      </c>
    </row>
    <row r="51" spans="1:22" x14ac:dyDescent="0.25">
      <c r="A51" s="34">
        <v>8.3333333335758653E-2</v>
      </c>
      <c r="B51" s="13">
        <v>817.25</v>
      </c>
      <c r="C51" s="13">
        <v>209.25</v>
      </c>
      <c r="D51" s="13">
        <v>370</v>
      </c>
      <c r="E51" s="13">
        <v>755.25</v>
      </c>
      <c r="F51" s="13">
        <v>809.75</v>
      </c>
      <c r="G51" s="13"/>
      <c r="H51"/>
      <c r="I51" s="34">
        <v>8.3333333335758653E-2</v>
      </c>
      <c r="J51" s="13">
        <v>535.75</v>
      </c>
      <c r="K51" s="13">
        <v>349.5</v>
      </c>
      <c r="L51" s="13">
        <v>427</v>
      </c>
      <c r="M51" s="13">
        <v>490</v>
      </c>
      <c r="N51" s="13">
        <v>496</v>
      </c>
      <c r="O51" s="13"/>
      <c r="Q51" s="34">
        <v>8.3333333335758653E-2</v>
      </c>
      <c r="R51" s="13">
        <v>1372</v>
      </c>
      <c r="S51" s="13">
        <v>567.25</v>
      </c>
      <c r="T51" s="13">
        <v>808</v>
      </c>
      <c r="U51" s="13">
        <v>1260.5</v>
      </c>
      <c r="V51" s="13">
        <v>1324.75</v>
      </c>
    </row>
    <row r="52" spans="1:22" x14ac:dyDescent="0.25">
      <c r="A52" s="34">
        <v>0.125</v>
      </c>
      <c r="B52" s="13">
        <v>868</v>
      </c>
      <c r="C52" s="13">
        <v>241.75</v>
      </c>
      <c r="D52" s="13">
        <v>372.5</v>
      </c>
      <c r="E52" s="13">
        <v>682</v>
      </c>
      <c r="F52" s="13">
        <v>742</v>
      </c>
      <c r="G52" s="13"/>
      <c r="H52"/>
      <c r="I52" s="34">
        <v>0.125</v>
      </c>
      <c r="J52" s="13">
        <v>476</v>
      </c>
      <c r="K52" s="13">
        <v>344.25</v>
      </c>
      <c r="L52" s="13">
        <v>397</v>
      </c>
      <c r="M52" s="13">
        <v>433</v>
      </c>
      <c r="N52" s="13">
        <v>479</v>
      </c>
      <c r="O52" s="13"/>
      <c r="Q52" s="34">
        <v>0.125</v>
      </c>
      <c r="R52" s="13">
        <v>1359.5</v>
      </c>
      <c r="S52" s="13">
        <v>594</v>
      </c>
      <c r="T52" s="13">
        <v>779.5</v>
      </c>
      <c r="U52" s="13">
        <v>1133</v>
      </c>
      <c r="V52" s="13">
        <v>1242.75</v>
      </c>
    </row>
    <row r="53" spans="1:22" x14ac:dyDescent="0.25">
      <c r="A53" s="34">
        <v>0.16666666666424135</v>
      </c>
      <c r="B53" s="13">
        <v>1164.75</v>
      </c>
      <c r="C53" s="13">
        <v>363.75</v>
      </c>
      <c r="D53" s="13">
        <v>488</v>
      </c>
      <c r="E53" s="13">
        <v>913.25</v>
      </c>
      <c r="F53" s="13">
        <v>993.25</v>
      </c>
      <c r="G53" s="13"/>
      <c r="H53"/>
      <c r="I53" s="34">
        <v>0.16666666666424135</v>
      </c>
      <c r="J53" s="13">
        <v>591.25</v>
      </c>
      <c r="K53" s="13">
        <v>410.25</v>
      </c>
      <c r="L53" s="13">
        <v>506</v>
      </c>
      <c r="M53" s="13">
        <v>560</v>
      </c>
      <c r="N53" s="13">
        <v>603.75</v>
      </c>
      <c r="O53" s="13"/>
      <c r="Q53" s="34">
        <v>0.16666666666424135</v>
      </c>
      <c r="R53" s="13">
        <v>1784.75</v>
      </c>
      <c r="S53" s="13">
        <v>783</v>
      </c>
      <c r="T53" s="13">
        <v>1006.5</v>
      </c>
      <c r="U53" s="13">
        <v>1500.5</v>
      </c>
      <c r="V53" s="13">
        <v>1626.5</v>
      </c>
    </row>
    <row r="54" spans="1:22" x14ac:dyDescent="0.25">
      <c r="A54" s="34">
        <v>0.20833333333575865</v>
      </c>
      <c r="B54" s="13">
        <v>1921</v>
      </c>
      <c r="C54" s="13">
        <v>966.75</v>
      </c>
      <c r="D54" s="13">
        <v>1205.5</v>
      </c>
      <c r="E54" s="13">
        <v>1885.75</v>
      </c>
      <c r="F54" s="13">
        <v>2107.75</v>
      </c>
      <c r="G54" s="13"/>
      <c r="H54"/>
      <c r="I54" s="34">
        <v>0.20833333333575865</v>
      </c>
      <c r="J54" s="13">
        <v>718.25</v>
      </c>
      <c r="K54" s="13">
        <v>489</v>
      </c>
      <c r="L54" s="13">
        <v>638</v>
      </c>
      <c r="M54" s="13">
        <v>695.25</v>
      </c>
      <c r="N54" s="13">
        <v>733</v>
      </c>
      <c r="O54" s="13"/>
      <c r="Q54" s="34">
        <v>0.20833333333575865</v>
      </c>
      <c r="R54" s="13">
        <v>2685</v>
      </c>
      <c r="S54" s="13">
        <v>1471.5</v>
      </c>
      <c r="T54" s="13">
        <v>1872</v>
      </c>
      <c r="U54" s="13">
        <v>2628.75</v>
      </c>
      <c r="V54" s="13">
        <v>2897.25</v>
      </c>
    </row>
    <row r="55" spans="1:22" x14ac:dyDescent="0.25">
      <c r="A55" s="34">
        <v>0.25</v>
      </c>
      <c r="B55" s="13">
        <v>4122</v>
      </c>
      <c r="C55" s="13">
        <v>1925</v>
      </c>
      <c r="D55" s="13">
        <v>2571</v>
      </c>
      <c r="E55" s="13">
        <v>3958</v>
      </c>
      <c r="F55" s="13">
        <v>4541.25</v>
      </c>
      <c r="G55" s="13"/>
      <c r="H55"/>
      <c r="I55" s="34">
        <v>0.25</v>
      </c>
      <c r="J55" s="13">
        <v>961.5</v>
      </c>
      <c r="K55" s="13">
        <v>542.5</v>
      </c>
      <c r="L55" s="13">
        <v>748.5</v>
      </c>
      <c r="M55" s="13">
        <v>870.75</v>
      </c>
      <c r="N55" s="13">
        <v>920</v>
      </c>
      <c r="O55" s="13"/>
      <c r="Q55" s="34">
        <v>0.25</v>
      </c>
      <c r="R55" s="13">
        <v>5165.75</v>
      </c>
      <c r="S55" s="13">
        <v>2500.25</v>
      </c>
      <c r="T55" s="13">
        <v>3372.5</v>
      </c>
      <c r="U55" s="13">
        <v>4930.25</v>
      </c>
      <c r="V55" s="13">
        <v>5558</v>
      </c>
    </row>
    <row r="56" spans="1:22" x14ac:dyDescent="0.25">
      <c r="A56" s="34">
        <v>0.29166666666424135</v>
      </c>
      <c r="B56" s="13">
        <v>6035</v>
      </c>
      <c r="C56" s="13">
        <v>2102.5</v>
      </c>
      <c r="D56" s="13">
        <v>3394</v>
      </c>
      <c r="E56" s="13">
        <v>5693.5</v>
      </c>
      <c r="F56" s="13">
        <v>6828.5</v>
      </c>
      <c r="G56" s="13"/>
      <c r="H56"/>
      <c r="I56" s="34">
        <v>0.29166666666424135</v>
      </c>
      <c r="J56" s="13">
        <v>1067.5</v>
      </c>
      <c r="K56" s="13">
        <v>563</v>
      </c>
      <c r="L56" s="13">
        <v>777.5</v>
      </c>
      <c r="M56" s="13">
        <v>960.25</v>
      </c>
      <c r="N56" s="13">
        <v>1088</v>
      </c>
      <c r="O56" s="13"/>
      <c r="Q56" s="34">
        <v>0.29166666666424135</v>
      </c>
      <c r="R56" s="13">
        <v>7223.75</v>
      </c>
      <c r="S56" s="13">
        <v>2699.75</v>
      </c>
      <c r="T56" s="13">
        <v>4236</v>
      </c>
      <c r="U56" s="13">
        <v>6792</v>
      </c>
      <c r="V56" s="13">
        <v>8068</v>
      </c>
    </row>
    <row r="57" spans="1:22" x14ac:dyDescent="0.25">
      <c r="A57" s="34">
        <v>0.33333333333575865</v>
      </c>
      <c r="B57" s="13">
        <v>8920.75</v>
      </c>
      <c r="C57" s="13">
        <v>2051</v>
      </c>
      <c r="D57" s="13">
        <v>4053</v>
      </c>
      <c r="E57" s="13">
        <v>7829.75</v>
      </c>
      <c r="F57" s="13">
        <v>9510.75</v>
      </c>
      <c r="G57" s="13"/>
      <c r="H57"/>
      <c r="I57" s="34">
        <v>0.33333333333575865</v>
      </c>
      <c r="J57" s="13">
        <v>1083.25</v>
      </c>
      <c r="K57" s="13">
        <v>584</v>
      </c>
      <c r="L57" s="13">
        <v>842</v>
      </c>
      <c r="M57" s="13">
        <v>982.5</v>
      </c>
      <c r="N57" s="13">
        <v>1114</v>
      </c>
      <c r="O57" s="13"/>
      <c r="Q57" s="34">
        <v>0.33333333333575865</v>
      </c>
      <c r="R57" s="13">
        <v>10192</v>
      </c>
      <c r="S57" s="13">
        <v>2668.75</v>
      </c>
      <c r="T57" s="13">
        <v>4967.5</v>
      </c>
      <c r="U57" s="13">
        <v>9038.5</v>
      </c>
      <c r="V57" s="13">
        <v>10853.25</v>
      </c>
    </row>
    <row r="58" spans="1:22" x14ac:dyDescent="0.25">
      <c r="A58" s="34">
        <v>0.375</v>
      </c>
      <c r="B58" s="13">
        <v>12737.5</v>
      </c>
      <c r="C58" s="13">
        <v>2190.75</v>
      </c>
      <c r="D58" s="13">
        <v>5595</v>
      </c>
      <c r="E58" s="13">
        <v>12321</v>
      </c>
      <c r="F58" s="13">
        <v>15068.5</v>
      </c>
      <c r="G58" s="13"/>
      <c r="H58"/>
      <c r="I58" s="34">
        <v>0.375</v>
      </c>
      <c r="J58" s="13">
        <v>1109</v>
      </c>
      <c r="K58" s="13">
        <v>596.5</v>
      </c>
      <c r="L58" s="13">
        <v>823</v>
      </c>
      <c r="M58" s="13">
        <v>1005.5</v>
      </c>
      <c r="N58" s="13">
        <v>1155</v>
      </c>
      <c r="O58" s="13"/>
      <c r="Q58" s="34">
        <v>0.375</v>
      </c>
      <c r="R58" s="13">
        <v>14097.75</v>
      </c>
      <c r="S58" s="13">
        <v>2823.75</v>
      </c>
      <c r="T58" s="13">
        <v>6531</v>
      </c>
      <c r="U58" s="13">
        <v>13712.5</v>
      </c>
      <c r="V58" s="13">
        <v>16625.75</v>
      </c>
    </row>
    <row r="59" spans="1:22" x14ac:dyDescent="0.25">
      <c r="A59" s="34">
        <v>0.41666666666424135</v>
      </c>
      <c r="B59" s="13">
        <v>17507</v>
      </c>
      <c r="C59" s="13">
        <v>2835.25</v>
      </c>
      <c r="D59" s="13">
        <v>8094</v>
      </c>
      <c r="E59" s="13">
        <v>19293.25</v>
      </c>
      <c r="F59" s="13">
        <v>22275.25</v>
      </c>
      <c r="G59" s="13"/>
      <c r="H59"/>
      <c r="I59" s="34">
        <v>0.41666666666424135</v>
      </c>
      <c r="J59" s="13">
        <v>1111.75</v>
      </c>
      <c r="K59" s="13">
        <v>592.25</v>
      </c>
      <c r="L59" s="13">
        <v>828</v>
      </c>
      <c r="M59" s="13">
        <v>1147.25</v>
      </c>
      <c r="N59" s="13">
        <v>1247.5</v>
      </c>
      <c r="O59" s="13"/>
      <c r="Q59" s="34">
        <v>0.41666666666424135</v>
      </c>
      <c r="R59" s="13">
        <v>18988.5</v>
      </c>
      <c r="S59" s="13">
        <v>3470.75</v>
      </c>
      <c r="T59" s="13">
        <v>9074.5</v>
      </c>
      <c r="U59" s="13">
        <v>20989.25</v>
      </c>
      <c r="V59" s="13">
        <v>24180.25</v>
      </c>
    </row>
    <row r="60" spans="1:22" x14ac:dyDescent="0.25">
      <c r="A60" s="34">
        <v>0.45833333333575865</v>
      </c>
      <c r="B60" s="13">
        <v>21242.25</v>
      </c>
      <c r="C60" s="13">
        <v>3398.25</v>
      </c>
      <c r="D60" s="13">
        <v>9886.5</v>
      </c>
      <c r="E60" s="13">
        <v>23919.25</v>
      </c>
      <c r="F60" s="13">
        <v>27290</v>
      </c>
      <c r="G60" s="13"/>
      <c r="H60"/>
      <c r="I60" s="34">
        <v>0.45833333333575865</v>
      </c>
      <c r="J60" s="13">
        <v>1066</v>
      </c>
      <c r="K60" s="13">
        <v>601</v>
      </c>
      <c r="L60" s="13">
        <v>848</v>
      </c>
      <c r="M60" s="13">
        <v>1108.25</v>
      </c>
      <c r="N60" s="13">
        <v>1225</v>
      </c>
      <c r="O60" s="13"/>
      <c r="Q60" s="34">
        <v>0.45833333333575865</v>
      </c>
      <c r="R60" s="13">
        <v>22729.5</v>
      </c>
      <c r="S60" s="13">
        <v>4051.25</v>
      </c>
      <c r="T60" s="13">
        <v>10909.5</v>
      </c>
      <c r="U60" s="13">
        <v>25701.75</v>
      </c>
      <c r="V60" s="13">
        <v>29283.75</v>
      </c>
    </row>
    <row r="61" spans="1:22" x14ac:dyDescent="0.25">
      <c r="A61" s="34">
        <v>0.5</v>
      </c>
      <c r="B61" s="13">
        <v>22667.25</v>
      </c>
      <c r="C61" s="13">
        <v>3709</v>
      </c>
      <c r="D61" s="13">
        <v>11720</v>
      </c>
      <c r="E61" s="13">
        <v>25726.75</v>
      </c>
      <c r="F61" s="13">
        <v>28411.25</v>
      </c>
      <c r="G61" s="13"/>
      <c r="H61"/>
      <c r="I61" s="34">
        <v>0.5</v>
      </c>
      <c r="J61" s="13">
        <v>1052.75</v>
      </c>
      <c r="K61" s="13">
        <v>593.25</v>
      </c>
      <c r="L61" s="13">
        <v>805.5</v>
      </c>
      <c r="M61" s="13">
        <v>1094.75</v>
      </c>
      <c r="N61" s="13">
        <v>1225.25</v>
      </c>
      <c r="O61" s="13"/>
      <c r="Q61" s="34">
        <v>0.5</v>
      </c>
      <c r="R61" s="13">
        <v>24120.5</v>
      </c>
      <c r="S61" s="13">
        <v>4357.75</v>
      </c>
      <c r="T61" s="13">
        <v>12731</v>
      </c>
      <c r="U61" s="13">
        <v>27426.5</v>
      </c>
      <c r="V61" s="13">
        <v>30401.5</v>
      </c>
    </row>
    <row r="62" spans="1:22" x14ac:dyDescent="0.25">
      <c r="A62" s="34">
        <v>0.54166666666424135</v>
      </c>
      <c r="B62" s="13">
        <v>22832.75</v>
      </c>
      <c r="C62" s="13">
        <v>4081.75</v>
      </c>
      <c r="D62" s="13">
        <v>12802.5</v>
      </c>
      <c r="E62" s="13">
        <v>25957.25</v>
      </c>
      <c r="F62" s="13">
        <v>27744.5</v>
      </c>
      <c r="G62" s="13"/>
      <c r="H62"/>
      <c r="I62" s="34">
        <v>0.54166666666424135</v>
      </c>
      <c r="J62" s="13">
        <v>1019.5</v>
      </c>
      <c r="K62" s="13">
        <v>556.5</v>
      </c>
      <c r="L62" s="13">
        <v>763</v>
      </c>
      <c r="M62" s="13">
        <v>1054.25</v>
      </c>
      <c r="N62" s="13">
        <v>1164.25</v>
      </c>
      <c r="O62" s="13"/>
      <c r="Q62" s="34">
        <v>0.54166666666424135</v>
      </c>
      <c r="R62" s="13">
        <v>24216.25</v>
      </c>
      <c r="S62" s="13">
        <v>4692.25</v>
      </c>
      <c r="T62" s="13">
        <v>13791.5</v>
      </c>
      <c r="U62" s="13">
        <v>27600.25</v>
      </c>
      <c r="V62" s="13">
        <v>29664</v>
      </c>
    </row>
    <row r="63" spans="1:22" x14ac:dyDescent="0.25">
      <c r="A63" s="34">
        <v>0.58333333333575865</v>
      </c>
      <c r="B63" s="13">
        <v>21382.5</v>
      </c>
      <c r="C63" s="13">
        <v>3938.75</v>
      </c>
      <c r="D63" s="13">
        <v>12114</v>
      </c>
      <c r="E63" s="13">
        <v>25002.25</v>
      </c>
      <c r="F63" s="13">
        <v>27045</v>
      </c>
      <c r="G63" s="13"/>
      <c r="H63"/>
      <c r="I63" s="34">
        <v>0.58333333333575865</v>
      </c>
      <c r="J63" s="13">
        <v>1003.75</v>
      </c>
      <c r="K63" s="13">
        <v>513.75</v>
      </c>
      <c r="L63" s="13">
        <v>748.5</v>
      </c>
      <c r="M63" s="13">
        <v>1043.25</v>
      </c>
      <c r="N63" s="13">
        <v>1168.5</v>
      </c>
      <c r="O63" s="13"/>
      <c r="Q63" s="34">
        <v>0.58333333333575865</v>
      </c>
      <c r="R63" s="13">
        <v>22734.5</v>
      </c>
      <c r="S63" s="13">
        <v>4507.25</v>
      </c>
      <c r="T63" s="13">
        <v>13112</v>
      </c>
      <c r="U63" s="13">
        <v>26577.5</v>
      </c>
      <c r="V63" s="13">
        <v>28972</v>
      </c>
    </row>
    <row r="64" spans="1:22" x14ac:dyDescent="0.25">
      <c r="A64" s="34">
        <v>0.625</v>
      </c>
      <c r="B64" s="13">
        <v>20668.25</v>
      </c>
      <c r="C64" s="13">
        <v>3734.5</v>
      </c>
      <c r="D64" s="13">
        <v>11254.5</v>
      </c>
      <c r="E64" s="13">
        <v>22889.5</v>
      </c>
      <c r="F64" s="13">
        <v>25397.75</v>
      </c>
      <c r="G64" s="13"/>
      <c r="H64"/>
      <c r="I64" s="34">
        <v>0.625</v>
      </c>
      <c r="J64" s="13">
        <v>917</v>
      </c>
      <c r="K64" s="13">
        <v>476.5</v>
      </c>
      <c r="L64" s="13">
        <v>721.5</v>
      </c>
      <c r="M64" s="13">
        <v>919</v>
      </c>
      <c r="N64" s="13">
        <v>1051.5</v>
      </c>
      <c r="O64" s="13"/>
      <c r="Q64" s="34">
        <v>0.625</v>
      </c>
      <c r="R64" s="13">
        <v>21914.75</v>
      </c>
      <c r="S64" s="13">
        <v>4264</v>
      </c>
      <c r="T64" s="13">
        <v>12204.5</v>
      </c>
      <c r="U64" s="13">
        <v>24276.75</v>
      </c>
      <c r="V64" s="13">
        <v>27132</v>
      </c>
    </row>
    <row r="65" spans="1:22" x14ac:dyDescent="0.25">
      <c r="A65" s="34">
        <v>0.66666666666424135</v>
      </c>
      <c r="B65" s="13">
        <v>19473.75</v>
      </c>
      <c r="C65" s="13">
        <v>3386</v>
      </c>
      <c r="D65" s="13">
        <v>10618.5</v>
      </c>
      <c r="E65" s="13">
        <v>21766</v>
      </c>
      <c r="F65" s="13">
        <v>23991.25</v>
      </c>
      <c r="G65" s="13"/>
      <c r="H65"/>
      <c r="I65" s="34">
        <v>0.66666666666424135</v>
      </c>
      <c r="J65" s="13">
        <v>816.25</v>
      </c>
      <c r="K65" s="13">
        <v>470.25</v>
      </c>
      <c r="L65" s="13">
        <v>618.5</v>
      </c>
      <c r="M65" s="13">
        <v>905</v>
      </c>
      <c r="N65" s="13">
        <v>1011</v>
      </c>
      <c r="O65" s="13"/>
      <c r="Q65" s="34">
        <v>0.66666666666424135</v>
      </c>
      <c r="R65" s="13">
        <v>20640.75</v>
      </c>
      <c r="S65" s="13">
        <v>3903</v>
      </c>
      <c r="T65" s="13">
        <v>11437</v>
      </c>
      <c r="U65" s="13">
        <v>23124.5</v>
      </c>
      <c r="V65" s="13">
        <v>25625.75</v>
      </c>
    </row>
    <row r="66" spans="1:22" x14ac:dyDescent="0.25">
      <c r="A66" s="34">
        <v>0.70833333333575865</v>
      </c>
      <c r="B66" s="13">
        <v>18167.25</v>
      </c>
      <c r="C66" s="13">
        <v>3010</v>
      </c>
      <c r="D66" s="13">
        <v>9480</v>
      </c>
      <c r="E66" s="13">
        <v>19594.25</v>
      </c>
      <c r="F66" s="13">
        <v>22119.5</v>
      </c>
      <c r="G66" s="13"/>
      <c r="H66"/>
      <c r="I66" s="34">
        <v>0.70833333333575865</v>
      </c>
      <c r="J66" s="13">
        <v>819.75</v>
      </c>
      <c r="K66" s="13">
        <v>457.75</v>
      </c>
      <c r="L66" s="13">
        <v>586.5</v>
      </c>
      <c r="M66" s="13">
        <v>828.25</v>
      </c>
      <c r="N66" s="13">
        <v>899.75</v>
      </c>
      <c r="O66" s="13"/>
      <c r="Q66" s="34">
        <v>0.70833333333575865</v>
      </c>
      <c r="R66" s="13">
        <v>19262</v>
      </c>
      <c r="S66" s="13">
        <v>3509.75</v>
      </c>
      <c r="T66" s="13">
        <v>10225</v>
      </c>
      <c r="U66" s="13">
        <v>20790</v>
      </c>
      <c r="V66" s="13">
        <v>23527.75</v>
      </c>
    </row>
    <row r="67" spans="1:22" x14ac:dyDescent="0.25">
      <c r="A67" s="34">
        <v>0.75</v>
      </c>
      <c r="B67" s="13">
        <v>13997</v>
      </c>
      <c r="C67" s="13">
        <v>2820.5</v>
      </c>
      <c r="D67" s="13">
        <v>7977</v>
      </c>
      <c r="E67" s="13">
        <v>15786</v>
      </c>
      <c r="F67" s="13">
        <v>17851</v>
      </c>
      <c r="G67" s="13"/>
      <c r="H67"/>
      <c r="I67" s="34">
        <v>0.75</v>
      </c>
      <c r="J67" s="13">
        <v>786.5</v>
      </c>
      <c r="K67" s="13">
        <v>380.5</v>
      </c>
      <c r="L67" s="13">
        <v>663</v>
      </c>
      <c r="M67" s="13">
        <v>780.75</v>
      </c>
      <c r="N67" s="13">
        <v>922.5</v>
      </c>
      <c r="O67" s="13"/>
      <c r="Q67" s="34">
        <v>0.75</v>
      </c>
      <c r="R67" s="13">
        <v>15045.5</v>
      </c>
      <c r="S67" s="13">
        <v>3235</v>
      </c>
      <c r="T67" s="13">
        <v>8768</v>
      </c>
      <c r="U67" s="13">
        <v>16861.25</v>
      </c>
      <c r="V67" s="13">
        <v>19150.25</v>
      </c>
    </row>
    <row r="68" spans="1:22" x14ac:dyDescent="0.25">
      <c r="A68" s="34">
        <v>0.79166666666424135</v>
      </c>
      <c r="B68" s="13">
        <v>9996.25</v>
      </c>
      <c r="C68" s="13">
        <v>2152.5</v>
      </c>
      <c r="D68" s="13">
        <v>6026.5</v>
      </c>
      <c r="E68" s="13">
        <v>11630.5</v>
      </c>
      <c r="F68" s="13">
        <v>12885.5</v>
      </c>
      <c r="G68" s="13"/>
      <c r="H68"/>
      <c r="I68" s="34">
        <v>0.79166666666424135</v>
      </c>
      <c r="J68" s="13">
        <v>651.5</v>
      </c>
      <c r="K68" s="13">
        <v>378.5</v>
      </c>
      <c r="L68" s="13">
        <v>527.5</v>
      </c>
      <c r="M68" s="13">
        <v>660</v>
      </c>
      <c r="N68" s="13">
        <v>735.75</v>
      </c>
      <c r="O68" s="13"/>
      <c r="Q68" s="34">
        <v>0.79166666666424135</v>
      </c>
      <c r="R68" s="13">
        <v>10810.5</v>
      </c>
      <c r="S68" s="13">
        <v>2558.5</v>
      </c>
      <c r="T68" s="13">
        <v>6630.5</v>
      </c>
      <c r="U68" s="13">
        <v>12514.75</v>
      </c>
      <c r="V68" s="13">
        <v>13870.75</v>
      </c>
    </row>
    <row r="69" spans="1:22" x14ac:dyDescent="0.25">
      <c r="A69" s="34">
        <v>0.83333333333575865</v>
      </c>
      <c r="B69" s="13">
        <v>7282.75</v>
      </c>
      <c r="C69" s="13">
        <v>1815.75</v>
      </c>
      <c r="D69" s="13">
        <v>4723.5</v>
      </c>
      <c r="E69" s="13">
        <v>8815</v>
      </c>
      <c r="F69" s="13">
        <v>9386.75</v>
      </c>
      <c r="G69" s="13"/>
      <c r="H69"/>
      <c r="I69" s="34">
        <v>0.83333333333575865</v>
      </c>
      <c r="J69" s="13">
        <v>546</v>
      </c>
      <c r="K69" s="13">
        <v>332.75</v>
      </c>
      <c r="L69" s="13">
        <v>452.5</v>
      </c>
      <c r="M69" s="13">
        <v>531.75</v>
      </c>
      <c r="N69" s="13">
        <v>617.5</v>
      </c>
      <c r="O69" s="13"/>
      <c r="Q69" s="34">
        <v>0.83333333333575865</v>
      </c>
      <c r="R69" s="13">
        <v>7943.75</v>
      </c>
      <c r="S69" s="13">
        <v>2174</v>
      </c>
      <c r="T69" s="13">
        <v>5239.5</v>
      </c>
      <c r="U69" s="13">
        <v>9473</v>
      </c>
      <c r="V69" s="13">
        <v>10142.75</v>
      </c>
    </row>
    <row r="70" spans="1:22" x14ac:dyDescent="0.25">
      <c r="A70" s="34">
        <v>0.875</v>
      </c>
      <c r="B70" s="13">
        <v>5328.25</v>
      </c>
      <c r="C70" s="13">
        <v>1291.75</v>
      </c>
      <c r="D70" s="13">
        <v>3323</v>
      </c>
      <c r="E70" s="13">
        <v>6337</v>
      </c>
      <c r="F70" s="13">
        <v>6444</v>
      </c>
      <c r="G70" s="13"/>
      <c r="H70"/>
      <c r="I70" s="34">
        <v>0.875</v>
      </c>
      <c r="J70" s="13">
        <v>503.25</v>
      </c>
      <c r="K70" s="13">
        <v>299.5</v>
      </c>
      <c r="L70" s="13">
        <v>403.5</v>
      </c>
      <c r="M70" s="13">
        <v>509</v>
      </c>
      <c r="N70" s="13">
        <v>525.75</v>
      </c>
      <c r="O70" s="13"/>
      <c r="Q70" s="34">
        <v>0.875</v>
      </c>
      <c r="R70" s="13">
        <v>5894.5</v>
      </c>
      <c r="S70" s="13">
        <v>1605.5</v>
      </c>
      <c r="T70" s="13">
        <v>3754</v>
      </c>
      <c r="U70" s="13">
        <v>6923.5</v>
      </c>
      <c r="V70" s="13">
        <v>7048.5</v>
      </c>
    </row>
    <row r="71" spans="1:22" x14ac:dyDescent="0.25">
      <c r="A71" s="34">
        <v>0.91666666666424135</v>
      </c>
      <c r="B71" s="13">
        <v>4023.5</v>
      </c>
      <c r="C71" s="13">
        <v>862.75</v>
      </c>
      <c r="D71" s="13">
        <v>2220.5</v>
      </c>
      <c r="E71" s="13">
        <v>4379</v>
      </c>
      <c r="F71" s="13">
        <v>3800.25</v>
      </c>
      <c r="G71" s="13"/>
      <c r="H71"/>
      <c r="I71" s="34">
        <v>0.91666666666424135</v>
      </c>
      <c r="J71" s="13">
        <v>499.25</v>
      </c>
      <c r="K71" s="13">
        <v>265</v>
      </c>
      <c r="L71" s="13">
        <v>349</v>
      </c>
      <c r="M71" s="13">
        <v>447.5</v>
      </c>
      <c r="N71" s="13">
        <v>407.5</v>
      </c>
      <c r="O71" s="13"/>
      <c r="Q71" s="34">
        <v>0.91666666666424135</v>
      </c>
      <c r="R71" s="13">
        <v>4562.75</v>
      </c>
      <c r="S71" s="13">
        <v>1136.75</v>
      </c>
      <c r="T71" s="13">
        <v>2590.5</v>
      </c>
      <c r="U71" s="13">
        <v>4883.75</v>
      </c>
      <c r="V71" s="13">
        <v>4255</v>
      </c>
    </row>
    <row r="72" spans="1:22" x14ac:dyDescent="0.25">
      <c r="A72" s="34">
        <v>0.95833333333575865</v>
      </c>
      <c r="B72" s="13">
        <v>2941.75</v>
      </c>
      <c r="C72" s="13">
        <v>582.25</v>
      </c>
      <c r="D72" s="13">
        <v>1355.5</v>
      </c>
      <c r="E72" s="13">
        <v>2611.75</v>
      </c>
      <c r="F72" s="13">
        <v>2133.75</v>
      </c>
      <c r="G72" s="13"/>
      <c r="H72"/>
      <c r="I72" s="34">
        <v>0.95833333333575865</v>
      </c>
      <c r="J72" s="13">
        <v>365</v>
      </c>
      <c r="K72" s="13">
        <v>311.75</v>
      </c>
      <c r="L72" s="13">
        <v>304</v>
      </c>
      <c r="M72" s="13">
        <v>351.5</v>
      </c>
      <c r="N72" s="13">
        <v>297.5</v>
      </c>
      <c r="O72" s="13"/>
      <c r="Q72" s="34">
        <v>0.95833333333575865</v>
      </c>
      <c r="R72" s="13">
        <v>3339.75</v>
      </c>
      <c r="S72" s="13">
        <v>903.25</v>
      </c>
      <c r="T72" s="13">
        <v>1675.5</v>
      </c>
      <c r="U72" s="13">
        <v>2998</v>
      </c>
      <c r="V72" s="13">
        <v>2459</v>
      </c>
    </row>
  </sheetData>
  <mergeCells count="6">
    <mergeCell ref="P47:T47"/>
    <mergeCell ref="I47:M47"/>
    <mergeCell ref="B47:F47"/>
    <mergeCell ref="B19:F19"/>
    <mergeCell ref="I19:M19"/>
    <mergeCell ref="P19:T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workbookViewId="0"/>
  </sheetViews>
  <sheetFormatPr defaultRowHeight="15" x14ac:dyDescent="0.25"/>
  <cols>
    <col min="2" max="2" width="28.7109375" customWidth="1"/>
  </cols>
  <sheetData>
    <row r="2" spans="1:2" x14ac:dyDescent="0.25">
      <c r="A2" s="9">
        <v>43906</v>
      </c>
      <c r="B2" t="s">
        <v>124</v>
      </c>
    </row>
    <row r="3" spans="1:2" x14ac:dyDescent="0.25">
      <c r="A3" s="9">
        <v>43913</v>
      </c>
      <c r="B3" t="s">
        <v>123</v>
      </c>
    </row>
    <row r="4" spans="1:2" x14ac:dyDescent="0.25">
      <c r="A4" s="9">
        <v>43980</v>
      </c>
      <c r="B4" t="s">
        <v>122</v>
      </c>
    </row>
    <row r="5" spans="1:2" x14ac:dyDescent="0.25">
      <c r="A5" s="9">
        <v>44001</v>
      </c>
      <c r="B5" t="s">
        <v>121</v>
      </c>
    </row>
    <row r="6" spans="1:2" x14ac:dyDescent="0.25">
      <c r="A6" s="9">
        <v>44022</v>
      </c>
      <c r="B6" t="s">
        <v>120</v>
      </c>
    </row>
    <row r="7" spans="1:2" x14ac:dyDescent="0.25">
      <c r="A7" s="9">
        <v>44027</v>
      </c>
      <c r="B7" t="s">
        <v>21</v>
      </c>
    </row>
    <row r="8" spans="1:2" x14ac:dyDescent="0.25">
      <c r="A8" s="9">
        <v>44054</v>
      </c>
      <c r="B8" t="s">
        <v>118</v>
      </c>
    </row>
    <row r="9" spans="1:2" x14ac:dyDescent="0.25">
      <c r="A9" s="9">
        <v>44055</v>
      </c>
      <c r="B9" t="s">
        <v>119</v>
      </c>
    </row>
    <row r="10" spans="1:2" x14ac:dyDescent="0.25">
      <c r="A10" s="9"/>
    </row>
    <row r="11" spans="1:2" x14ac:dyDescent="0.25">
      <c r="A11" s="9"/>
    </row>
    <row r="12" spans="1:2" x14ac:dyDescent="0.25">
      <c r="A12" s="9"/>
    </row>
    <row r="13" spans="1:2" x14ac:dyDescent="0.25">
      <c r="A13" s="9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3"/>
  <sheetViews>
    <sheetView workbookViewId="0"/>
  </sheetViews>
  <sheetFormatPr defaultRowHeight="15" x14ac:dyDescent="0.25"/>
  <cols>
    <col min="14" max="14" width="11.42578125" style="9" customWidth="1"/>
    <col min="15" max="15" width="17.5703125" customWidth="1"/>
    <col min="16" max="16" width="21.7109375" customWidth="1"/>
    <col min="17" max="17" width="17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157</v>
      </c>
      <c r="AF1" s="39" t="s">
        <v>16</v>
      </c>
      <c r="AG1" s="40">
        <v>43906</v>
      </c>
      <c r="AH1" s="39"/>
    </row>
    <row r="2" spans="1:34" x14ac:dyDescent="0.25">
      <c r="N2"/>
      <c r="O2" t="s">
        <v>111</v>
      </c>
      <c r="P2" t="s">
        <v>112</v>
      </c>
      <c r="Q2" t="s">
        <v>113</v>
      </c>
      <c r="AF2" s="39" t="s">
        <v>17</v>
      </c>
      <c r="AG2" s="40">
        <v>43913</v>
      </c>
      <c r="AH2" s="39"/>
    </row>
    <row r="3" spans="1:34" x14ac:dyDescent="0.25">
      <c r="N3" s="9">
        <v>43891</v>
      </c>
      <c r="AF3" s="39" t="s">
        <v>18</v>
      </c>
      <c r="AG3" s="40">
        <v>43980</v>
      </c>
      <c r="AH3" s="39"/>
    </row>
    <row r="4" spans="1:34" x14ac:dyDescent="0.25">
      <c r="N4" s="9">
        <v>43892</v>
      </c>
      <c r="O4" s="5">
        <v>95.121231495598295</v>
      </c>
      <c r="AF4" s="39" t="s">
        <v>19</v>
      </c>
      <c r="AG4" s="40">
        <v>44001</v>
      </c>
      <c r="AH4" s="39"/>
    </row>
    <row r="5" spans="1:34" x14ac:dyDescent="0.25">
      <c r="N5" s="9">
        <v>43893</v>
      </c>
      <c r="O5" s="5">
        <v>99.88898274405696</v>
      </c>
      <c r="AF5" s="39" t="s">
        <v>20</v>
      </c>
      <c r="AG5" s="40">
        <v>44022</v>
      </c>
      <c r="AH5" s="39"/>
    </row>
    <row r="6" spans="1:34" x14ac:dyDescent="0.25">
      <c r="N6" s="9">
        <v>43894</v>
      </c>
      <c r="O6" s="5">
        <v>118.76326014922883</v>
      </c>
      <c r="Q6" s="5">
        <v>85.229264936456801</v>
      </c>
      <c r="AF6" s="39" t="s">
        <v>21</v>
      </c>
      <c r="AG6" s="40">
        <v>44027</v>
      </c>
      <c r="AH6" s="39"/>
    </row>
    <row r="7" spans="1:34" x14ac:dyDescent="0.25">
      <c r="N7" s="9">
        <v>43895</v>
      </c>
      <c r="O7" s="5">
        <v>94.795089448703905</v>
      </c>
      <c r="P7" s="5">
        <f>AVERAGE(O4:O10)</f>
        <v>100.56572196422282</v>
      </c>
      <c r="Q7" s="5">
        <f>Q6*6/7+Q13/7</f>
        <v>87.614090995471912</v>
      </c>
      <c r="AF7" s="39" t="s">
        <v>22</v>
      </c>
      <c r="AG7" s="40">
        <v>44055</v>
      </c>
      <c r="AH7" s="39"/>
    </row>
    <row r="8" spans="1:34" x14ac:dyDescent="0.25">
      <c r="N8" s="9">
        <v>43896</v>
      </c>
      <c r="O8" s="5">
        <v>95.511303177050536</v>
      </c>
      <c r="P8" s="5">
        <f t="shared" ref="P8:P71" si="0">AVERAGE(O5:O11)</f>
        <v>100.61323973322799</v>
      </c>
      <c r="Q8" s="5">
        <f>Q6*5/7+Q13*2/7</f>
        <v>89.998917054486995</v>
      </c>
      <c r="AF8" s="39"/>
      <c r="AH8" s="39"/>
    </row>
    <row r="9" spans="1:34" x14ac:dyDescent="0.25">
      <c r="N9" s="9">
        <v>43897</v>
      </c>
      <c r="O9" s="5">
        <v>92.395477254798848</v>
      </c>
      <c r="P9" s="5">
        <f t="shared" si="0"/>
        <v>96.922750433201969</v>
      </c>
      <c r="Q9" s="5">
        <f>Q6*4/7+Q13*3/7</f>
        <v>92.383743113502106</v>
      </c>
      <c r="AF9" s="39"/>
      <c r="AG9" s="40">
        <v>43906</v>
      </c>
      <c r="AH9" s="39">
        <v>0</v>
      </c>
    </row>
    <row r="10" spans="1:34" x14ac:dyDescent="0.25">
      <c r="N10" s="9">
        <v>43898</v>
      </c>
      <c r="O10" s="5">
        <v>107.48470948012232</v>
      </c>
      <c r="P10" s="5">
        <f t="shared" si="0"/>
        <v>93.517647016438431</v>
      </c>
      <c r="Q10" s="5">
        <f>Q6*3/7+Q13*4/7</f>
        <v>94.768569172517203</v>
      </c>
      <c r="AF10" s="39"/>
      <c r="AG10" s="40">
        <v>43906</v>
      </c>
      <c r="AH10" s="39">
        <v>1</v>
      </c>
    </row>
    <row r="11" spans="1:34" x14ac:dyDescent="0.25">
      <c r="N11" s="9">
        <v>43899</v>
      </c>
      <c r="O11" s="5">
        <v>95.453855878634641</v>
      </c>
      <c r="P11" s="5">
        <f t="shared" si="0"/>
        <v>96.721936710910001</v>
      </c>
      <c r="Q11" s="5">
        <f>Q6*2/7+Q13*5/7</f>
        <v>97.153395231532286</v>
      </c>
      <c r="AF11" s="39"/>
      <c r="AH11" s="39"/>
    </row>
    <row r="12" spans="1:34" x14ac:dyDescent="0.25">
      <c r="N12" s="9">
        <v>43900</v>
      </c>
      <c r="O12" s="5">
        <v>74.055557643874749</v>
      </c>
      <c r="P12" s="5">
        <f t="shared" si="0"/>
        <v>94.710920093811154</v>
      </c>
      <c r="Q12" s="5">
        <f>Q6/7+Q13*6/7</f>
        <v>99.538221290547398</v>
      </c>
      <c r="AF12" s="39"/>
      <c r="AG12" s="40">
        <v>43913</v>
      </c>
      <c r="AH12" s="39">
        <v>0</v>
      </c>
    </row>
    <row r="13" spans="1:34" x14ac:dyDescent="0.25">
      <c r="N13" s="9">
        <v>43901</v>
      </c>
      <c r="O13" s="5">
        <v>94.927536231884062</v>
      </c>
      <c r="P13" s="5">
        <f t="shared" si="0"/>
        <v>90.451959201897211</v>
      </c>
      <c r="Q13" s="5">
        <v>101.92304734956248</v>
      </c>
      <c r="AF13" s="39"/>
      <c r="AG13" s="40">
        <v>43913</v>
      </c>
      <c r="AH13" s="39">
        <v>1</v>
      </c>
    </row>
    <row r="14" spans="1:34" x14ac:dyDescent="0.25">
      <c r="N14" s="9">
        <v>43902</v>
      </c>
      <c r="O14" s="5">
        <v>117.22511731000495</v>
      </c>
      <c r="P14" s="5">
        <f t="shared" si="0"/>
        <v>84.487424458546769</v>
      </c>
      <c r="Q14" s="5">
        <f>Q13*6/7+Q20/7</f>
        <v>92.758579727923504</v>
      </c>
      <c r="AF14" s="39"/>
      <c r="AH14" s="39"/>
    </row>
    <row r="15" spans="1:34" x14ac:dyDescent="0.25">
      <c r="N15" s="9">
        <v>43903</v>
      </c>
      <c r="O15" s="5">
        <v>81.434186857358597</v>
      </c>
      <c r="P15" s="5">
        <f t="shared" si="0"/>
        <v>79.673781254366233</v>
      </c>
      <c r="Q15" s="5">
        <f>Q13*5/7+Q20*2/7</f>
        <v>83.594112106284513</v>
      </c>
      <c r="AF15" s="39"/>
      <c r="AG15" s="40">
        <v>43980</v>
      </c>
      <c r="AH15" s="39">
        <v>0</v>
      </c>
    </row>
    <row r="16" spans="1:34" x14ac:dyDescent="0.25">
      <c r="N16" s="9">
        <v>43904</v>
      </c>
      <c r="O16" s="5">
        <v>62.58275101140125</v>
      </c>
      <c r="P16" s="5">
        <f t="shared" si="0"/>
        <v>75.765772709352206</v>
      </c>
      <c r="Q16" s="5">
        <f>Q13*4/7+Q20*3/7</f>
        <v>74.429644484645522</v>
      </c>
      <c r="AF16" s="39"/>
      <c r="AG16" s="40">
        <v>43980</v>
      </c>
      <c r="AH16" s="39">
        <v>1</v>
      </c>
    </row>
    <row r="17" spans="14:34" x14ac:dyDescent="0.25">
      <c r="N17" s="9">
        <v>43905</v>
      </c>
      <c r="O17" s="5">
        <v>65.732966276668961</v>
      </c>
      <c r="P17" s="5">
        <f t="shared" si="0"/>
        <v>67.344825664974636</v>
      </c>
      <c r="Q17" s="5">
        <f>Q13*3/7+Q20*4/7</f>
        <v>65.265176863006531</v>
      </c>
      <c r="AF17" s="39"/>
      <c r="AH17" s="39"/>
    </row>
    <row r="18" spans="14:34" x14ac:dyDescent="0.25">
      <c r="N18" s="9">
        <v>43906</v>
      </c>
      <c r="O18" s="5">
        <v>61.758353449371107</v>
      </c>
      <c r="P18" s="5">
        <f t="shared" si="0"/>
        <v>55.157221469895525</v>
      </c>
      <c r="Q18" s="5">
        <f>Q13*2/7+Q20*5/7</f>
        <v>56.100709241367539</v>
      </c>
      <c r="AF18" s="39"/>
      <c r="AG18" s="40">
        <v>44001</v>
      </c>
      <c r="AH18" s="39">
        <v>0</v>
      </c>
    </row>
    <row r="19" spans="14:34" x14ac:dyDescent="0.25">
      <c r="N19" s="9">
        <v>43907</v>
      </c>
      <c r="O19" s="5">
        <v>46.699497828776593</v>
      </c>
      <c r="P19" s="5">
        <f t="shared" si="0"/>
        <v>47.481095978800298</v>
      </c>
      <c r="Q19" s="5">
        <f>Q13/7+Q20*6/7</f>
        <v>46.936241619728548</v>
      </c>
      <c r="AF19" s="39"/>
      <c r="AG19" s="40">
        <v>44001</v>
      </c>
      <c r="AH19" s="39">
        <v>1</v>
      </c>
    </row>
    <row r="20" spans="14:34" x14ac:dyDescent="0.25">
      <c r="N20" s="9">
        <v>43908</v>
      </c>
      <c r="O20" s="5">
        <v>35.980906921241051</v>
      </c>
      <c r="P20" s="5">
        <f t="shared" si="0"/>
        <v>40.574024950451175</v>
      </c>
      <c r="Q20" s="5">
        <v>37.771773998089564</v>
      </c>
      <c r="AF20" s="39"/>
      <c r="AH20" s="39"/>
    </row>
    <row r="21" spans="14:34" x14ac:dyDescent="0.25">
      <c r="N21" s="9">
        <v>43909</v>
      </c>
      <c r="O21" s="5">
        <v>31.911887944451095</v>
      </c>
      <c r="P21" s="5">
        <f t="shared" si="0"/>
        <v>33.080518452501984</v>
      </c>
      <c r="Q21" s="5">
        <f>Q20*6/7+Q27/7</f>
        <v>33.303239838673889</v>
      </c>
      <c r="AF21" s="39"/>
      <c r="AG21" s="40">
        <v>44022</v>
      </c>
      <c r="AH21" s="39">
        <v>0</v>
      </c>
    </row>
    <row r="22" spans="14:34" x14ac:dyDescent="0.25">
      <c r="N22" s="9">
        <v>43910</v>
      </c>
      <c r="O22" s="5">
        <v>27.701308419692058</v>
      </c>
      <c r="P22" s="5">
        <f t="shared" si="0"/>
        <v>26.602519983832426</v>
      </c>
      <c r="Q22" s="5">
        <f>Q20*5/7+Q27*2/7</f>
        <v>28.834705679258224</v>
      </c>
      <c r="AF22" s="39"/>
      <c r="AG22" s="40">
        <v>44022</v>
      </c>
      <c r="AH22" s="39">
        <v>1</v>
      </c>
    </row>
    <row r="23" spans="14:34" x14ac:dyDescent="0.25">
      <c r="N23" s="9">
        <v>43911</v>
      </c>
      <c r="O23" s="5">
        <v>14.233253812957354</v>
      </c>
      <c r="P23" s="5">
        <f t="shared" si="0"/>
        <v>20.887971494322034</v>
      </c>
      <c r="Q23" s="5">
        <f>Q20*4/7+Q27*3/7</f>
        <v>24.366171519842556</v>
      </c>
      <c r="AF23" s="39"/>
      <c r="AH23" s="39"/>
    </row>
    <row r="24" spans="14:34" x14ac:dyDescent="0.25">
      <c r="N24" s="9">
        <v>43912</v>
      </c>
      <c r="O24" s="5">
        <v>13.27842079102464</v>
      </c>
      <c r="P24" s="5">
        <f t="shared" si="0"/>
        <v>16.452441277416266</v>
      </c>
      <c r="Q24" s="5">
        <f>Q20*3/7+Q27*4/7</f>
        <v>19.897637360426881</v>
      </c>
      <c r="AF24" s="39"/>
      <c r="AG24" s="40">
        <v>44027</v>
      </c>
      <c r="AH24" s="39">
        <v>0</v>
      </c>
    </row>
    <row r="25" spans="14:34" x14ac:dyDescent="0.25">
      <c r="N25" s="9">
        <v>43913</v>
      </c>
      <c r="O25" s="5">
        <v>16.412364168684196</v>
      </c>
      <c r="P25" s="5">
        <f t="shared" si="0"/>
        <v>12.495668788612111</v>
      </c>
      <c r="Q25" s="5">
        <f>Q20*2/7+Q27*5/7</f>
        <v>15.429103201011213</v>
      </c>
      <c r="AF25" s="39"/>
      <c r="AG25" s="40">
        <v>44027</v>
      </c>
      <c r="AH25" s="39">
        <v>1</v>
      </c>
    </row>
    <row r="26" spans="14:34" x14ac:dyDescent="0.25">
      <c r="N26" s="9">
        <v>43914</v>
      </c>
      <c r="O26" s="5">
        <v>6.6976584022038566</v>
      </c>
      <c r="P26" s="5">
        <f t="shared" si="0"/>
        <v>9.1405527812330671</v>
      </c>
      <c r="Q26" s="5">
        <f>Q20/7+Q27*6/7</f>
        <v>10.960569041595543</v>
      </c>
      <c r="AF26" s="39"/>
      <c r="AH26" s="39"/>
    </row>
    <row r="27" spans="14:34" x14ac:dyDescent="0.25">
      <c r="N27" s="9">
        <v>43915</v>
      </c>
      <c r="O27" s="5">
        <v>4.9321954029006756</v>
      </c>
      <c r="P27" s="5">
        <f t="shared" si="0"/>
        <v>7.5171979053621119</v>
      </c>
      <c r="Q27" s="5">
        <v>6.4920348821798717</v>
      </c>
      <c r="AF27" s="39"/>
      <c r="AG27" s="40">
        <v>44055</v>
      </c>
      <c r="AH27" s="39">
        <v>0</v>
      </c>
    </row>
    <row r="28" spans="14:34" x14ac:dyDescent="0.25">
      <c r="N28" s="9">
        <v>43916</v>
      </c>
      <c r="O28" s="5">
        <v>4.2144805228220035</v>
      </c>
      <c r="P28" s="5">
        <f t="shared" si="0"/>
        <v>5.9939468985834834</v>
      </c>
      <c r="Q28" s="5">
        <f>Q27*6/7+Q34/7</f>
        <v>6.1302938847087463</v>
      </c>
      <c r="AG28" s="40">
        <v>44055</v>
      </c>
      <c r="AH28" s="39">
        <v>1</v>
      </c>
    </row>
    <row r="29" spans="14:34" x14ac:dyDescent="0.25">
      <c r="N29" s="9">
        <v>43917</v>
      </c>
      <c r="O29" s="5">
        <v>4.2154963680387407</v>
      </c>
      <c r="P29" s="5">
        <f t="shared" si="0"/>
        <v>4.2992287622121115</v>
      </c>
      <c r="Q29" s="5">
        <f>Q27*5/7+Q34*2/7</f>
        <v>5.7685528872376199</v>
      </c>
    </row>
    <row r="30" spans="14:34" x14ac:dyDescent="0.25">
      <c r="N30" s="9">
        <v>43918</v>
      </c>
      <c r="O30" s="5">
        <v>2.8697696818606762</v>
      </c>
      <c r="P30" s="5">
        <f t="shared" si="0"/>
        <v>3.8862372872656303</v>
      </c>
      <c r="Q30" s="5">
        <f>Q27*4/7+Q34*3/7</f>
        <v>5.4068118897664945</v>
      </c>
    </row>
    <row r="31" spans="14:34" x14ac:dyDescent="0.25">
      <c r="N31" s="9">
        <v>43919</v>
      </c>
      <c r="O31" s="5">
        <v>2.6156637435742365</v>
      </c>
      <c r="P31" s="5">
        <f t="shared" si="0"/>
        <v>3.6441965082758494</v>
      </c>
      <c r="Q31" s="5">
        <f>Q27*3/7+Q34*4/7</f>
        <v>5.0450708922953691</v>
      </c>
    </row>
    <row r="32" spans="14:34" x14ac:dyDescent="0.25">
      <c r="N32" s="9">
        <v>43920</v>
      </c>
      <c r="O32" s="5">
        <v>4.5493372140845958</v>
      </c>
      <c r="P32" s="5">
        <f t="shared" si="0"/>
        <v>3.5852601081792494</v>
      </c>
      <c r="Q32" s="5">
        <f>Q27*2/7+Q34*5/7</f>
        <v>4.6833298948242428</v>
      </c>
    </row>
    <row r="33" spans="14:17" x14ac:dyDescent="0.25">
      <c r="N33" s="9">
        <v>43921</v>
      </c>
      <c r="O33" s="5">
        <v>3.8067180775784881</v>
      </c>
      <c r="P33" s="5">
        <f t="shared" si="0"/>
        <v>3.5575193904221609</v>
      </c>
      <c r="Q33" s="5">
        <f>Q27/7+Q34*6/7</f>
        <v>4.3215888973531174</v>
      </c>
    </row>
    <row r="34" spans="14:17" x14ac:dyDescent="0.25">
      <c r="N34" s="9">
        <v>43922</v>
      </c>
      <c r="O34" s="5">
        <v>3.2379099499722068</v>
      </c>
      <c r="P34" s="5">
        <f t="shared" si="0"/>
        <v>3.5398822425010121</v>
      </c>
      <c r="Q34" s="5">
        <v>3.9598478998819915</v>
      </c>
    </row>
    <row r="35" spans="14:17" x14ac:dyDescent="0.25">
      <c r="N35" s="9">
        <v>43923</v>
      </c>
      <c r="O35" s="5">
        <v>3.8019257221458047</v>
      </c>
      <c r="P35" s="5">
        <f t="shared" si="0"/>
        <v>3.5978014837024417</v>
      </c>
      <c r="Q35" s="5">
        <f>Q34*6/7+Q41/7</f>
        <v>3.8185493137221664</v>
      </c>
    </row>
    <row r="36" spans="14:17" x14ac:dyDescent="0.25">
      <c r="N36" s="9">
        <v>43924</v>
      </c>
      <c r="O36" s="5">
        <v>4.0213113437391232</v>
      </c>
      <c r="P36" s="5">
        <f t="shared" si="0"/>
        <v>3.5602730431387681</v>
      </c>
      <c r="Q36" s="5">
        <f>Q34*5/7+Q41*2/7</f>
        <v>3.6772507275623409</v>
      </c>
    </row>
    <row r="37" spans="14:17" x14ac:dyDescent="0.25">
      <c r="N37" s="9">
        <v>43925</v>
      </c>
      <c r="O37" s="5">
        <v>2.7463096464126329</v>
      </c>
      <c r="P37" s="5">
        <f t="shared" si="0"/>
        <v>3.5251534518157617</v>
      </c>
      <c r="Q37" s="5">
        <f>Q34*4/7+Q41*3/7</f>
        <v>3.5359521414025155</v>
      </c>
    </row>
    <row r="38" spans="14:17" x14ac:dyDescent="0.25">
      <c r="N38" s="9">
        <v>43926</v>
      </c>
      <c r="O38" s="5">
        <v>3.0210984319842376</v>
      </c>
      <c r="P38" s="5">
        <f t="shared" si="0"/>
        <v>3.5685773400469603</v>
      </c>
      <c r="Q38" s="5">
        <f>Q34*3/7+Q41*4/7</f>
        <v>3.3946535552426909</v>
      </c>
    </row>
    <row r="39" spans="14:17" x14ac:dyDescent="0.25">
      <c r="N39" s="9">
        <v>43927</v>
      </c>
      <c r="O39" s="5">
        <v>4.2866381301388845</v>
      </c>
      <c r="P39" s="5">
        <f t="shared" si="0"/>
        <v>3.5886000104114797</v>
      </c>
      <c r="Q39" s="5">
        <f>Q34*2/7+Q41*5/7</f>
        <v>3.2533549690828654</v>
      </c>
    </row>
    <row r="40" spans="14:17" x14ac:dyDescent="0.25">
      <c r="N40" s="9">
        <v>43928</v>
      </c>
      <c r="O40" s="5">
        <v>3.5608809383174416</v>
      </c>
      <c r="P40" s="5">
        <f t="shared" si="0"/>
        <v>3.4478070895827306</v>
      </c>
      <c r="Q40" s="5">
        <f>Q34/7+Q41*6/7</f>
        <v>3.1120563829230399</v>
      </c>
    </row>
    <row r="41" spans="14:17" x14ac:dyDescent="0.25">
      <c r="N41" s="9">
        <v>43929</v>
      </c>
      <c r="O41" s="5">
        <v>3.5418771675905951</v>
      </c>
      <c r="P41" s="5">
        <f t="shared" si="0"/>
        <v>3.4110743733246731</v>
      </c>
      <c r="Q41" s="5">
        <v>2.9707577967632148</v>
      </c>
    </row>
    <row r="42" spans="14:17" x14ac:dyDescent="0.25">
      <c r="N42" s="9">
        <v>43930</v>
      </c>
      <c r="O42" s="5">
        <v>3.9420844146974456</v>
      </c>
      <c r="P42" s="5">
        <f t="shared" si="0"/>
        <v>3.3282589488686729</v>
      </c>
      <c r="Q42" s="5">
        <f>Q41*6/7+Q48/7</f>
        <v>2.9411554057953775</v>
      </c>
    </row>
    <row r="43" spans="14:17" x14ac:dyDescent="0.25">
      <c r="N43" s="9">
        <v>43931</v>
      </c>
      <c r="O43" s="5">
        <v>3.0357608979378754</v>
      </c>
      <c r="P43" s="5">
        <f t="shared" si="0"/>
        <v>3.0567893236892298</v>
      </c>
      <c r="Q43" s="5">
        <f>Q41*5/7+Q48*2/7</f>
        <v>2.9115530148275397</v>
      </c>
    </row>
    <row r="44" spans="14:17" x14ac:dyDescent="0.25">
      <c r="N44" s="9">
        <v>43932</v>
      </c>
      <c r="O44" s="5">
        <v>2.4891806326062329</v>
      </c>
      <c r="P44" s="5">
        <f t="shared" si="0"/>
        <v>3.0634459218658585</v>
      </c>
      <c r="Q44" s="5">
        <f>Q41*4/7+Q48*3/7</f>
        <v>2.8819506238597019</v>
      </c>
    </row>
    <row r="45" spans="14:17" x14ac:dyDescent="0.25">
      <c r="N45" s="9">
        <v>43933</v>
      </c>
      <c r="O45" s="5">
        <v>2.4413904607922392</v>
      </c>
      <c r="P45" s="5">
        <f t="shared" si="0"/>
        <v>3.0330243089177995</v>
      </c>
      <c r="Q45" s="5">
        <f>Q41*3/7+Q48*4/7</f>
        <v>2.8523482328918646</v>
      </c>
    </row>
    <row r="46" spans="14:17" x14ac:dyDescent="0.25">
      <c r="N46" s="9">
        <v>43934</v>
      </c>
      <c r="O46" s="5">
        <v>2.38635075388278</v>
      </c>
      <c r="P46" s="5">
        <f t="shared" si="0"/>
        <v>2.9033688428551474</v>
      </c>
      <c r="Q46" s="5">
        <f>Q41*2/7+Q48*5/7</f>
        <v>2.8227458419240268</v>
      </c>
    </row>
    <row r="47" spans="14:17" x14ac:dyDescent="0.25">
      <c r="N47" s="9">
        <v>43935</v>
      </c>
      <c r="O47" s="5">
        <v>3.6074771255538369</v>
      </c>
      <c r="P47" s="5">
        <f t="shared" si="0"/>
        <v>3.0636576454342324</v>
      </c>
      <c r="Q47" s="5">
        <f>Q41/7+Q48*6/7</f>
        <v>2.793143450956189</v>
      </c>
    </row>
    <row r="48" spans="14:17" x14ac:dyDescent="0.25">
      <c r="N48" s="9">
        <v>43936</v>
      </c>
      <c r="O48" s="5">
        <v>3.3289258769541883</v>
      </c>
      <c r="P48" s="5">
        <f t="shared" si="0"/>
        <v>3.1176895705769256</v>
      </c>
      <c r="Q48" s="5">
        <v>2.7635410599883516</v>
      </c>
    </row>
    <row r="49" spans="14:17" x14ac:dyDescent="0.25">
      <c r="N49" s="9">
        <v>43937</v>
      </c>
      <c r="O49" s="5">
        <v>3.0344961522588791</v>
      </c>
      <c r="P49" s="5">
        <f t="shared" si="0"/>
        <v>3.2348642647716201</v>
      </c>
      <c r="Q49" s="5">
        <f>Q48*6/7+Q55/7</f>
        <v>2.7763618377351689</v>
      </c>
    </row>
    <row r="50" spans="14:17" x14ac:dyDescent="0.25">
      <c r="N50" s="9">
        <v>43938</v>
      </c>
      <c r="O50" s="5">
        <v>4.157782515991471</v>
      </c>
      <c r="P50" s="5">
        <f t="shared" si="0"/>
        <v>3.7592266440042512</v>
      </c>
      <c r="Q50" s="5">
        <f>Q48*5/7+Q55*2/7</f>
        <v>2.7891826154819861</v>
      </c>
    </row>
    <row r="51" spans="14:17" x14ac:dyDescent="0.25">
      <c r="N51" s="9">
        <v>43939</v>
      </c>
      <c r="O51" s="5">
        <v>2.8674041086050854</v>
      </c>
      <c r="P51" s="5">
        <f t="shared" si="0"/>
        <v>3.7667747768531266</v>
      </c>
      <c r="Q51" s="5">
        <f>Q48*4/7+Q55*3/7</f>
        <v>2.8020033932288033</v>
      </c>
    </row>
    <row r="52" spans="14:17" x14ac:dyDescent="0.25">
      <c r="N52" s="9">
        <v>43940</v>
      </c>
      <c r="O52" s="5">
        <v>3.2616133201550976</v>
      </c>
      <c r="P52" s="5">
        <f t="shared" si="0"/>
        <v>3.8128425778214634</v>
      </c>
      <c r="Q52" s="5">
        <f>Q48*3/7+Q55*4/7</f>
        <v>2.8148241709756205</v>
      </c>
    </row>
    <row r="53" spans="14:17" x14ac:dyDescent="0.25">
      <c r="N53" s="9">
        <v>43941</v>
      </c>
      <c r="O53" s="5">
        <v>6.0568874085111979</v>
      </c>
      <c r="P53" s="5">
        <f t="shared" si="0"/>
        <v>3.8781117581355287</v>
      </c>
      <c r="Q53" s="5">
        <f>Q48*2/7+Q55*5/7</f>
        <v>2.8276449487224378</v>
      </c>
    </row>
    <row r="54" spans="14:17" x14ac:dyDescent="0.25">
      <c r="N54" s="9">
        <v>43942</v>
      </c>
      <c r="O54" s="5">
        <v>3.660314055495971</v>
      </c>
      <c r="P54" s="5">
        <f t="shared" si="0"/>
        <v>3.7967149292031239</v>
      </c>
      <c r="Q54" s="5">
        <f>Q48/7+Q55*6/7</f>
        <v>2.840465726469255</v>
      </c>
    </row>
    <row r="55" spans="14:17" x14ac:dyDescent="0.25">
      <c r="N55" s="9">
        <v>43943</v>
      </c>
      <c r="O55" s="5">
        <v>3.6514004837325427</v>
      </c>
      <c r="P55" s="5">
        <f t="shared" si="0"/>
        <v>3.771874196395129</v>
      </c>
      <c r="Q55" s="5">
        <v>2.8532865042160722</v>
      </c>
    </row>
    <row r="56" spans="14:17" x14ac:dyDescent="0.25">
      <c r="N56" s="9">
        <v>43944</v>
      </c>
      <c r="O56" s="5">
        <v>3.4913804144573377</v>
      </c>
      <c r="P56" s="5">
        <f t="shared" si="0"/>
        <v>3.5584888554863077</v>
      </c>
      <c r="Q56" s="5">
        <f>Q55*6/7+Q62/7</f>
        <v>2.8553577247751205</v>
      </c>
    </row>
    <row r="57" spans="14:17" x14ac:dyDescent="0.25">
      <c r="N57" s="9">
        <v>43945</v>
      </c>
      <c r="O57" s="5">
        <v>3.5880047134646369</v>
      </c>
      <c r="P57" s="5">
        <f t="shared" si="0"/>
        <v>3.2646639968375899</v>
      </c>
      <c r="Q57" s="5">
        <f>Q55*5/7+Q62*2/7</f>
        <v>2.8574289453341688</v>
      </c>
    </row>
    <row r="58" spans="14:17" x14ac:dyDescent="0.25">
      <c r="N58" s="9">
        <v>43946</v>
      </c>
      <c r="O58" s="5">
        <v>2.6935189789491134</v>
      </c>
      <c r="P58" s="5">
        <f t="shared" si="0"/>
        <v>3.2574512749041458</v>
      </c>
      <c r="Q58" s="5">
        <f>Q55*4/7+Q62*3/7</f>
        <v>2.8595001658932171</v>
      </c>
    </row>
    <row r="59" spans="14:17" x14ac:dyDescent="0.25">
      <c r="N59" s="9">
        <v>43947</v>
      </c>
      <c r="O59" s="5">
        <v>1.7679159337933523</v>
      </c>
      <c r="P59" s="5">
        <f t="shared" si="0"/>
        <v>3.2586075865636173</v>
      </c>
      <c r="Q59" s="5">
        <f>Q55*3/7+Q62*4/7</f>
        <v>2.8615713864522654</v>
      </c>
    </row>
    <row r="60" spans="14:17" x14ac:dyDescent="0.25">
      <c r="N60" s="9">
        <v>43948</v>
      </c>
      <c r="O60" s="5">
        <v>4.0001133979701766</v>
      </c>
      <c r="P60" s="5">
        <f t="shared" si="0"/>
        <v>3.3159266988261882</v>
      </c>
      <c r="Q60" s="5">
        <f>Q55*2/7+Q62*5/7</f>
        <v>2.8636426070113141</v>
      </c>
    </row>
    <row r="61" spans="14:17" x14ac:dyDescent="0.25">
      <c r="N61" s="9">
        <v>43949</v>
      </c>
      <c r="O61" s="5">
        <v>3.6098250019618616</v>
      </c>
      <c r="P61" s="5">
        <f t="shared" si="0"/>
        <v>3.1756961413838098</v>
      </c>
      <c r="Q61" s="5">
        <f>Q55/7+Q62*6/7</f>
        <v>2.8657138275703624</v>
      </c>
    </row>
    <row r="62" spans="14:17" x14ac:dyDescent="0.25">
      <c r="N62" s="9">
        <v>43950</v>
      </c>
      <c r="O62" s="5">
        <v>3.6594946653488432</v>
      </c>
      <c r="P62" s="5">
        <f t="shared" si="0"/>
        <v>3.0407245360496211</v>
      </c>
      <c r="Q62" s="5">
        <v>2.8677850481294107</v>
      </c>
    </row>
    <row r="63" spans="14:17" x14ac:dyDescent="0.25">
      <c r="N63" s="9">
        <v>43951</v>
      </c>
      <c r="O63" s="5">
        <v>3.892614200295335</v>
      </c>
      <c r="P63" s="5">
        <f t="shared" si="0"/>
        <v>3.5833735832517797</v>
      </c>
      <c r="Q63" s="5">
        <f>Q62*6/7+Q69/7</f>
        <v>2.8795458158058209</v>
      </c>
    </row>
    <row r="64" spans="14:17" x14ac:dyDescent="0.25">
      <c r="N64" s="9">
        <v>43952</v>
      </c>
      <c r="O64" s="5">
        <v>2.6063908113679872</v>
      </c>
      <c r="P64" s="5">
        <f t="shared" si="0"/>
        <v>3.5891369514217311</v>
      </c>
      <c r="Q64" s="5">
        <f>Q62*5/7+Q69*2/7</f>
        <v>2.8913065834822316</v>
      </c>
    </row>
    <row r="65" spans="14:17" x14ac:dyDescent="0.25">
      <c r="N65" s="9">
        <v>43953</v>
      </c>
      <c r="O65" s="5">
        <v>1.7487177416097897</v>
      </c>
      <c r="P65" s="5">
        <f t="shared" si="0"/>
        <v>3.6506558047357265</v>
      </c>
      <c r="Q65" s="5">
        <f>Q62*4/7+Q69*3/7</f>
        <v>2.9030673511586418</v>
      </c>
    </row>
    <row r="66" spans="14:17" x14ac:dyDescent="0.25">
      <c r="N66" s="9">
        <v>43954</v>
      </c>
      <c r="O66" s="5">
        <v>5.5664592642084605</v>
      </c>
      <c r="P66" s="5">
        <f t="shared" si="0"/>
        <v>3.6974754931015767</v>
      </c>
      <c r="Q66" s="5">
        <f>Q62*3/7+Q69*4/7</f>
        <v>2.914828118835052</v>
      </c>
    </row>
    <row r="67" spans="14:17" x14ac:dyDescent="0.25">
      <c r="N67" s="9">
        <v>43955</v>
      </c>
      <c r="O67" s="5">
        <v>4.0404569751598363</v>
      </c>
      <c r="P67" s="5">
        <f t="shared" si="0"/>
        <v>3.6850474029424207</v>
      </c>
      <c r="Q67" s="5">
        <f>Q62*2/7+Q69*5/7</f>
        <v>2.9265888865114622</v>
      </c>
    </row>
    <row r="68" spans="14:17" x14ac:dyDescent="0.25">
      <c r="N68" s="9">
        <v>43956</v>
      </c>
      <c r="O68" s="5">
        <v>4.0404569751598363</v>
      </c>
      <c r="P68" s="5">
        <f t="shared" si="0"/>
        <v>3.8000679932486952</v>
      </c>
      <c r="Q68" s="5">
        <f>Q62/7+Q69*6/7</f>
        <v>2.9383496541878729</v>
      </c>
    </row>
    <row r="69" spans="14:17" x14ac:dyDescent="0.25">
      <c r="N69" s="9">
        <v>43957</v>
      </c>
      <c r="O69" s="5">
        <v>3.9872324839097901</v>
      </c>
      <c r="P69" s="5">
        <f t="shared" si="0"/>
        <v>3.9893865916611575</v>
      </c>
      <c r="Q69" s="5">
        <v>2.9501104218642831</v>
      </c>
    </row>
    <row r="70" spans="14:17" x14ac:dyDescent="0.25">
      <c r="N70" s="9">
        <v>43958</v>
      </c>
      <c r="O70" s="5">
        <v>3.8056175691812473</v>
      </c>
      <c r="P70" s="5">
        <f t="shared" si="0"/>
        <v>3.4862592675366559</v>
      </c>
      <c r="Q70" s="5">
        <f>Q69*6/7+Q76/7</f>
        <v>2.9645499187298747</v>
      </c>
    </row>
    <row r="71" spans="14:17" x14ac:dyDescent="0.25">
      <c r="N71" s="9">
        <v>43959</v>
      </c>
      <c r="O71" s="5">
        <v>3.4115349435119033</v>
      </c>
      <c r="P71" s="5">
        <f t="shared" si="0"/>
        <v>3.4363747643210329</v>
      </c>
      <c r="Q71" s="5">
        <f>Q69*5/7+Q76*2/7</f>
        <v>2.9789894155954668</v>
      </c>
    </row>
    <row r="72" spans="14:17" x14ac:dyDescent="0.25">
      <c r="N72" s="9">
        <v>43960</v>
      </c>
      <c r="O72" s="5">
        <v>3.073947930497027</v>
      </c>
      <c r="P72" s="5">
        <f t="shared" ref="P72:P135" si="1">AVERAGE(O69:O75)</f>
        <v>3.4353748034511464</v>
      </c>
      <c r="Q72" s="5">
        <f>Q69*4/7+Q76*3/7</f>
        <v>2.9934289124610585</v>
      </c>
    </row>
    <row r="73" spans="14:17" x14ac:dyDescent="0.25">
      <c r="N73" s="9">
        <v>43961</v>
      </c>
      <c r="O73" s="5">
        <v>2.04456799533695</v>
      </c>
      <c r="P73" s="5">
        <f t="shared" si="1"/>
        <v>3.450652130822256</v>
      </c>
      <c r="Q73" s="5">
        <f>Q69*3/7+Q76*4/7</f>
        <v>3.0078684093266501</v>
      </c>
    </row>
    <row r="74" spans="14:17" x14ac:dyDescent="0.25">
      <c r="N74" s="9">
        <v>43962</v>
      </c>
      <c r="O74" s="5">
        <v>3.6912654526504736</v>
      </c>
      <c r="P74" s="5">
        <f t="shared" si="1"/>
        <v>3.4535212284466099</v>
      </c>
      <c r="Q74" s="5">
        <f>Q69*2/7+Q76*5/7</f>
        <v>3.0223079061922422</v>
      </c>
    </row>
    <row r="75" spans="14:17" x14ac:dyDescent="0.25">
      <c r="N75" s="9">
        <v>43963</v>
      </c>
      <c r="O75" s="5">
        <v>4.033457249070632</v>
      </c>
      <c r="P75" s="5">
        <f t="shared" si="1"/>
        <v>3.5551709400772298</v>
      </c>
      <c r="Q75" s="5">
        <f>Q69/7+Q76*6/7</f>
        <v>3.0367474030578343</v>
      </c>
    </row>
    <row r="76" spans="14:17" x14ac:dyDescent="0.25">
      <c r="N76" s="9">
        <v>43964</v>
      </c>
      <c r="O76" s="5">
        <v>4.0941737755075582</v>
      </c>
      <c r="P76" s="5">
        <f t="shared" si="1"/>
        <v>3.6062082097066575</v>
      </c>
      <c r="Q76" s="5">
        <v>3.051186899923426</v>
      </c>
    </row>
    <row r="77" spans="14:17" x14ac:dyDescent="0.25">
      <c r="N77" s="9">
        <v>43965</v>
      </c>
      <c r="O77" s="5">
        <v>3.8257012525517275</v>
      </c>
      <c r="P77" s="5">
        <f t="shared" si="1"/>
        <v>3.8006664907528704</v>
      </c>
      <c r="Q77" s="5">
        <f>Q76*6/7+Q83/7</f>
        <v>3.0471886217850628</v>
      </c>
    </row>
    <row r="78" spans="14:17" x14ac:dyDescent="0.25">
      <c r="N78" s="9">
        <v>43966</v>
      </c>
      <c r="O78" s="5">
        <v>4.1230829249262433</v>
      </c>
      <c r="P78" s="5">
        <f t="shared" si="1"/>
        <v>3.9569079547010184</v>
      </c>
      <c r="Q78" s="5">
        <f>Q76*5/7+Q83*2/7</f>
        <v>3.0431903436466992</v>
      </c>
    </row>
    <row r="79" spans="14:17" x14ac:dyDescent="0.25">
      <c r="N79" s="9">
        <v>43967</v>
      </c>
      <c r="O79" s="5">
        <v>3.4312088179030154</v>
      </c>
      <c r="P79" s="5">
        <f t="shared" si="1"/>
        <v>4.0033370900270882</v>
      </c>
      <c r="Q79" s="5">
        <f>Q76*4/7+Q83*3/7</f>
        <v>3.0391920655083355</v>
      </c>
    </row>
    <row r="80" spans="14:17" x14ac:dyDescent="0.25">
      <c r="N80" s="9">
        <v>43968</v>
      </c>
      <c r="O80" s="5">
        <v>3.4057759626604436</v>
      </c>
      <c r="P80" s="5">
        <f t="shared" si="1"/>
        <v>4.0773895664685371</v>
      </c>
      <c r="Q80" s="5">
        <f>Q76*3/7+Q83*4/7</f>
        <v>3.0351937873699724</v>
      </c>
    </row>
    <row r="81" spans="14:17" x14ac:dyDescent="0.25">
      <c r="N81" s="9">
        <v>43969</v>
      </c>
      <c r="O81" s="5">
        <v>4.7849557002875081</v>
      </c>
      <c r="P81" s="5">
        <f t="shared" si="1"/>
        <v>4.1370790772981199</v>
      </c>
      <c r="Q81" s="5">
        <f>Q76*2/7+Q83*5/7</f>
        <v>3.0311955092316092</v>
      </c>
    </row>
    <row r="82" spans="14:17" x14ac:dyDescent="0.25">
      <c r="N82" s="9">
        <v>43970</v>
      </c>
      <c r="O82" s="5">
        <v>4.3584611963531241</v>
      </c>
      <c r="P82" s="5">
        <f t="shared" si="1"/>
        <v>4.1985286046451966</v>
      </c>
      <c r="Q82" s="5">
        <f>Q76/7+Q83*6/7</f>
        <v>3.0271972310932456</v>
      </c>
    </row>
    <row r="83" spans="14:17" x14ac:dyDescent="0.25">
      <c r="N83" s="9">
        <v>43971</v>
      </c>
      <c r="O83" s="5">
        <v>4.6125411105977001</v>
      </c>
      <c r="P83" s="5">
        <f t="shared" si="1"/>
        <v>4.1987122419699379</v>
      </c>
      <c r="Q83" s="5">
        <v>3.0231989529548824</v>
      </c>
    </row>
    <row r="84" spans="14:17" x14ac:dyDescent="0.25">
      <c r="N84" s="9">
        <v>43972</v>
      </c>
      <c r="O84" s="5">
        <v>4.2435278283587996</v>
      </c>
      <c r="P84" s="5">
        <f t="shared" si="1"/>
        <v>4.3123061817022803</v>
      </c>
      <c r="Q84" s="5">
        <f>Q83*6/7+Q90/7</f>
        <v>3.1206623266529387</v>
      </c>
    </row>
    <row r="85" spans="14:17" x14ac:dyDescent="0.25">
      <c r="N85" s="9">
        <v>43973</v>
      </c>
      <c r="O85" s="5">
        <v>4.5532296163557868</v>
      </c>
      <c r="P85" s="5">
        <f t="shared" si="1"/>
        <v>4.5094167475819464</v>
      </c>
      <c r="Q85" s="5">
        <f>Q83*5/7+Q90*2/7</f>
        <v>3.2181257003509947</v>
      </c>
    </row>
    <row r="86" spans="14:17" x14ac:dyDescent="0.25">
      <c r="N86" s="9">
        <v>43974</v>
      </c>
      <c r="O86" s="5">
        <v>3.4324942791762014</v>
      </c>
      <c r="P86" s="5">
        <f t="shared" si="1"/>
        <v>4.5940329126580446</v>
      </c>
      <c r="Q86" s="5">
        <f>Q83*4/7+Q90*3/7</f>
        <v>3.315589074049051</v>
      </c>
    </row>
    <row r="87" spans="14:17" x14ac:dyDescent="0.25">
      <c r="N87" s="9">
        <v>43975</v>
      </c>
      <c r="O87" s="5">
        <v>4.2009335407868411</v>
      </c>
      <c r="P87" s="5">
        <f t="shared" si="1"/>
        <v>4.6334871582486681</v>
      </c>
      <c r="Q87" s="5">
        <f>Q83*3/7+Q90*4/7</f>
        <v>3.4130524477471074</v>
      </c>
    </row>
    <row r="88" spans="14:17" x14ac:dyDescent="0.25">
      <c r="N88" s="9">
        <v>43976</v>
      </c>
      <c r="O88" s="5">
        <v>6.1647296614451745</v>
      </c>
      <c r="P88" s="5">
        <f t="shared" si="1"/>
        <v>4.721689982339778</v>
      </c>
      <c r="Q88" s="5">
        <f>Q83*2/7+Q90*5/7</f>
        <v>3.5105158214451637</v>
      </c>
    </row>
    <row r="89" spans="14:17" x14ac:dyDescent="0.25">
      <c r="N89" s="9">
        <v>43977</v>
      </c>
      <c r="O89" s="5">
        <v>4.9507743518858076</v>
      </c>
      <c r="P89" s="5">
        <f t="shared" si="1"/>
        <v>4.854562846868995</v>
      </c>
      <c r="Q89" s="5">
        <f>Q83/7+Q90*6/7</f>
        <v>3.6079791951432196</v>
      </c>
    </row>
    <row r="90" spans="14:17" x14ac:dyDescent="0.25">
      <c r="N90" s="9">
        <v>43978</v>
      </c>
      <c r="O90" s="5">
        <v>4.8887208297320655</v>
      </c>
      <c r="P90" s="5">
        <f t="shared" si="1"/>
        <v>5.0479116151692001</v>
      </c>
      <c r="Q90" s="5">
        <v>3.705442568841276</v>
      </c>
    </row>
    <row r="91" spans="14:17" x14ac:dyDescent="0.25">
      <c r="N91" s="9">
        <v>43979</v>
      </c>
      <c r="O91" s="5">
        <v>4.8609475969965725</v>
      </c>
      <c r="P91" s="5">
        <f t="shared" si="1"/>
        <v>5.3144026445057193</v>
      </c>
      <c r="Q91" s="5">
        <f>Q90*6/7+Q97/7</f>
        <v>3.7867427554198647</v>
      </c>
    </row>
    <row r="92" spans="14:17" x14ac:dyDescent="0.25">
      <c r="N92" s="9">
        <v>43980</v>
      </c>
      <c r="O92" s="5">
        <v>5.4833396680603066</v>
      </c>
      <c r="P92" s="5">
        <f t="shared" si="1"/>
        <v>5.3896577323028376</v>
      </c>
      <c r="Q92" s="5">
        <f>Q90*5/7+Q97*2/7</f>
        <v>3.8680429419984543</v>
      </c>
    </row>
    <row r="93" spans="14:17" x14ac:dyDescent="0.25">
      <c r="N93" s="9">
        <v>43981</v>
      </c>
      <c r="O93" s="5">
        <v>4.7859356572776388</v>
      </c>
      <c r="P93" s="5">
        <f t="shared" si="1"/>
        <v>5.6028745135156584</v>
      </c>
      <c r="Q93" s="5">
        <f>Q90*4/7+Q97*3/7</f>
        <v>3.9493431285770431</v>
      </c>
    </row>
    <row r="94" spans="14:17" x14ac:dyDescent="0.25">
      <c r="N94" s="9">
        <v>43982</v>
      </c>
      <c r="O94" s="5">
        <v>6.0663707461424643</v>
      </c>
      <c r="P94" s="5">
        <f t="shared" si="1"/>
        <v>5.8192682809293439</v>
      </c>
      <c r="Q94" s="5">
        <f>Q90*3/7+Q97*4/7</f>
        <v>4.0306433151556318</v>
      </c>
    </row>
    <row r="95" spans="14:17" x14ac:dyDescent="0.25">
      <c r="N95" s="9">
        <v>43983</v>
      </c>
      <c r="O95" s="5">
        <v>6.6915152760250054</v>
      </c>
      <c r="P95" s="5">
        <f t="shared" si="1"/>
        <v>6.1948815085818936</v>
      </c>
      <c r="Q95" s="5">
        <f>Q90*2/7+Q97*5/7</f>
        <v>4.1119435017342214</v>
      </c>
    </row>
    <row r="96" spans="14:17" x14ac:dyDescent="0.25">
      <c r="N96" s="9">
        <v>43984</v>
      </c>
      <c r="O96" s="5">
        <v>6.443291820375558</v>
      </c>
      <c r="P96" s="5">
        <f t="shared" si="1"/>
        <v>6.3995593391401355</v>
      </c>
      <c r="Q96" s="5">
        <f>Q90/7+Q97*6/7</f>
        <v>4.1932436883128092</v>
      </c>
    </row>
    <row r="97" spans="14:17" x14ac:dyDescent="0.25">
      <c r="N97" s="9">
        <v>43985</v>
      </c>
      <c r="O97" s="5">
        <v>6.4034772016278616</v>
      </c>
      <c r="P97" s="5">
        <f t="shared" si="1"/>
        <v>6.5371298508586833</v>
      </c>
      <c r="Q97" s="5">
        <v>4.2745438748913989</v>
      </c>
    </row>
    <row r="98" spans="14:17" x14ac:dyDescent="0.25">
      <c r="N98" s="9">
        <v>43986</v>
      </c>
      <c r="O98" s="5">
        <v>7.4902401905644149</v>
      </c>
      <c r="P98" s="5">
        <f t="shared" si="1"/>
        <v>7.4205590201145855</v>
      </c>
      <c r="Q98" s="5">
        <f>Q97*6/7+Q104/7</f>
        <v>4.3801657174993647</v>
      </c>
    </row>
    <row r="99" spans="14:17" x14ac:dyDescent="0.25">
      <c r="N99" s="9">
        <v>43987</v>
      </c>
      <c r="O99" s="5">
        <v>6.9160844819680092</v>
      </c>
      <c r="P99" s="5">
        <f t="shared" si="1"/>
        <v>7.4922147433238875</v>
      </c>
      <c r="Q99" s="5">
        <f>Q97*5/7+Q104*2/7</f>
        <v>4.4857875601073305</v>
      </c>
    </row>
    <row r="100" spans="14:17" x14ac:dyDescent="0.25">
      <c r="N100" s="9">
        <v>43988</v>
      </c>
      <c r="O100" s="5">
        <v>5.7489292393074738</v>
      </c>
      <c r="P100" s="5">
        <f t="shared" si="1"/>
        <v>7.5295535551821242</v>
      </c>
      <c r="Q100" s="5">
        <f>Q97*4/7+Q104*3/7</f>
        <v>4.5914094027152963</v>
      </c>
    </row>
    <row r="101" spans="14:17" x14ac:dyDescent="0.25">
      <c r="N101" s="9">
        <v>43989</v>
      </c>
      <c r="O101" s="5">
        <v>12.250374930933775</v>
      </c>
      <c r="P101" s="5">
        <f t="shared" si="1"/>
        <v>7.5424817027579349</v>
      </c>
      <c r="Q101" s="5">
        <f>Q97*3/7+Q104*4/7</f>
        <v>4.6970312453232612</v>
      </c>
    </row>
    <row r="102" spans="14:17" x14ac:dyDescent="0.25">
      <c r="N102" s="9">
        <v>43990</v>
      </c>
      <c r="O102" s="5">
        <v>7.1931053384901178</v>
      </c>
      <c r="P102" s="5">
        <f t="shared" si="1"/>
        <v>7.4234131075600081</v>
      </c>
      <c r="Q102" s="5">
        <f>Q97*2/7+Q104*5/7</f>
        <v>4.802653087931227</v>
      </c>
    </row>
    <row r="103" spans="14:17" x14ac:dyDescent="0.25">
      <c r="N103" s="9">
        <v>43991</v>
      </c>
      <c r="O103" s="5">
        <v>6.704663503383216</v>
      </c>
      <c r="P103" s="5">
        <f t="shared" si="1"/>
        <v>7.5423026528763755</v>
      </c>
      <c r="Q103" s="5">
        <f>Q97/7+Q104*6/7</f>
        <v>4.9082749305391928</v>
      </c>
    </row>
    <row r="104" spans="14:17" x14ac:dyDescent="0.25">
      <c r="N104" s="9">
        <v>43992</v>
      </c>
      <c r="O104" s="5">
        <v>6.4939742346585403</v>
      </c>
      <c r="P104" s="5">
        <f t="shared" si="1"/>
        <v>7.5639836667843996</v>
      </c>
      <c r="Q104" s="5">
        <v>5.0138967731471586</v>
      </c>
    </row>
    <row r="105" spans="14:17" x14ac:dyDescent="0.25">
      <c r="N105" s="9">
        <v>43993</v>
      </c>
      <c r="O105" s="5">
        <v>6.656760024178924</v>
      </c>
      <c r="P105" s="5">
        <f t="shared" si="1"/>
        <v>7.0846011817187513</v>
      </c>
      <c r="Q105" s="5">
        <f>Q104*6/7+Q111/7</f>
        <v>5.0640879097003353</v>
      </c>
    </row>
    <row r="106" spans="14:17" x14ac:dyDescent="0.25">
      <c r="N106" s="9">
        <v>43994</v>
      </c>
      <c r="O106" s="5">
        <v>7.74831129918259</v>
      </c>
      <c r="P106" s="5">
        <f t="shared" si="1"/>
        <v>7.2230140784108032</v>
      </c>
      <c r="Q106" s="5">
        <f>Q104*5/7+Q111*2/7</f>
        <v>5.1142790462535119</v>
      </c>
    </row>
    <row r="107" spans="14:17" x14ac:dyDescent="0.25">
      <c r="N107" s="9">
        <v>43995</v>
      </c>
      <c r="O107" s="5">
        <v>5.9006963366636391</v>
      </c>
      <c r="P107" s="5">
        <f t="shared" si="1"/>
        <v>7.3782624916494228</v>
      </c>
      <c r="Q107" s="5">
        <f>Q104*4/7+Q111*3/7</f>
        <v>5.1644701828066886</v>
      </c>
    </row>
    <row r="108" spans="14:17" x14ac:dyDescent="0.25">
      <c r="N108" s="9">
        <v>43996</v>
      </c>
      <c r="O108" s="5">
        <v>8.8946975354742346</v>
      </c>
      <c r="P108" s="5">
        <f t="shared" si="1"/>
        <v>7.5971114203545103</v>
      </c>
      <c r="Q108" s="5">
        <f>Q104*3/7+Q111*4/7</f>
        <v>5.2146613193598652</v>
      </c>
    </row>
    <row r="109" spans="14:17" x14ac:dyDescent="0.25">
      <c r="N109" s="9">
        <v>43997</v>
      </c>
      <c r="O109" s="5">
        <v>8.1619956153344795</v>
      </c>
      <c r="P109" s="5">
        <f t="shared" si="1"/>
        <v>7.8800031445658174</v>
      </c>
      <c r="Q109" s="5">
        <f>Q104*2/7+Q111*5/7</f>
        <v>5.2648524559130419</v>
      </c>
    </row>
    <row r="110" spans="14:17" x14ac:dyDescent="0.25">
      <c r="N110" s="9">
        <v>43998</v>
      </c>
      <c r="O110" s="5">
        <v>7.7914023960535586</v>
      </c>
      <c r="P110" s="5">
        <f t="shared" si="1"/>
        <v>7.9668803979552036</v>
      </c>
      <c r="Q110" s="5">
        <f>Q104/7+Q111*6/7</f>
        <v>5.3150435924662185</v>
      </c>
    </row>
    <row r="111" spans="14:17" x14ac:dyDescent="0.25">
      <c r="N111" s="9">
        <v>43999</v>
      </c>
      <c r="O111" s="5">
        <v>8.025916735594155</v>
      </c>
      <c r="P111" s="5">
        <f t="shared" si="1"/>
        <v>8.4687025213708846</v>
      </c>
      <c r="Q111" s="5">
        <v>5.3652347290193951</v>
      </c>
    </row>
    <row r="112" spans="14:17" x14ac:dyDescent="0.25">
      <c r="N112" s="9">
        <v>44000</v>
      </c>
      <c r="O112" s="5">
        <v>8.6370020936580705</v>
      </c>
      <c r="P112" s="5">
        <f t="shared" si="1"/>
        <v>8.3216269504925453</v>
      </c>
      <c r="Q112" s="5">
        <f>Q111*6/7+Q118/7</f>
        <v>5.5474940025418773</v>
      </c>
    </row>
    <row r="113" spans="14:17" x14ac:dyDescent="0.25">
      <c r="N113" s="9">
        <v>44001</v>
      </c>
      <c r="O113" s="5">
        <v>8.3564520729082936</v>
      </c>
      <c r="P113" s="5">
        <f t="shared" si="1"/>
        <v>8.4390307040386983</v>
      </c>
      <c r="Q113" s="5">
        <f>Q111*5/7+Q118*2/7</f>
        <v>5.7297532760643604</v>
      </c>
    </row>
    <row r="114" spans="14:17" x14ac:dyDescent="0.25">
      <c r="N114" s="9">
        <v>44002</v>
      </c>
      <c r="O114" s="5">
        <v>9.4134512005734088</v>
      </c>
      <c r="P114" s="5">
        <f t="shared" si="1"/>
        <v>8.5496139415871877</v>
      </c>
      <c r="Q114" s="5">
        <f>Q111*4/7+Q118*3/7</f>
        <v>5.9120125495868425</v>
      </c>
    </row>
    <row r="115" spans="14:17" x14ac:dyDescent="0.25">
      <c r="N115" s="9">
        <v>44003</v>
      </c>
      <c r="O115" s="5">
        <v>7.8651685393258424</v>
      </c>
      <c r="P115" s="5">
        <f t="shared" si="1"/>
        <v>8.7452759980105679</v>
      </c>
      <c r="Q115" s="5">
        <f>Q111*3/7+Q118*4/7</f>
        <v>6.0942718231093256</v>
      </c>
    </row>
    <row r="116" spans="14:17" x14ac:dyDescent="0.25">
      <c r="N116" s="9">
        <v>44004</v>
      </c>
      <c r="O116" s="5">
        <v>8.9838218901575626</v>
      </c>
      <c r="P116" s="5">
        <f t="shared" si="1"/>
        <v>8.9926497238665739</v>
      </c>
      <c r="Q116" s="5">
        <f>Q111*2/7+Q118*5/7</f>
        <v>6.2765310966318077</v>
      </c>
    </row>
    <row r="117" spans="14:17" x14ac:dyDescent="0.25">
      <c r="N117" s="9">
        <v>44005</v>
      </c>
      <c r="O117" s="5">
        <v>8.5654850588929818</v>
      </c>
      <c r="P117" s="5">
        <f t="shared" si="1"/>
        <v>8.9976694492011617</v>
      </c>
      <c r="Q117" s="5">
        <f>Q111/7+Q118*6/7</f>
        <v>6.4587903701542908</v>
      </c>
    </row>
    <row r="118" spans="14:17" x14ac:dyDescent="0.25">
      <c r="N118" s="9">
        <v>44006</v>
      </c>
      <c r="O118" s="5">
        <v>9.3955511305578128</v>
      </c>
      <c r="P118" s="5">
        <f t="shared" si="1"/>
        <v>8.7148713831918183</v>
      </c>
      <c r="Q118" s="5">
        <v>6.641049643676773</v>
      </c>
    </row>
    <row r="119" spans="14:17" x14ac:dyDescent="0.25">
      <c r="N119" s="9">
        <v>44007</v>
      </c>
      <c r="O119" s="5">
        <v>10.368618174650109</v>
      </c>
      <c r="P119" s="5">
        <f t="shared" si="1"/>
        <v>8.8564192604905703</v>
      </c>
      <c r="Q119" s="5">
        <f>Q118*6/7+Q125/7</f>
        <v>6.9625110976197782</v>
      </c>
    </row>
    <row r="120" spans="14:17" x14ac:dyDescent="0.25">
      <c r="N120" s="9">
        <v>44008</v>
      </c>
      <c r="O120" s="5">
        <v>8.3915901502504173</v>
      </c>
      <c r="P120" s="5">
        <f t="shared" si="1"/>
        <v>9.5358470435245373</v>
      </c>
      <c r="Q120" s="5">
        <f>Q118*5/7+Q125*2/7</f>
        <v>7.2839725515627816</v>
      </c>
    </row>
    <row r="121" spans="14:17" x14ac:dyDescent="0.25">
      <c r="N121" s="9">
        <v>44009</v>
      </c>
      <c r="O121" s="5">
        <v>7.4338647385080003</v>
      </c>
      <c r="P121" s="5">
        <f t="shared" si="1"/>
        <v>10.267460189492628</v>
      </c>
      <c r="Q121" s="5">
        <f>Q118*4/7+Q125*3/7</f>
        <v>7.6054340055057859</v>
      </c>
    </row>
    <row r="122" spans="14:17" x14ac:dyDescent="0.25">
      <c r="N122" s="9">
        <v>44010</v>
      </c>
      <c r="O122" s="5">
        <v>8.8560036804171141</v>
      </c>
      <c r="P122" s="5">
        <f t="shared" si="1"/>
        <v>10.837496238510241</v>
      </c>
      <c r="Q122" s="5">
        <f>Q118*3/7+Q125*4/7</f>
        <v>7.9268954594487901</v>
      </c>
    </row>
    <row r="123" spans="14:17" x14ac:dyDescent="0.25">
      <c r="N123" s="9">
        <v>44011</v>
      </c>
      <c r="O123" s="5">
        <v>13.739816371395319</v>
      </c>
      <c r="P123" s="5">
        <f t="shared" si="1"/>
        <v>11.501109367571072</v>
      </c>
      <c r="Q123" s="5">
        <f>Q118*2/7+Q125*5/7</f>
        <v>8.2483569133917953</v>
      </c>
    </row>
    <row r="124" spans="14:17" x14ac:dyDescent="0.25">
      <c r="N124" s="9">
        <v>44012</v>
      </c>
      <c r="O124" s="5">
        <v>13.686777080669621</v>
      </c>
      <c r="P124" s="5">
        <f t="shared" si="1"/>
        <v>12.205825169483202</v>
      </c>
      <c r="Q124" s="5">
        <f>Q118/7+Q125*6/7</f>
        <v>8.5698183673347987</v>
      </c>
    </row>
    <row r="125" spans="14:17" x14ac:dyDescent="0.25">
      <c r="N125" s="9">
        <v>44013</v>
      </c>
      <c r="O125" s="5">
        <v>13.385803473681095</v>
      </c>
      <c r="P125" s="5">
        <f t="shared" si="1"/>
        <v>11.143844492553487</v>
      </c>
      <c r="Q125" s="5">
        <v>8.8912798212778039</v>
      </c>
    </row>
    <row r="126" spans="14:17" x14ac:dyDescent="0.25">
      <c r="N126" s="9">
        <v>44014</v>
      </c>
      <c r="O126" s="5">
        <v>15.013910078075924</v>
      </c>
      <c r="P126" s="5">
        <f t="shared" si="1"/>
        <v>9.8787011096367596</v>
      </c>
      <c r="Q126" s="5">
        <f>Q125*6/7+Q132/7</f>
        <v>9.2200100681677686</v>
      </c>
    </row>
    <row r="127" spans="14:17" x14ac:dyDescent="0.25">
      <c r="N127" s="9">
        <v>44015</v>
      </c>
      <c r="O127" s="5">
        <v>13.324600763635349</v>
      </c>
      <c r="P127" s="5">
        <f t="shared" si="1"/>
        <v>10.509237980194834</v>
      </c>
      <c r="Q127" s="5">
        <f>Q125*5/7+Q132*2/7</f>
        <v>9.5487403150577332</v>
      </c>
    </row>
    <row r="128" spans="14:17" x14ac:dyDescent="0.25">
      <c r="N128" s="9">
        <v>44016</v>
      </c>
      <c r="O128" s="5">
        <v>0</v>
      </c>
      <c r="P128" s="5">
        <f t="shared" si="1"/>
        <v>10.705480352352684</v>
      </c>
      <c r="Q128" s="5">
        <f>Q125*4/7+Q132*3/7</f>
        <v>9.8774705619476979</v>
      </c>
    </row>
    <row r="129" spans="14:17" x14ac:dyDescent="0.25">
      <c r="N129" s="9">
        <v>44017</v>
      </c>
      <c r="O129" s="5">
        <v>0</v>
      </c>
      <c r="P129" s="5">
        <f t="shared" si="1"/>
        <v>11.282992977112029</v>
      </c>
      <c r="Q129" s="5">
        <f>Q125*3/7+Q132*4/7</f>
        <v>10.206200808837663</v>
      </c>
    </row>
    <row r="130" spans="14:17" x14ac:dyDescent="0.25">
      <c r="N130" s="9">
        <v>44018</v>
      </c>
      <c r="O130" s="5">
        <v>18.153574465301851</v>
      </c>
      <c r="P130" s="5">
        <f t="shared" si="1"/>
        <v>11.660163383799324</v>
      </c>
      <c r="Q130" s="5">
        <f>Q125*2/7+Q132*5/7</f>
        <v>10.534931055727627</v>
      </c>
    </row>
    <row r="131" spans="14:17" x14ac:dyDescent="0.25">
      <c r="N131" s="9">
        <v>44019</v>
      </c>
      <c r="O131" s="5">
        <v>15.06047368577457</v>
      </c>
      <c r="P131" s="5">
        <f t="shared" si="1"/>
        <v>12.570038867145891</v>
      </c>
      <c r="Q131" s="5">
        <f>Q125/7+Q132*6/7</f>
        <v>10.863661302617592</v>
      </c>
    </row>
    <row r="132" spans="14:17" x14ac:dyDescent="0.25">
      <c r="N132" s="9">
        <v>44020</v>
      </c>
      <c r="O132" s="5">
        <v>17.428391846996501</v>
      </c>
      <c r="P132" s="5">
        <f t="shared" si="1"/>
        <v>15.200702540589466</v>
      </c>
      <c r="Q132" s="5">
        <v>11.192391549507557</v>
      </c>
    </row>
    <row r="133" spans="14:17" x14ac:dyDescent="0.25">
      <c r="N133" s="9">
        <v>44021</v>
      </c>
      <c r="O133" s="5">
        <v>17.654102924886985</v>
      </c>
      <c r="P133" s="5">
        <f t="shared" si="1"/>
        <v>17.090561315694142</v>
      </c>
      <c r="Q133" s="5">
        <f>Q132*6/7+Q139/7</f>
        <v>11.45635754615293</v>
      </c>
    </row>
    <row r="134" spans="14:17" x14ac:dyDescent="0.25">
      <c r="N134" s="9">
        <v>44022</v>
      </c>
      <c r="O134" s="5">
        <v>19.69372914706134</v>
      </c>
      <c r="P134" s="5">
        <f t="shared" si="1"/>
        <v>17.830365974990585</v>
      </c>
      <c r="Q134" s="5">
        <f>Q132*5/7+Q139*2/7</f>
        <v>11.720323542798301</v>
      </c>
    </row>
    <row r="135" spans="14:17" x14ac:dyDescent="0.25">
      <c r="N135" s="9">
        <v>44023</v>
      </c>
      <c r="O135" s="5">
        <v>18.414645714105038</v>
      </c>
      <c r="P135" s="5">
        <f t="shared" si="1"/>
        <v>18.641741250476873</v>
      </c>
      <c r="Q135" s="5">
        <f>Q132*4/7+Q139*3/7</f>
        <v>11.984289539443672</v>
      </c>
    </row>
    <row r="136" spans="14:17" x14ac:dyDescent="0.25">
      <c r="N136" s="9">
        <v>44024</v>
      </c>
      <c r="O136" s="5">
        <v>13.229011425732736</v>
      </c>
      <c r="P136" s="5">
        <f t="shared" ref="P136:P195" si="2">AVERAGE(O133:O139)</f>
        <v>19.747453036569386</v>
      </c>
      <c r="Q136" s="5">
        <f>Q132*3/7+Q139*4/7</f>
        <v>12.248255536089045</v>
      </c>
    </row>
    <row r="137" spans="14:17" x14ac:dyDescent="0.25">
      <c r="N137" s="9">
        <v>44025</v>
      </c>
      <c r="O137" s="5">
        <v>23.332207080376918</v>
      </c>
      <c r="P137" s="5">
        <f t="shared" si="2"/>
        <v>19.841073742126305</v>
      </c>
      <c r="Q137" s="5">
        <f>Q132*2/7+Q139*5/7</f>
        <v>12.512221532734419</v>
      </c>
    </row>
    <row r="138" spans="14:17" x14ac:dyDescent="0.25">
      <c r="N138" s="9">
        <v>44026</v>
      </c>
      <c r="O138" s="5">
        <v>20.740100614178576</v>
      </c>
      <c r="P138" s="5">
        <f t="shared" si="2"/>
        <v>20.540753737688938</v>
      </c>
      <c r="Q138" s="5">
        <f>Q132/7+Q139*6/7</f>
        <v>12.776187529379788</v>
      </c>
    </row>
    <row r="139" spans="14:17" x14ac:dyDescent="0.25">
      <c r="N139" s="9">
        <v>44027</v>
      </c>
      <c r="O139" s="5">
        <v>25.1683743496441</v>
      </c>
      <c r="P139" s="5">
        <f t="shared" si="2"/>
        <v>21.538430865314247</v>
      </c>
      <c r="Q139" s="5">
        <v>13.040153526025161</v>
      </c>
    </row>
    <row r="140" spans="14:17" x14ac:dyDescent="0.25">
      <c r="N140" s="9">
        <v>44028</v>
      </c>
      <c r="O140" s="5">
        <v>18.309447863785437</v>
      </c>
      <c r="P140" s="5">
        <f t="shared" si="2"/>
        <v>22.815236050325844</v>
      </c>
      <c r="Q140" s="5">
        <f>Q139*6/7+Q146/7</f>
        <v>13.247926283045302</v>
      </c>
    </row>
    <row r="141" spans="14:17" x14ac:dyDescent="0.25">
      <c r="N141" s="9">
        <v>44029</v>
      </c>
      <c r="O141" s="5">
        <v>24.591489115999767</v>
      </c>
      <c r="P141" s="5">
        <f t="shared" si="2"/>
        <v>23.013533582930702</v>
      </c>
      <c r="Q141" s="5">
        <f>Q139*5/7+Q146*2/7</f>
        <v>13.455699040065443</v>
      </c>
    </row>
    <row r="142" spans="14:17" x14ac:dyDescent="0.25">
      <c r="N142" s="9">
        <v>44030</v>
      </c>
      <c r="O142" s="5">
        <v>25.398385607482204</v>
      </c>
      <c r="P142" s="5">
        <f t="shared" si="2"/>
        <v>23.676951935287388</v>
      </c>
      <c r="Q142" s="5">
        <f>Q139*4/7+Q146*3/7</f>
        <v>13.663471797085585</v>
      </c>
    </row>
    <row r="143" spans="14:17" x14ac:dyDescent="0.25">
      <c r="N143" s="9">
        <v>44031</v>
      </c>
      <c r="O143" s="5">
        <v>22.166647720813913</v>
      </c>
      <c r="P143" s="5">
        <f t="shared" si="2"/>
        <v>23.746691794070689</v>
      </c>
      <c r="Q143" s="5">
        <f>Q139*3/7+Q146*4/7</f>
        <v>13.871244554105724</v>
      </c>
    </row>
    <row r="144" spans="14:17" x14ac:dyDescent="0.25">
      <c r="N144" s="9">
        <v>44032</v>
      </c>
      <c r="O144" s="5">
        <v>24.720289808610907</v>
      </c>
      <c r="P144" s="5">
        <f t="shared" si="2"/>
        <v>23.995615168746518</v>
      </c>
      <c r="Q144" s="5">
        <f>Q139*2/7+Q146*5/7</f>
        <v>14.079017311125863</v>
      </c>
    </row>
    <row r="145" spans="14:17" x14ac:dyDescent="0.25">
      <c r="N145" s="9">
        <v>44033</v>
      </c>
      <c r="O145" s="5">
        <v>25.384029080675425</v>
      </c>
      <c r="P145" s="5">
        <f t="shared" si="2"/>
        <v>24.589798984749418</v>
      </c>
      <c r="Q145" s="5">
        <f>Q139/7+Q146*6/7</f>
        <v>14.286790068146006</v>
      </c>
    </row>
    <row r="146" spans="14:17" x14ac:dyDescent="0.25">
      <c r="N146" s="9">
        <v>44034</v>
      </c>
      <c r="O146" s="5">
        <v>25.65655336112717</v>
      </c>
      <c r="P146" s="5">
        <f t="shared" si="2"/>
        <v>25.024087920944037</v>
      </c>
      <c r="Q146" s="5">
        <v>14.494562825166145</v>
      </c>
    </row>
    <row r="147" spans="14:17" x14ac:dyDescent="0.25">
      <c r="N147" s="9">
        <v>44035</v>
      </c>
      <c r="O147" s="5">
        <v>20.051911486516211</v>
      </c>
      <c r="P147" s="5">
        <f t="shared" si="2"/>
        <v>24.969806321981849</v>
      </c>
      <c r="Q147" s="5">
        <f>Q146*6/7+Q153/7</f>
        <v>14.257790229396965</v>
      </c>
    </row>
    <row r="148" spans="14:17" x14ac:dyDescent="0.25">
      <c r="N148" s="9">
        <v>44036</v>
      </c>
      <c r="O148" s="5">
        <v>28.750775828020085</v>
      </c>
      <c r="P148" s="5">
        <f t="shared" si="2"/>
        <v>25.052877288827876</v>
      </c>
      <c r="Q148" s="5">
        <f>Q146*5/7+Q153*2/7</f>
        <v>14.021017633627782</v>
      </c>
    </row>
    <row r="149" spans="14:17" x14ac:dyDescent="0.25">
      <c r="N149" s="9">
        <v>44037</v>
      </c>
      <c r="O149" s="5">
        <v>28.438408160844553</v>
      </c>
      <c r="P149" s="5">
        <f t="shared" si="2"/>
        <v>25.401713725383352</v>
      </c>
      <c r="Q149" s="5">
        <f>Q146*4/7+Q153*3/7</f>
        <v>13.784245037858602</v>
      </c>
    </row>
    <row r="150" spans="14:17" x14ac:dyDescent="0.25">
      <c r="N150" s="9">
        <v>44038</v>
      </c>
      <c r="O150" s="5">
        <v>21.786676528078612</v>
      </c>
      <c r="P150" s="5">
        <f t="shared" si="2"/>
        <v>25.625615003384517</v>
      </c>
      <c r="Q150" s="5">
        <f>Q146*3/7+Q153*4/7</f>
        <v>13.547472442089422</v>
      </c>
    </row>
    <row r="151" spans="14:17" x14ac:dyDescent="0.25">
      <c r="N151" s="9">
        <v>44039</v>
      </c>
      <c r="O151" s="5">
        <v>25.301786576533075</v>
      </c>
      <c r="P151" s="5">
        <f t="shared" si="2"/>
        <v>26.782259146311446</v>
      </c>
      <c r="Q151" s="5">
        <f>Q146*2/7+Q153*5/7</f>
        <v>13.310699846320238</v>
      </c>
    </row>
    <row r="152" spans="14:17" x14ac:dyDescent="0.25">
      <c r="N152" s="9">
        <v>44040</v>
      </c>
      <c r="O152" s="5">
        <v>27.825884136563751</v>
      </c>
      <c r="P152" s="5">
        <f t="shared" si="2"/>
        <v>27.303435874950139</v>
      </c>
      <c r="Q152" s="5">
        <f>Q146/7+Q153*6/7</f>
        <v>13.073927250551058</v>
      </c>
    </row>
    <row r="153" spans="14:17" x14ac:dyDescent="0.25">
      <c r="N153" s="9">
        <v>44041</v>
      </c>
      <c r="O153" s="5">
        <v>27.223862307135299</v>
      </c>
      <c r="P153" s="5">
        <f t="shared" si="2"/>
        <v>27.990138406743831</v>
      </c>
      <c r="Q153" s="5">
        <v>12.837154654781877</v>
      </c>
    </row>
    <row r="154" spans="14:17" x14ac:dyDescent="0.25">
      <c r="N154" s="9">
        <v>44042</v>
      </c>
      <c r="O154" s="5">
        <v>28.148420487004721</v>
      </c>
      <c r="P154" s="5">
        <f t="shared" si="2"/>
        <v>30.090538833123357</v>
      </c>
      <c r="Q154" s="5">
        <f>Q153*6/7+Q160/7</f>
        <v>13.475746056687367</v>
      </c>
    </row>
    <row r="155" spans="14:17" x14ac:dyDescent="0.25">
      <c r="N155" s="9">
        <v>44043</v>
      </c>
      <c r="O155" s="5">
        <v>32.399012928490961</v>
      </c>
      <c r="P155" s="5">
        <f t="shared" si="2"/>
        <v>30.943304174607409</v>
      </c>
      <c r="Q155" s="5">
        <f>Q153*5/7+Q160*2/7</f>
        <v>14.114337458592859</v>
      </c>
    </row>
    <row r="156" spans="14:17" x14ac:dyDescent="0.25">
      <c r="N156" s="9">
        <v>44044</v>
      </c>
      <c r="O156" s="5">
        <v>33.245325883400362</v>
      </c>
      <c r="P156" s="5">
        <f t="shared" si="2"/>
        <v>30.887449331773503</v>
      </c>
      <c r="Q156" s="5">
        <f>Q153*4/7+Q160*3/7</f>
        <v>14.752928860498351</v>
      </c>
    </row>
    <row r="157" spans="14:17" x14ac:dyDescent="0.25">
      <c r="N157" s="9">
        <v>44045</v>
      </c>
      <c r="O157" s="5">
        <v>36.489479512735329</v>
      </c>
      <c r="P157" s="5">
        <f t="shared" si="2"/>
        <v>31.529663184021331</v>
      </c>
      <c r="Q157" s="5">
        <f>Q153*3/7+Q160*4/7</f>
        <v>15.391520262403843</v>
      </c>
    </row>
    <row r="158" spans="14:17" x14ac:dyDescent="0.25">
      <c r="N158" s="9">
        <v>44046</v>
      </c>
      <c r="O158" s="5">
        <v>31.271143966921439</v>
      </c>
      <c r="P158" s="5">
        <f t="shared" si="2"/>
        <v>32.16587679932973</v>
      </c>
      <c r="Q158" s="5">
        <f>Q153*2/7+Q160*5/7</f>
        <v>16.030111664309334</v>
      </c>
    </row>
    <row r="159" spans="14:17" x14ac:dyDescent="0.25">
      <c r="N159" s="9">
        <v>44047</v>
      </c>
      <c r="O159" s="5">
        <v>27.434900236726413</v>
      </c>
      <c r="P159" s="5">
        <f t="shared" si="2"/>
        <v>32.188490880283283</v>
      </c>
      <c r="Q159" s="5">
        <f>Q153/7+Q160*6/7</f>
        <v>16.668703066214825</v>
      </c>
    </row>
    <row r="160" spans="14:17" x14ac:dyDescent="0.25">
      <c r="N160" s="9">
        <v>44048</v>
      </c>
      <c r="O160" s="5">
        <v>31.719359272870086</v>
      </c>
      <c r="P160" s="5">
        <f t="shared" si="2"/>
        <v>32.947459327194537</v>
      </c>
      <c r="Q160" s="5">
        <v>17.307294468120318</v>
      </c>
    </row>
    <row r="161" spans="14:17" x14ac:dyDescent="0.25">
      <c r="N161" s="9">
        <v>44049</v>
      </c>
      <c r="O161" s="5">
        <v>32.60191579416351</v>
      </c>
      <c r="P161" s="5">
        <f t="shared" si="2"/>
        <v>30.857495694084509</v>
      </c>
      <c r="Q161" s="5">
        <f>Q160*6/7+Q167/7</f>
        <v>17.416188127760904</v>
      </c>
    </row>
    <row r="162" spans="14:17" x14ac:dyDescent="0.25">
      <c r="N162" s="9">
        <v>44050</v>
      </c>
      <c r="O162" s="5">
        <v>32.557311495165841</v>
      </c>
      <c r="P162" s="5">
        <f t="shared" si="2"/>
        <v>31.072378364651652</v>
      </c>
      <c r="Q162" s="5">
        <f>Q160*5/7+Q167*2/7</f>
        <v>17.525081787401493</v>
      </c>
    </row>
    <row r="163" spans="14:17" x14ac:dyDescent="0.25">
      <c r="N163" s="9">
        <v>44051</v>
      </c>
      <c r="O163" s="5">
        <v>38.558105011779134</v>
      </c>
      <c r="P163" s="5">
        <f t="shared" si="2"/>
        <v>31.811357967698857</v>
      </c>
      <c r="Q163" s="5">
        <f>Q160*4/7+Q167*3/7</f>
        <v>17.633975447042079</v>
      </c>
    </row>
    <row r="164" spans="14:17" x14ac:dyDescent="0.25">
      <c r="N164" s="9">
        <v>44052</v>
      </c>
      <c r="O164" s="5">
        <v>21.859734080965122</v>
      </c>
      <c r="P164" s="5">
        <f t="shared" si="2"/>
        <v>32.178883981999981</v>
      </c>
      <c r="Q164" s="5">
        <f>Q160*3/7+Q167*4/7</f>
        <v>17.742869106682665</v>
      </c>
    </row>
    <row r="165" spans="14:17" x14ac:dyDescent="0.25">
      <c r="N165" s="9">
        <v>44053</v>
      </c>
      <c r="O165" s="5">
        <v>32.775322660891455</v>
      </c>
      <c r="P165" s="5">
        <f t="shared" si="2"/>
        <v>31.038531394155861</v>
      </c>
      <c r="Q165" s="5">
        <f>Q160*2/7+Q167*5/7</f>
        <v>17.851762766323251</v>
      </c>
    </row>
    <row r="166" spans="14:17" x14ac:dyDescent="0.25">
      <c r="N166" s="9">
        <v>44054</v>
      </c>
      <c r="O166" s="5">
        <v>32.607757458056859</v>
      </c>
      <c r="P166" s="5">
        <f t="shared" si="2"/>
        <v>30.774322457302848</v>
      </c>
      <c r="Q166" s="5">
        <f>Q160/7+Q167*6/7</f>
        <v>17.96065642596384</v>
      </c>
    </row>
    <row r="167" spans="14:17" x14ac:dyDescent="0.25">
      <c r="N167" s="9">
        <v>44055</v>
      </c>
      <c r="O167" s="5">
        <v>34.292041372977941</v>
      </c>
      <c r="P167" s="5">
        <f t="shared" si="2"/>
        <v>29.445605598337611</v>
      </c>
      <c r="Q167" s="5">
        <v>18.069550085604426</v>
      </c>
    </row>
    <row r="168" spans="14:17" x14ac:dyDescent="0.25">
      <c r="N168" s="9">
        <v>44056</v>
      </c>
      <c r="O168" s="5">
        <v>24.619447679254698</v>
      </c>
      <c r="P168" s="5">
        <f t="shared" si="2"/>
        <v>31.728075211486608</v>
      </c>
      <c r="Q168" s="5">
        <f>Q167*6/7+Q174/7</f>
        <v>18.012157065125788</v>
      </c>
    </row>
    <row r="169" spans="14:17" x14ac:dyDescent="0.25">
      <c r="N169" s="9">
        <v>44057</v>
      </c>
      <c r="O169" s="5">
        <v>30.707848937194743</v>
      </c>
      <c r="P169" s="5">
        <f t="shared" si="2"/>
        <v>32.180241627316647</v>
      </c>
      <c r="Q169" s="5">
        <f>Q167*5/7+Q174*2/7</f>
        <v>17.954764044647145</v>
      </c>
    </row>
    <row r="170" spans="14:17" x14ac:dyDescent="0.25">
      <c r="N170" s="9">
        <v>44058</v>
      </c>
      <c r="O170" s="5">
        <v>29.25708699902248</v>
      </c>
      <c r="P170" s="5">
        <f t="shared" si="2"/>
        <v>32.929106095832609</v>
      </c>
      <c r="Q170" s="5">
        <f>Q167*4/7+Q174*3/7</f>
        <v>17.897371024168507</v>
      </c>
    </row>
    <row r="171" spans="14:17" x14ac:dyDescent="0.25">
      <c r="N171" s="9">
        <v>44059</v>
      </c>
      <c r="O171" s="5">
        <v>37.837021373008078</v>
      </c>
      <c r="P171" s="5">
        <f t="shared" si="2"/>
        <v>33.210674337249962</v>
      </c>
      <c r="Q171" s="5">
        <f>Q167*3/7+Q174*4/7</f>
        <v>17.839978003689865</v>
      </c>
    </row>
    <row r="172" spans="14:17" x14ac:dyDescent="0.25">
      <c r="N172" s="9">
        <v>44060</v>
      </c>
      <c r="O172" s="5">
        <v>35.940487571701723</v>
      </c>
      <c r="P172" s="5">
        <f t="shared" si="2"/>
        <v>34.493404844427118</v>
      </c>
      <c r="Q172" s="5">
        <f>Q167*2/7+Q174*5/7</f>
        <v>17.782584983211226</v>
      </c>
    </row>
    <row r="173" spans="14:17" x14ac:dyDescent="0.25">
      <c r="N173" s="9">
        <v>44061</v>
      </c>
      <c r="O173" s="5">
        <v>37.84980873766861</v>
      </c>
      <c r="P173" s="5">
        <f t="shared" si="2"/>
        <v>35.148630448824044</v>
      </c>
      <c r="Q173" s="5">
        <f>Q167/7+Q174*6/7</f>
        <v>17.725191962732588</v>
      </c>
    </row>
    <row r="174" spans="14:17" x14ac:dyDescent="0.25">
      <c r="N174" s="9">
        <v>44062</v>
      </c>
      <c r="O174" s="5">
        <v>36.26301906289941</v>
      </c>
      <c r="P174" s="5">
        <f t="shared" si="2"/>
        <v>36.697406050801909</v>
      </c>
      <c r="Q174" s="5">
        <v>17.667798942253945</v>
      </c>
    </row>
    <row r="175" spans="14:17" x14ac:dyDescent="0.25">
      <c r="N175" s="9">
        <v>44063</v>
      </c>
      <c r="O175" s="5">
        <v>33.598561229494791</v>
      </c>
      <c r="P175" s="5">
        <f t="shared" si="2"/>
        <v>36.393006167901987</v>
      </c>
      <c r="Q175" s="5">
        <f>Q174*6/7+Q181/7</f>
        <v>18.972004295560112</v>
      </c>
    </row>
    <row r="176" spans="14:17" x14ac:dyDescent="0.25">
      <c r="N176" s="9">
        <v>44064</v>
      </c>
      <c r="O176" s="5">
        <v>35.294428167973187</v>
      </c>
      <c r="P176" s="5">
        <f t="shared" si="2"/>
        <v>37.096034784399407</v>
      </c>
      <c r="Q176" s="5">
        <f>Q174*5/7+Q181*2/7</f>
        <v>20.276209648866278</v>
      </c>
    </row>
    <row r="177" spans="14:17" x14ac:dyDescent="0.25">
      <c r="N177" s="9">
        <v>44065</v>
      </c>
      <c r="O177" s="5">
        <v>40.098516212867544</v>
      </c>
      <c r="P177" s="5">
        <f t="shared" si="2"/>
        <v>36.774434308969738</v>
      </c>
      <c r="Q177" s="5">
        <f>Q174*4/7+Q181*3/7</f>
        <v>21.580415002172444</v>
      </c>
    </row>
    <row r="178" spans="14:17" x14ac:dyDescent="0.25">
      <c r="N178" s="9">
        <v>44066</v>
      </c>
      <c r="O178" s="5">
        <v>35.70622219270868</v>
      </c>
      <c r="P178" s="5">
        <f t="shared" si="2"/>
        <v>37.088100796489719</v>
      </c>
      <c r="Q178" s="5">
        <f>Q174*3/7+Q181*4/7</f>
        <v>22.88462035547861</v>
      </c>
    </row>
    <row r="179" spans="14:17" x14ac:dyDescent="0.25">
      <c r="N179" s="9">
        <v>44067</v>
      </c>
      <c r="O179" s="5">
        <v>40.861687887183642</v>
      </c>
      <c r="P179" s="5">
        <f t="shared" si="2"/>
        <v>36.133799236126471</v>
      </c>
      <c r="Q179" s="5">
        <f>Q174*2/7+Q181*5/7</f>
        <v>24.188825708784776</v>
      </c>
    </row>
    <row r="180" spans="14:17" x14ac:dyDescent="0.25">
      <c r="N180" s="9">
        <v>44068</v>
      </c>
      <c r="O180" s="5">
        <v>35.598605409660912</v>
      </c>
      <c r="P180" s="5">
        <f t="shared" si="2"/>
        <v>36.761907709594368</v>
      </c>
      <c r="Q180" s="5">
        <f>Q174/7+Q181*6/7</f>
        <v>25.493031062090946</v>
      </c>
    </row>
    <row r="181" spans="14:17" x14ac:dyDescent="0.25">
      <c r="N181" s="9">
        <v>44069</v>
      </c>
      <c r="O181" s="5">
        <v>38.4586844755393</v>
      </c>
      <c r="P181" s="5">
        <f t="shared" si="2"/>
        <v>37.065627316400217</v>
      </c>
      <c r="Q181" s="5">
        <v>26.797236415397112</v>
      </c>
    </row>
    <row r="182" spans="14:17" x14ac:dyDescent="0.25">
      <c r="N182" s="9">
        <v>44070</v>
      </c>
      <c r="O182" s="5">
        <v>26.918450306952046</v>
      </c>
      <c r="P182" s="5">
        <f t="shared" si="2"/>
        <v>35.661897599866734</v>
      </c>
      <c r="Q182" s="5">
        <f>Q181*6/7+Q188/7</f>
        <v>26.71896987832481</v>
      </c>
    </row>
    <row r="183" spans="14:17" x14ac:dyDescent="0.25">
      <c r="N183" s="9">
        <v>44071</v>
      </c>
      <c r="O183" s="5">
        <v>39.691187482248445</v>
      </c>
      <c r="P183" s="5">
        <f t="shared" si="2"/>
        <v>35.674874128617347</v>
      </c>
      <c r="Q183" s="5">
        <f>Q181*5/7+Q188*2/7</f>
        <v>26.640703341252504</v>
      </c>
    </row>
    <row r="184" spans="14:17" x14ac:dyDescent="0.25">
      <c r="N184" s="9">
        <v>44072</v>
      </c>
      <c r="O184" s="5">
        <v>42.224553460508517</v>
      </c>
      <c r="P184" s="5">
        <f t="shared" si="2"/>
        <v>36.064521835463971</v>
      </c>
      <c r="Q184" s="5">
        <f>Q181*4/7+Q188*3/7</f>
        <v>26.562436804180201</v>
      </c>
    </row>
    <row r="185" spans="14:17" x14ac:dyDescent="0.25">
      <c r="N185" s="9">
        <v>44073</v>
      </c>
      <c r="O185" s="5">
        <v>25.88011417697431</v>
      </c>
      <c r="P185" s="5">
        <f t="shared" si="2"/>
        <v>34.938856444272638</v>
      </c>
      <c r="Q185" s="5">
        <f>Q181*3/7+Q188*4/7</f>
        <v>26.484170267107899</v>
      </c>
    </row>
    <row r="186" spans="14:17" x14ac:dyDescent="0.25">
      <c r="N186" s="9">
        <v>44074</v>
      </c>
      <c r="O186" s="5">
        <v>40.95252358843792</v>
      </c>
      <c r="P186" s="5">
        <f t="shared" si="2"/>
        <v>36.177336959099463</v>
      </c>
      <c r="Q186" s="5">
        <f>Q181*2/7+Q188*5/7</f>
        <v>26.40590373003559</v>
      </c>
    </row>
    <row r="187" spans="14:17" x14ac:dyDescent="0.25">
      <c r="N187" s="9">
        <v>44075</v>
      </c>
      <c r="O187" s="5">
        <v>38.326139357587309</v>
      </c>
      <c r="P187" s="5">
        <f t="shared" si="2"/>
        <v>36.00172987534102</v>
      </c>
      <c r="Q187" s="5">
        <f>Q181/7+Q188*6/7</f>
        <v>26.327637192963287</v>
      </c>
    </row>
    <row r="188" spans="14:17" x14ac:dyDescent="0.25">
      <c r="N188" s="9">
        <v>44076</v>
      </c>
      <c r="O188" s="5">
        <v>30.579026737199893</v>
      </c>
      <c r="P188" s="5">
        <f t="shared" si="2"/>
        <v>35.538321771235061</v>
      </c>
      <c r="Q188" s="5">
        <v>26.249370655890985</v>
      </c>
    </row>
    <row r="189" spans="14:17" x14ac:dyDescent="0.25">
      <c r="N189" s="9">
        <v>44077</v>
      </c>
      <c r="O189" s="5">
        <v>35.587813910739868</v>
      </c>
      <c r="P189" s="5">
        <f t="shared" si="2"/>
        <v>38.744034408541651</v>
      </c>
      <c r="Q189" s="5">
        <f>Q188*6/7+Q195/7</f>
        <v>26.333659659526855</v>
      </c>
    </row>
    <row r="190" spans="14:17" x14ac:dyDescent="0.25">
      <c r="N190" s="9">
        <v>44078</v>
      </c>
      <c r="O190" s="5">
        <v>38.46193789593935</v>
      </c>
      <c r="P190" s="5">
        <f t="shared" si="2"/>
        <v>37.934863192896763</v>
      </c>
      <c r="Q190" s="5">
        <f>Q188*5/7+Q195*2/7</f>
        <v>26.417948663162726</v>
      </c>
    </row>
    <row r="191" spans="14:17" x14ac:dyDescent="0.25">
      <c r="N191" s="9">
        <v>44079</v>
      </c>
      <c r="O191" s="5">
        <v>38.98069673176677</v>
      </c>
      <c r="P191" s="5">
        <f t="shared" si="2"/>
        <v>37.463349518693292</v>
      </c>
      <c r="Q191" s="5">
        <f>Q188*4/7+Q195*3/7</f>
        <v>26.502237666798596</v>
      </c>
    </row>
    <row r="192" spans="14:17" x14ac:dyDescent="0.25">
      <c r="N192" s="9">
        <v>44080</v>
      </c>
      <c r="O192" s="5">
        <v>48.320102638120439</v>
      </c>
      <c r="P192" s="5">
        <f t="shared" si="2"/>
        <v>38.232571023282887</v>
      </c>
      <c r="Q192" s="5">
        <f>Q188*3/7+Q195*4/7</f>
        <v>26.586526670434466</v>
      </c>
    </row>
    <row r="193" spans="14:17" x14ac:dyDescent="0.25">
      <c r="N193" s="9">
        <v>44081</v>
      </c>
      <c r="O193" s="5">
        <v>35.288325078923741</v>
      </c>
      <c r="P193" s="5">
        <f t="shared" si="2"/>
        <v>38.302962306776223</v>
      </c>
      <c r="Q193" s="5">
        <f>Q188*2/7+Q195*5/7</f>
        <v>26.67081567407034</v>
      </c>
    </row>
    <row r="194" spans="14:17" x14ac:dyDescent="0.25">
      <c r="N194" s="9">
        <v>44082</v>
      </c>
      <c r="O194" s="5">
        <v>35.025543638163001</v>
      </c>
      <c r="P194" s="5">
        <f t="shared" si="2"/>
        <v>38.04996894653199</v>
      </c>
      <c r="Q194" s="5">
        <f>Q188/7+Q195*6/7</f>
        <v>26.755104677706207</v>
      </c>
    </row>
    <row r="195" spans="14:17" x14ac:dyDescent="0.25">
      <c r="N195" s="9">
        <v>44083</v>
      </c>
      <c r="O195" s="5">
        <v>35.963577269327004</v>
      </c>
      <c r="P195" s="5">
        <f t="shared" si="2"/>
        <v>36.895578775575032</v>
      </c>
      <c r="Q195" s="5">
        <v>26.839393681342077</v>
      </c>
    </row>
    <row r="196" spans="14:17" x14ac:dyDescent="0.25">
      <c r="N196" s="9">
        <v>44084</v>
      </c>
      <c r="O196" s="5">
        <v>36.080552895193229</v>
      </c>
      <c r="Q196" s="5"/>
    </row>
    <row r="197" spans="14:17" x14ac:dyDescent="0.25">
      <c r="N197" s="9">
        <v>44085</v>
      </c>
      <c r="O197" s="5">
        <v>36.690984374229799</v>
      </c>
      <c r="Q197" s="5"/>
    </row>
    <row r="198" spans="14:17" x14ac:dyDescent="0.25">
      <c r="N198" s="9">
        <v>44086</v>
      </c>
      <c r="O198" s="5">
        <v>30.89996553506807</v>
      </c>
      <c r="Q198" s="5"/>
    </row>
    <row r="199" spans="14:17" x14ac:dyDescent="0.25">
      <c r="N199" s="9">
        <v>44087</v>
      </c>
      <c r="O199" s="5">
        <v>42.867696440564131</v>
      </c>
      <c r="Q199" s="5"/>
    </row>
    <row r="200" spans="14:17" x14ac:dyDescent="0.25">
      <c r="N200" s="24"/>
      <c r="Q200" s="5"/>
    </row>
    <row r="201" spans="14:17" x14ac:dyDescent="0.25">
      <c r="N201" s="24"/>
      <c r="Q201" s="5"/>
    </row>
    <row r="202" spans="14:17" x14ac:dyDescent="0.25">
      <c r="N202" s="24"/>
      <c r="Q202" s="5"/>
    </row>
    <row r="203" spans="14:17" x14ac:dyDescent="0.25">
      <c r="N203" s="24"/>
    </row>
    <row r="204" spans="14:17" x14ac:dyDescent="0.25">
      <c r="N204" s="24"/>
    </row>
    <row r="205" spans="14:17" x14ac:dyDescent="0.25">
      <c r="N205" s="24"/>
    </row>
    <row r="206" spans="14:17" x14ac:dyDescent="0.25">
      <c r="N206" s="24"/>
    </row>
    <row r="207" spans="14:17" x14ac:dyDescent="0.25">
      <c r="N207" s="24"/>
    </row>
    <row r="208" spans="14:17" x14ac:dyDescent="0.25">
      <c r="N208" s="24"/>
    </row>
    <row r="209" spans="14:14" x14ac:dyDescent="0.25">
      <c r="N209" s="24"/>
    </row>
    <row r="210" spans="14:14" x14ac:dyDescent="0.25">
      <c r="N210" s="24"/>
    </row>
    <row r="211" spans="14:14" x14ac:dyDescent="0.25">
      <c r="N211" s="24"/>
    </row>
    <row r="212" spans="14:14" x14ac:dyDescent="0.25">
      <c r="N212" s="24"/>
    </row>
    <row r="213" spans="14:14" x14ac:dyDescent="0.25">
      <c r="N213" s="24"/>
    </row>
    <row r="214" spans="14:14" x14ac:dyDescent="0.25">
      <c r="N214" s="24"/>
    </row>
    <row r="215" spans="14:14" x14ac:dyDescent="0.25">
      <c r="N215" s="24"/>
    </row>
    <row r="216" spans="14:14" x14ac:dyDescent="0.25">
      <c r="N216" s="24"/>
    </row>
    <row r="217" spans="14:14" x14ac:dyDescent="0.25">
      <c r="N217" s="24"/>
    </row>
    <row r="218" spans="14:14" x14ac:dyDescent="0.25">
      <c r="N218" s="24"/>
    </row>
    <row r="219" spans="14:14" x14ac:dyDescent="0.25">
      <c r="N219" s="24"/>
    </row>
    <row r="220" spans="14:14" x14ac:dyDescent="0.25">
      <c r="N220" s="24"/>
    </row>
    <row r="221" spans="14:14" x14ac:dyDescent="0.25">
      <c r="N221" s="24"/>
    </row>
    <row r="222" spans="14:14" x14ac:dyDescent="0.25">
      <c r="N222" s="24"/>
    </row>
    <row r="223" spans="14:14" x14ac:dyDescent="0.25">
      <c r="N223" s="24"/>
    </row>
    <row r="224" spans="14:14" x14ac:dyDescent="0.25">
      <c r="N224" s="24"/>
    </row>
    <row r="225" spans="14:14" x14ac:dyDescent="0.25">
      <c r="N225" s="24"/>
    </row>
    <row r="226" spans="14:14" x14ac:dyDescent="0.25">
      <c r="N226" s="24"/>
    </row>
    <row r="227" spans="14:14" x14ac:dyDescent="0.25">
      <c r="N227" s="24"/>
    </row>
    <row r="228" spans="14:14" x14ac:dyDescent="0.25">
      <c r="N228" s="24"/>
    </row>
    <row r="229" spans="14:14" x14ac:dyDescent="0.25">
      <c r="N229" s="24"/>
    </row>
    <row r="230" spans="14:14" x14ac:dyDescent="0.25">
      <c r="N230" s="24"/>
    </row>
    <row r="231" spans="14:14" x14ac:dyDescent="0.25">
      <c r="N231" s="24"/>
    </row>
    <row r="232" spans="14:14" x14ac:dyDescent="0.25">
      <c r="N232" s="24"/>
    </row>
    <row r="233" spans="14:14" x14ac:dyDescent="0.25">
      <c r="N233" s="24"/>
    </row>
    <row r="234" spans="14:14" x14ac:dyDescent="0.25">
      <c r="N234" s="24"/>
    </row>
    <row r="235" spans="14:14" x14ac:dyDescent="0.25">
      <c r="N235" s="24"/>
    </row>
    <row r="236" spans="14:14" x14ac:dyDescent="0.25">
      <c r="N236" s="24"/>
    </row>
    <row r="237" spans="14:14" x14ac:dyDescent="0.25">
      <c r="N237" s="24"/>
    </row>
    <row r="238" spans="14:14" x14ac:dyDescent="0.25">
      <c r="N238" s="24"/>
    </row>
    <row r="239" spans="14:14" x14ac:dyDescent="0.25">
      <c r="N239" s="24"/>
    </row>
    <row r="240" spans="14:14" x14ac:dyDescent="0.25">
      <c r="N240" s="24"/>
    </row>
    <row r="241" spans="14:14" x14ac:dyDescent="0.25">
      <c r="N241" s="24"/>
    </row>
    <row r="242" spans="14:14" x14ac:dyDescent="0.25">
      <c r="N242" s="24"/>
    </row>
    <row r="243" spans="14:14" x14ac:dyDescent="0.25">
      <c r="N243" s="24"/>
    </row>
    <row r="244" spans="14:14" x14ac:dyDescent="0.25">
      <c r="N244" s="24"/>
    </row>
    <row r="245" spans="14:14" x14ac:dyDescent="0.25">
      <c r="N245" s="24"/>
    </row>
    <row r="246" spans="14:14" x14ac:dyDescent="0.25">
      <c r="N246" s="24"/>
    </row>
    <row r="247" spans="14:14" x14ac:dyDescent="0.25">
      <c r="N247" s="24"/>
    </row>
    <row r="248" spans="14:14" x14ac:dyDescent="0.25">
      <c r="N248" s="24"/>
    </row>
    <row r="249" spans="14:14" x14ac:dyDescent="0.25">
      <c r="N249" s="24"/>
    </row>
    <row r="250" spans="14:14" x14ac:dyDescent="0.25">
      <c r="N250" s="24"/>
    </row>
    <row r="251" spans="14:14" x14ac:dyDescent="0.25">
      <c r="N251" s="24"/>
    </row>
    <row r="252" spans="14:14" x14ac:dyDescent="0.25">
      <c r="N252" s="24"/>
    </row>
    <row r="253" spans="14:14" x14ac:dyDescent="0.25">
      <c r="N253" s="24"/>
    </row>
    <row r="254" spans="14:14" x14ac:dyDescent="0.25">
      <c r="N254" s="24"/>
    </row>
    <row r="255" spans="14:14" x14ac:dyDescent="0.25">
      <c r="N255" s="24"/>
    </row>
    <row r="256" spans="14:14" x14ac:dyDescent="0.25">
      <c r="N256" s="24"/>
    </row>
    <row r="257" spans="14:14" x14ac:dyDescent="0.25">
      <c r="N257" s="24"/>
    </row>
    <row r="258" spans="14:14" x14ac:dyDescent="0.25">
      <c r="N258" s="24"/>
    </row>
    <row r="259" spans="14:14" x14ac:dyDescent="0.25">
      <c r="N259" s="24"/>
    </row>
    <row r="260" spans="14:14" x14ac:dyDescent="0.25">
      <c r="N260" s="24"/>
    </row>
    <row r="261" spans="14:14" x14ac:dyDescent="0.25">
      <c r="N261" s="24"/>
    </row>
    <row r="262" spans="14:14" x14ac:dyDescent="0.25">
      <c r="N262" s="24"/>
    </row>
    <row r="263" spans="14:14" x14ac:dyDescent="0.25">
      <c r="N263" s="24"/>
    </row>
    <row r="264" spans="14:14" x14ac:dyDescent="0.25">
      <c r="N264" s="24"/>
    </row>
    <row r="265" spans="14:14" x14ac:dyDescent="0.25">
      <c r="N265" s="24"/>
    </row>
    <row r="266" spans="14:14" x14ac:dyDescent="0.25">
      <c r="N266" s="24"/>
    </row>
    <row r="267" spans="14:14" x14ac:dyDescent="0.25">
      <c r="N267" s="24"/>
    </row>
    <row r="268" spans="14:14" x14ac:dyDescent="0.25">
      <c r="N268" s="24"/>
    </row>
    <row r="269" spans="14:14" x14ac:dyDescent="0.25">
      <c r="N269" s="24"/>
    </row>
    <row r="270" spans="14:14" x14ac:dyDescent="0.25">
      <c r="N270" s="24"/>
    </row>
    <row r="271" spans="14:14" x14ac:dyDescent="0.25">
      <c r="N271" s="24"/>
    </row>
    <row r="272" spans="14:14" x14ac:dyDescent="0.25">
      <c r="N272" s="24"/>
    </row>
    <row r="273" spans="14:14" x14ac:dyDescent="0.25">
      <c r="N273" s="24"/>
    </row>
    <row r="274" spans="14:14" x14ac:dyDescent="0.25">
      <c r="N274" s="24"/>
    </row>
    <row r="275" spans="14:14" x14ac:dyDescent="0.25">
      <c r="N275" s="24"/>
    </row>
    <row r="276" spans="14:14" x14ac:dyDescent="0.25">
      <c r="N276" s="24"/>
    </row>
    <row r="277" spans="14:14" x14ac:dyDescent="0.25">
      <c r="N277" s="24"/>
    </row>
    <row r="278" spans="14:14" x14ac:dyDescent="0.25">
      <c r="N278" s="24"/>
    </row>
    <row r="279" spans="14:14" x14ac:dyDescent="0.25">
      <c r="N279" s="24"/>
    </row>
    <row r="280" spans="14:14" x14ac:dyDescent="0.25">
      <c r="N280" s="24"/>
    </row>
    <row r="281" spans="14:14" x14ac:dyDescent="0.25">
      <c r="N281" s="24"/>
    </row>
    <row r="282" spans="14:14" x14ac:dyDescent="0.25">
      <c r="N282" s="24"/>
    </row>
    <row r="283" spans="14:14" x14ac:dyDescent="0.25">
      <c r="N283" s="24"/>
    </row>
    <row r="284" spans="14:14" x14ac:dyDescent="0.25">
      <c r="N284" s="24"/>
    </row>
    <row r="285" spans="14:14" x14ac:dyDescent="0.25">
      <c r="N285" s="24"/>
    </row>
    <row r="286" spans="14:14" x14ac:dyDescent="0.25">
      <c r="N286" s="24"/>
    </row>
    <row r="287" spans="14:14" x14ac:dyDescent="0.25">
      <c r="N287" s="24"/>
    </row>
    <row r="288" spans="14:14" x14ac:dyDescent="0.25">
      <c r="N288" s="24"/>
    </row>
    <row r="289" spans="14:14" x14ac:dyDescent="0.25">
      <c r="N289" s="24"/>
    </row>
    <row r="290" spans="14:14" x14ac:dyDescent="0.25">
      <c r="N290" s="24"/>
    </row>
    <row r="291" spans="14:14" x14ac:dyDescent="0.25">
      <c r="N291" s="24"/>
    </row>
    <row r="292" spans="14:14" x14ac:dyDescent="0.25">
      <c r="N292" s="24"/>
    </row>
    <row r="293" spans="14:14" x14ac:dyDescent="0.25">
      <c r="N293" s="24"/>
    </row>
    <row r="294" spans="14:14" x14ac:dyDescent="0.25">
      <c r="N294" s="24"/>
    </row>
    <row r="295" spans="14:14" x14ac:dyDescent="0.25">
      <c r="N295" s="24"/>
    </row>
    <row r="296" spans="14:14" x14ac:dyDescent="0.25">
      <c r="N296" s="24"/>
    </row>
    <row r="297" spans="14:14" x14ac:dyDescent="0.25">
      <c r="N297" s="24"/>
    </row>
    <row r="298" spans="14:14" x14ac:dyDescent="0.25">
      <c r="N298" s="24"/>
    </row>
    <row r="299" spans="14:14" x14ac:dyDescent="0.25">
      <c r="N299" s="24"/>
    </row>
    <row r="300" spans="14:14" x14ac:dyDescent="0.25">
      <c r="N300" s="24"/>
    </row>
    <row r="301" spans="14:14" x14ac:dyDescent="0.25">
      <c r="N301" s="24"/>
    </row>
    <row r="302" spans="14:14" x14ac:dyDescent="0.25">
      <c r="N302" s="24"/>
    </row>
    <row r="303" spans="14:14" x14ac:dyDescent="0.25">
      <c r="N303" s="24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199"/>
  <sheetViews>
    <sheetView workbookViewId="0"/>
  </sheetViews>
  <sheetFormatPr defaultRowHeight="15" x14ac:dyDescent="0.25"/>
  <cols>
    <col min="14" max="14" width="11.42578125" style="9" customWidth="1"/>
    <col min="15" max="15" width="11.85546875" customWidth="1"/>
    <col min="16" max="16" width="14" customWidth="1"/>
    <col min="17" max="17" width="18.42578125" customWidth="1"/>
    <col min="18" max="18" width="13.85546875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175</v>
      </c>
      <c r="AF1" s="39" t="s">
        <v>16</v>
      </c>
      <c r="AG1" s="40">
        <v>43906</v>
      </c>
      <c r="AH1" s="39"/>
    </row>
    <row r="2" spans="1:34" x14ac:dyDescent="0.25">
      <c r="O2" t="s">
        <v>104</v>
      </c>
      <c r="P2" t="s">
        <v>125</v>
      </c>
      <c r="Q2" t="s">
        <v>105</v>
      </c>
      <c r="R2" t="s">
        <v>126</v>
      </c>
      <c r="AF2" s="39" t="s">
        <v>17</v>
      </c>
      <c r="AG2" s="40">
        <v>43913</v>
      </c>
      <c r="AH2" s="39"/>
    </row>
    <row r="3" spans="1:34" x14ac:dyDescent="0.25">
      <c r="N3" s="9">
        <v>43891</v>
      </c>
      <c r="O3" s="4">
        <v>94.479452467814397</v>
      </c>
      <c r="P3" s="5">
        <v>109.82357658380113</v>
      </c>
      <c r="AF3" s="39" t="s">
        <v>18</v>
      </c>
      <c r="AG3" s="40">
        <v>43980</v>
      </c>
      <c r="AH3" s="39"/>
    </row>
    <row r="4" spans="1:34" x14ac:dyDescent="0.25">
      <c r="N4" s="9">
        <v>43892</v>
      </c>
      <c r="O4" s="4">
        <v>97.941686269654568</v>
      </c>
      <c r="P4" s="5">
        <v>97.501726916877729</v>
      </c>
      <c r="AF4" s="39" t="s">
        <v>19</v>
      </c>
      <c r="AG4" s="40">
        <v>44001</v>
      </c>
      <c r="AH4" s="39"/>
    </row>
    <row r="5" spans="1:34" x14ac:dyDescent="0.25">
      <c r="N5" s="9">
        <v>43893</v>
      </c>
      <c r="O5" s="4">
        <v>97.157884090219483</v>
      </c>
      <c r="P5" s="5">
        <v>93.403314328342304</v>
      </c>
      <c r="AF5" s="39" t="s">
        <v>20</v>
      </c>
      <c r="AG5" s="40">
        <v>44022</v>
      </c>
      <c r="AH5" s="39"/>
    </row>
    <row r="6" spans="1:34" x14ac:dyDescent="0.25">
      <c r="N6" s="9">
        <v>43894</v>
      </c>
      <c r="O6" s="4">
        <v>100.35838552540014</v>
      </c>
      <c r="P6" s="5">
        <v>102.38197424892704</v>
      </c>
      <c r="Q6" s="5">
        <v>97.626451513374022</v>
      </c>
      <c r="R6" s="5">
        <v>102.89594253276591</v>
      </c>
      <c r="AF6" s="39" t="s">
        <v>21</v>
      </c>
      <c r="AG6" s="40">
        <v>44027</v>
      </c>
      <c r="AH6" s="39"/>
    </row>
    <row r="7" spans="1:34" x14ac:dyDescent="0.25">
      <c r="N7" s="9">
        <v>43895</v>
      </c>
      <c r="O7" s="4">
        <v>99.634015710545114</v>
      </c>
      <c r="P7" s="5">
        <v>102.79049952071573</v>
      </c>
      <c r="Q7" s="5">
        <v>98.717721278523783</v>
      </c>
      <c r="R7" s="5">
        <v>103.08690406817773</v>
      </c>
      <c r="AF7" s="39" t="s">
        <v>22</v>
      </c>
      <c r="AG7" s="40">
        <v>44055</v>
      </c>
      <c r="AH7" s="39"/>
    </row>
    <row r="8" spans="1:34" x14ac:dyDescent="0.25">
      <c r="N8" s="9">
        <v>43896</v>
      </c>
      <c r="O8" s="4">
        <v>97.268175630465379</v>
      </c>
      <c r="P8" s="5">
        <v>103.26605715600023</v>
      </c>
      <c r="Q8" s="5">
        <v>99.017868495387091</v>
      </c>
      <c r="R8" s="5">
        <v>103.05918795256351</v>
      </c>
      <c r="AF8" s="39"/>
      <c r="AH8" s="39"/>
    </row>
    <row r="9" spans="1:34" x14ac:dyDescent="0.25">
      <c r="N9" s="9">
        <v>43897</v>
      </c>
      <c r="O9" s="4">
        <v>96.545560899519046</v>
      </c>
      <c r="P9" s="5">
        <v>111.10444897469721</v>
      </c>
      <c r="Q9" s="5">
        <v>99.734281071261336</v>
      </c>
      <c r="R9" s="5">
        <v>103.43995205144644</v>
      </c>
      <c r="AF9" s="39"/>
      <c r="AG9" s="40">
        <v>43906</v>
      </c>
      <c r="AH9" s="39">
        <v>0</v>
      </c>
    </row>
    <row r="10" spans="1:34" x14ac:dyDescent="0.25">
      <c r="N10" s="9">
        <v>43898</v>
      </c>
      <c r="O10" s="4">
        <v>102.11834082386282</v>
      </c>
      <c r="P10" s="5">
        <v>111.16030733168381</v>
      </c>
      <c r="Q10" s="5">
        <v>99.562558979009083</v>
      </c>
      <c r="R10" s="5">
        <v>103.8278903241785</v>
      </c>
      <c r="AF10" s="39"/>
      <c r="AG10" s="40">
        <v>43906</v>
      </c>
      <c r="AH10" s="39">
        <v>1</v>
      </c>
    </row>
    <row r="11" spans="1:34" x14ac:dyDescent="0.25">
      <c r="N11" s="9">
        <v>43899</v>
      </c>
      <c r="O11" s="4">
        <v>100.04271678769757</v>
      </c>
      <c r="P11" s="5">
        <v>97.307714107578079</v>
      </c>
      <c r="Q11" s="5">
        <v>99.49730917313569</v>
      </c>
      <c r="R11" s="5">
        <v>103.95369088948875</v>
      </c>
      <c r="AF11" s="39"/>
      <c r="AH11" s="39"/>
    </row>
    <row r="12" spans="1:34" x14ac:dyDescent="0.25">
      <c r="N12" s="9">
        <v>43900</v>
      </c>
      <c r="O12" s="4">
        <v>102.17277212133935</v>
      </c>
      <c r="P12" s="5">
        <v>96.06866302052309</v>
      </c>
      <c r="Q12" s="5">
        <v>99.499408710503886</v>
      </c>
      <c r="R12" s="5">
        <v>105.29109404496525</v>
      </c>
      <c r="AF12" s="39"/>
      <c r="AG12" s="40">
        <v>43913</v>
      </c>
      <c r="AH12" s="39">
        <v>0</v>
      </c>
    </row>
    <row r="13" spans="1:34" x14ac:dyDescent="0.25">
      <c r="N13" s="9">
        <v>43901</v>
      </c>
      <c r="O13" s="4">
        <v>99.156330879634297</v>
      </c>
      <c r="P13" s="5">
        <v>105.09754215805137</v>
      </c>
      <c r="Q13" s="5">
        <v>101.2149585212528</v>
      </c>
      <c r="R13" s="5">
        <v>104.15708667932076</v>
      </c>
      <c r="AF13" s="39"/>
      <c r="AG13" s="40">
        <v>43913</v>
      </c>
      <c r="AH13" s="39">
        <v>1</v>
      </c>
    </row>
    <row r="14" spans="1:34" x14ac:dyDescent="0.25">
      <c r="N14" s="9">
        <v>43902</v>
      </c>
      <c r="O14" s="4">
        <v>99.177267069431366</v>
      </c>
      <c r="P14" s="5">
        <v>103.6711034778875</v>
      </c>
      <c r="Q14" s="5">
        <v>100.27634857616081</v>
      </c>
      <c r="R14" s="5">
        <v>102.15977725766383</v>
      </c>
      <c r="AF14" s="39"/>
      <c r="AH14" s="39"/>
    </row>
    <row r="15" spans="1:34" x14ac:dyDescent="0.25">
      <c r="N15" s="9">
        <v>43903</v>
      </c>
      <c r="O15" s="4">
        <v>97.282872392042691</v>
      </c>
      <c r="P15" s="5">
        <v>112.62787924433566</v>
      </c>
      <c r="Q15" s="5">
        <v>99.553045681994902</v>
      </c>
      <c r="R15" s="5">
        <v>102.20068284599525</v>
      </c>
      <c r="AF15" s="39"/>
      <c r="AG15" s="40">
        <v>43980</v>
      </c>
      <c r="AH15" s="39">
        <v>0</v>
      </c>
    </row>
    <row r="16" spans="1:34" x14ac:dyDescent="0.25">
      <c r="N16" s="9">
        <v>43904</v>
      </c>
      <c r="O16" s="4">
        <v>108.55440957476146</v>
      </c>
      <c r="P16" s="5">
        <v>103.16639741518578</v>
      </c>
      <c r="Q16" s="5">
        <v>97.338995731756313</v>
      </c>
      <c r="R16" s="5">
        <v>101.85897090986633</v>
      </c>
      <c r="AF16" s="39"/>
      <c r="AG16" s="40">
        <v>43980</v>
      </c>
      <c r="AH16" s="39">
        <v>1</v>
      </c>
    </row>
    <row r="17" spans="14:34" x14ac:dyDescent="0.25">
      <c r="N17" s="9">
        <v>43905</v>
      </c>
      <c r="O17" s="4">
        <v>95.548071208218943</v>
      </c>
      <c r="P17" s="5">
        <v>97.179141380085412</v>
      </c>
      <c r="Q17" s="5">
        <v>95.02997978386999</v>
      </c>
      <c r="R17" s="5">
        <v>101.48886910206683</v>
      </c>
      <c r="AF17" s="39"/>
      <c r="AH17" s="39"/>
    </row>
    <row r="18" spans="14:34" x14ac:dyDescent="0.25">
      <c r="N18" s="9">
        <v>43906</v>
      </c>
      <c r="O18" s="4">
        <v>94.979596528536121</v>
      </c>
      <c r="P18" s="5">
        <v>97.59405322589798</v>
      </c>
      <c r="Q18" s="5">
        <v>92.512260005564286</v>
      </c>
      <c r="R18" s="5">
        <v>101.85361103206644</v>
      </c>
      <c r="AF18" s="39"/>
      <c r="AG18" s="40">
        <v>44001</v>
      </c>
      <c r="AH18" s="39">
        <v>0</v>
      </c>
    </row>
    <row r="19" spans="14:34" x14ac:dyDescent="0.25">
      <c r="N19" s="9">
        <v>43907</v>
      </c>
      <c r="O19" s="4">
        <v>86.674422469669267</v>
      </c>
      <c r="P19" s="5">
        <v>93.676679467620602</v>
      </c>
      <c r="Q19" s="5">
        <v>88.814219379383374</v>
      </c>
      <c r="R19" s="5">
        <v>101.03112365671912</v>
      </c>
      <c r="AF19" s="39"/>
      <c r="AG19" s="40">
        <v>44001</v>
      </c>
      <c r="AH19" s="39">
        <v>1</v>
      </c>
    </row>
    <row r="20" spans="14:34" x14ac:dyDescent="0.25">
      <c r="N20" s="9">
        <v>43908</v>
      </c>
      <c r="O20" s="4">
        <v>82.993219244430094</v>
      </c>
      <c r="P20" s="5">
        <v>102.50682950345492</v>
      </c>
      <c r="Q20" s="5">
        <v>83.387399691282766</v>
      </c>
      <c r="R20" s="5">
        <v>98.8538541135119</v>
      </c>
      <c r="AF20" s="39"/>
      <c r="AH20" s="39"/>
    </row>
    <row r="21" spans="14:34" x14ac:dyDescent="0.25">
      <c r="N21" s="9">
        <v>43909</v>
      </c>
      <c r="O21" s="4">
        <v>81.553228621291453</v>
      </c>
      <c r="P21" s="5">
        <v>106.22429698788486</v>
      </c>
      <c r="Q21" s="5">
        <v>77.134484176807604</v>
      </c>
      <c r="R21" s="5">
        <v>96.093210267471932</v>
      </c>
      <c r="AF21" s="39"/>
      <c r="AG21" s="40">
        <v>44022</v>
      </c>
      <c r="AH21" s="39">
        <v>0</v>
      </c>
    </row>
    <row r="22" spans="14:34" x14ac:dyDescent="0.25">
      <c r="N22" s="9">
        <v>43910</v>
      </c>
      <c r="O22" s="4">
        <v>71.396588008776249</v>
      </c>
      <c r="P22" s="5">
        <v>106.87046761690422</v>
      </c>
      <c r="Q22" s="5">
        <v>72.108108680445511</v>
      </c>
      <c r="R22" s="5">
        <v>94.907192813215119</v>
      </c>
      <c r="AF22" s="39"/>
      <c r="AG22" s="40">
        <v>44022</v>
      </c>
      <c r="AH22" s="39">
        <v>1</v>
      </c>
    </row>
    <row r="23" spans="14:34" x14ac:dyDescent="0.25">
      <c r="N23" s="9">
        <v>43911</v>
      </c>
      <c r="O23" s="4">
        <v>70.566671758057126</v>
      </c>
      <c r="P23" s="5">
        <v>87.92551061273528</v>
      </c>
      <c r="Q23" s="5">
        <v>68.670247546883942</v>
      </c>
      <c r="R23" s="5">
        <v>94.108875845883546</v>
      </c>
      <c r="AF23" s="39"/>
      <c r="AH23" s="39"/>
    </row>
    <row r="24" spans="14:34" x14ac:dyDescent="0.25">
      <c r="N24" s="9">
        <v>43912</v>
      </c>
      <c r="O24" s="4">
        <v>51.777662606892974</v>
      </c>
      <c r="P24" s="5">
        <v>77.854634457805687</v>
      </c>
      <c r="Q24" s="5">
        <v>61.963201112495938</v>
      </c>
      <c r="R24" s="5">
        <v>90.942494199299972</v>
      </c>
      <c r="AF24" s="39"/>
      <c r="AG24" s="40">
        <v>44027</v>
      </c>
      <c r="AH24" s="39">
        <v>0</v>
      </c>
    </row>
    <row r="25" spans="14:34" x14ac:dyDescent="0.25">
      <c r="N25" s="9">
        <v>43913</v>
      </c>
      <c r="O25" s="4">
        <v>59.794968054001373</v>
      </c>
      <c r="P25" s="5">
        <v>89.291931046100288</v>
      </c>
      <c r="Q25" s="5">
        <v>54.053320288129953</v>
      </c>
      <c r="R25" s="5">
        <v>86.022076989347653</v>
      </c>
      <c r="AF25" s="39"/>
      <c r="AG25" s="40">
        <v>44027</v>
      </c>
      <c r="AH25" s="39">
        <v>1</v>
      </c>
    </row>
    <row r="26" spans="14:34" x14ac:dyDescent="0.25">
      <c r="N26" s="9">
        <v>43914</v>
      </c>
      <c r="O26" s="4">
        <v>62.60939453473835</v>
      </c>
      <c r="P26" s="5">
        <v>88.088460696299535</v>
      </c>
      <c r="Q26" s="5">
        <v>46.855089283483821</v>
      </c>
      <c r="R26" s="5">
        <v>80.334128051239176</v>
      </c>
      <c r="AF26" s="39"/>
      <c r="AH26" s="39"/>
    </row>
    <row r="27" spans="14:34" x14ac:dyDescent="0.25">
      <c r="N27" s="9">
        <v>43915</v>
      </c>
      <c r="O27" s="4">
        <v>36.043894203714125</v>
      </c>
      <c r="P27" s="5">
        <v>80.342157977369936</v>
      </c>
      <c r="Q27" s="5">
        <v>39.107195467857693</v>
      </c>
      <c r="R27" s="5">
        <v>76.654938218346871</v>
      </c>
      <c r="AF27" s="39"/>
      <c r="AG27" s="40">
        <v>44055</v>
      </c>
      <c r="AH27" s="39">
        <v>0</v>
      </c>
    </row>
    <row r="28" spans="14:34" x14ac:dyDescent="0.25">
      <c r="N28" s="9">
        <v>43916</v>
      </c>
      <c r="O28" s="4">
        <v>26.184062850729518</v>
      </c>
      <c r="P28" s="5">
        <v>71.781376518218622</v>
      </c>
      <c r="Q28" s="5">
        <v>33.433580181096318</v>
      </c>
      <c r="R28" s="5">
        <v>73.622387671057581</v>
      </c>
      <c r="AG28" s="40">
        <v>44055</v>
      </c>
      <c r="AH28" s="39">
        <v>1</v>
      </c>
    </row>
    <row r="29" spans="14:34" x14ac:dyDescent="0.25">
      <c r="N29" s="9">
        <v>43917</v>
      </c>
      <c r="O29" s="4">
        <v>21.008970976253298</v>
      </c>
      <c r="P29" s="5">
        <v>67.054825050144856</v>
      </c>
      <c r="Q29" s="5">
        <v>27.640114749965687</v>
      </c>
      <c r="R29" s="5">
        <v>69.666300641947302</v>
      </c>
    </row>
    <row r="30" spans="14:34" x14ac:dyDescent="0.25">
      <c r="N30" s="9">
        <v>43918</v>
      </c>
      <c r="O30" s="4">
        <v>16.331415048674231</v>
      </c>
      <c r="P30" s="5">
        <v>62.171181782489199</v>
      </c>
      <c r="Q30" s="5">
        <v>22.168568333324224</v>
      </c>
      <c r="R30" s="5">
        <v>66.393502501945207</v>
      </c>
    </row>
    <row r="31" spans="14:34" x14ac:dyDescent="0.25">
      <c r="N31" s="9">
        <v>43919</v>
      </c>
      <c r="O31" s="4">
        <v>12.062355599563308</v>
      </c>
      <c r="P31" s="5">
        <v>56.626780626780629</v>
      </c>
      <c r="Q31" s="5">
        <v>20.398035741424252</v>
      </c>
      <c r="R31" s="5">
        <v>64.821049830038149</v>
      </c>
    </row>
    <row r="32" spans="14:34" x14ac:dyDescent="0.25">
      <c r="N32" s="9">
        <v>43920</v>
      </c>
      <c r="O32" s="4">
        <v>19.240710036086998</v>
      </c>
      <c r="P32" s="5">
        <v>61.599321842328344</v>
      </c>
      <c r="Q32" s="5">
        <v>19.62669109315766</v>
      </c>
      <c r="R32" s="5">
        <v>63.790681973417918</v>
      </c>
    </row>
    <row r="33" spans="14:213" x14ac:dyDescent="0.25">
      <c r="N33" s="9">
        <v>43921</v>
      </c>
      <c r="O33" s="4">
        <v>24.308569618248061</v>
      </c>
      <c r="P33" s="5">
        <v>65.178873716284841</v>
      </c>
      <c r="Q33" s="5">
        <v>18.950761425451791</v>
      </c>
      <c r="R33" s="5">
        <v>62.998256613916119</v>
      </c>
    </row>
    <row r="34" spans="14:213" x14ac:dyDescent="0.25">
      <c r="N34" s="9">
        <v>43922</v>
      </c>
      <c r="O34" s="4">
        <v>23.65016606041436</v>
      </c>
      <c r="P34" s="5">
        <v>69.334989274020543</v>
      </c>
      <c r="Q34" s="5">
        <v>18.584280747277699</v>
      </c>
      <c r="R34" s="5">
        <v>62.589819518302313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43"/>
      <c r="AG34" s="43"/>
      <c r="AH34" s="43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</row>
    <row r="35" spans="14:213" x14ac:dyDescent="0.25">
      <c r="N35" s="9">
        <v>43923</v>
      </c>
      <c r="O35" s="4">
        <v>20.784650312863391</v>
      </c>
      <c r="P35" s="12">
        <v>64.568801521876978</v>
      </c>
      <c r="Q35" s="5">
        <v>18.329786185669288</v>
      </c>
      <c r="R35" s="12">
        <v>62.006872135864164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43"/>
      <c r="AG35" s="44"/>
      <c r="AH35" s="43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</row>
    <row r="36" spans="14:213" x14ac:dyDescent="0.25">
      <c r="N36" s="9">
        <v>43924</v>
      </c>
      <c r="O36" s="4">
        <v>16.277463302312196</v>
      </c>
      <c r="P36" s="12">
        <v>61.507847533632287</v>
      </c>
      <c r="Q36" s="5">
        <v>18.179942489183812</v>
      </c>
      <c r="R36" s="12">
        <v>61.416274730788963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43"/>
      <c r="AG36" s="44"/>
      <c r="AH36" s="43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</row>
    <row r="37" spans="14:213" x14ac:dyDescent="0.25">
      <c r="N37" s="9">
        <v>43925</v>
      </c>
      <c r="O37" s="4">
        <v>13.766050301455564</v>
      </c>
      <c r="P37" s="12">
        <v>59.312122113192586</v>
      </c>
      <c r="Q37" s="5">
        <v>17.596602043705936</v>
      </c>
      <c r="R37" s="12">
        <v>60.985490682935122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43"/>
      <c r="AG37" s="44"/>
      <c r="AH37" s="43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</row>
    <row r="38" spans="14:213" x14ac:dyDescent="0.25">
      <c r="N38" s="9">
        <v>43926</v>
      </c>
      <c r="O38" s="4">
        <v>10.28089366830444</v>
      </c>
      <c r="P38" s="12">
        <v>52.546148949713562</v>
      </c>
      <c r="Q38" s="5">
        <v>17.154783404096602</v>
      </c>
      <c r="R38" s="12">
        <v>60.457444745697408</v>
      </c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45"/>
      <c r="AG38" s="45"/>
      <c r="AH38" s="4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</row>
    <row r="39" spans="14:213" x14ac:dyDescent="0.25">
      <c r="N39" s="9">
        <v>43927</v>
      </c>
      <c r="O39" s="4">
        <v>18.191804160688665</v>
      </c>
      <c r="P39" s="53">
        <v>57.465140006801953</v>
      </c>
      <c r="Q39" s="5">
        <v>17.309271331421577</v>
      </c>
      <c r="R39" s="53">
        <v>60.060837525135597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43"/>
      <c r="AG39" s="44"/>
      <c r="AH39" s="43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</row>
    <row r="40" spans="14:213" x14ac:dyDescent="0.25">
      <c r="N40" s="9">
        <v>43928</v>
      </c>
      <c r="O40" s="4">
        <v>20.225186499902936</v>
      </c>
      <c r="P40" s="12">
        <v>62.16338538130799</v>
      </c>
      <c r="Q40" s="5">
        <v>16.701339084848215</v>
      </c>
      <c r="R40" s="12">
        <v>57.938572805750518</v>
      </c>
    </row>
    <row r="41" spans="14:213" x14ac:dyDescent="0.25">
      <c r="N41" s="9">
        <v>43929</v>
      </c>
      <c r="O41" s="4">
        <v>20.557435583149033</v>
      </c>
      <c r="P41" s="5">
        <v>65.638667713356512</v>
      </c>
      <c r="Q41" s="5">
        <v>16.294263999193696</v>
      </c>
      <c r="R41" s="5">
        <v>56.100635143565263</v>
      </c>
    </row>
    <row r="42" spans="14:213" x14ac:dyDescent="0.25">
      <c r="N42" s="9">
        <v>43930</v>
      </c>
      <c r="O42" s="4">
        <v>21.866065804138199</v>
      </c>
      <c r="P42" s="5">
        <v>61.792550977944238</v>
      </c>
      <c r="Q42" s="5">
        <v>15.844594167583756</v>
      </c>
      <c r="R42" s="5">
        <v>54.9576788000997</v>
      </c>
    </row>
    <row r="43" spans="14:213" x14ac:dyDescent="0.25">
      <c r="N43" s="9">
        <v>43931</v>
      </c>
      <c r="O43" s="4">
        <v>12.021937576298672</v>
      </c>
      <c r="P43" s="5">
        <v>46.651994497936727</v>
      </c>
      <c r="Q43" s="5">
        <v>15.090478480382872</v>
      </c>
      <c r="R43" s="5">
        <v>52.201561765170617</v>
      </c>
    </row>
    <row r="44" spans="14:213" x14ac:dyDescent="0.25">
      <c r="N44" s="9">
        <v>43932</v>
      </c>
      <c r="O44" s="4">
        <v>10.916524701873936</v>
      </c>
      <c r="P44" s="5">
        <v>46.446558477895913</v>
      </c>
      <c r="Q44" s="5">
        <v>15.365884316366358</v>
      </c>
      <c r="R44" s="5">
        <v>51.674721433857655</v>
      </c>
    </row>
    <row r="45" spans="14:213" x14ac:dyDescent="0.25">
      <c r="N45" s="9">
        <v>43933</v>
      </c>
      <c r="O45" s="4">
        <v>7.1332048470348468</v>
      </c>
      <c r="P45" s="5">
        <v>44.545454545454547</v>
      </c>
      <c r="Q45" s="5">
        <v>15.175269961217655</v>
      </c>
      <c r="R45" s="5">
        <v>51.660153590787004</v>
      </c>
    </row>
    <row r="46" spans="14:213" x14ac:dyDescent="0.25">
      <c r="N46" s="9">
        <v>43934</v>
      </c>
      <c r="O46" s="4">
        <v>12.912994350282485</v>
      </c>
      <c r="P46" s="5">
        <v>38.172320762298376</v>
      </c>
      <c r="Q46" s="5">
        <v>14.333793106291179</v>
      </c>
      <c r="R46" s="5">
        <v>52.105513863299684</v>
      </c>
    </row>
    <row r="47" spans="14:213" x14ac:dyDescent="0.25">
      <c r="N47" s="9">
        <v>43935</v>
      </c>
      <c r="O47" s="4">
        <v>22.15302735178733</v>
      </c>
      <c r="P47" s="5">
        <v>58.475503062117234</v>
      </c>
      <c r="Q47" s="5">
        <v>14.739120995031701</v>
      </c>
      <c r="R47" s="5">
        <v>56.98787611493244</v>
      </c>
    </row>
    <row r="48" spans="14:213" x14ac:dyDescent="0.25">
      <c r="N48" s="9">
        <v>43936</v>
      </c>
      <c r="O48" s="4">
        <v>19.223135097108113</v>
      </c>
      <c r="P48" s="5">
        <v>65.536692811862039</v>
      </c>
      <c r="Q48" s="5">
        <v>15.149146210332713</v>
      </c>
      <c r="R48" s="5">
        <v>60.93485042586957</v>
      </c>
    </row>
    <row r="49" spans="14:18" x14ac:dyDescent="0.25">
      <c r="N49" s="9">
        <v>43937</v>
      </c>
      <c r="O49" s="4">
        <v>15.97572781965286</v>
      </c>
      <c r="P49" s="5">
        <v>64.910072885533012</v>
      </c>
      <c r="Q49" s="5">
        <v>15.925644364915183</v>
      </c>
      <c r="R49" s="5">
        <v>64.606129360306397</v>
      </c>
    </row>
    <row r="50" spans="14:18" x14ac:dyDescent="0.25">
      <c r="N50" s="9">
        <v>43938</v>
      </c>
      <c r="O50" s="4">
        <v>14.859232797482351</v>
      </c>
      <c r="P50" s="5">
        <v>80.828530259365991</v>
      </c>
      <c r="Q50" s="5">
        <v>16.40824544040651</v>
      </c>
      <c r="R50" s="5">
        <v>73.18521312359043</v>
      </c>
    </row>
    <row r="51" spans="14:18" x14ac:dyDescent="0.25">
      <c r="N51" s="9">
        <v>43939</v>
      </c>
      <c r="O51" s="4">
        <v>13.786701208981002</v>
      </c>
      <c r="P51" s="5">
        <v>74.07537865445579</v>
      </c>
      <c r="Q51" s="5">
        <v>16.298059779438507</v>
      </c>
      <c r="R51" s="5">
        <v>74.48307047016317</v>
      </c>
    </row>
    <row r="52" spans="14:18" x14ac:dyDescent="0.25">
      <c r="N52" s="9">
        <v>43940</v>
      </c>
      <c r="O52" s="4">
        <v>12.568691929112136</v>
      </c>
      <c r="P52" s="5">
        <v>70.244407086512354</v>
      </c>
      <c r="Q52" s="5">
        <v>17.136548110786386</v>
      </c>
      <c r="R52" s="5">
        <v>75.066703620338416</v>
      </c>
    </row>
    <row r="53" spans="14:18" x14ac:dyDescent="0.25">
      <c r="N53" s="9">
        <v>43941</v>
      </c>
      <c r="O53" s="4">
        <v>16.291201878721797</v>
      </c>
      <c r="P53" s="5">
        <v>98.225907105286623</v>
      </c>
      <c r="Q53" s="5">
        <v>18.431154096865779</v>
      </c>
      <c r="R53" s="5">
        <v>75.188205417812483</v>
      </c>
    </row>
    <row r="54" spans="14:18" x14ac:dyDescent="0.25">
      <c r="N54" s="9">
        <v>43942</v>
      </c>
      <c r="O54" s="4">
        <v>21.381727725011306</v>
      </c>
      <c r="P54" s="5">
        <v>67.560504488126355</v>
      </c>
      <c r="Q54" s="5">
        <v>19.377539034008695</v>
      </c>
      <c r="R54" s="5">
        <v>72.464437206157029</v>
      </c>
    </row>
    <row r="55" spans="14:18" x14ac:dyDescent="0.25">
      <c r="N55" s="9">
        <v>43943</v>
      </c>
      <c r="O55" s="4">
        <v>25.092553416543261</v>
      </c>
      <c r="P55" s="5">
        <v>69.622124863088715</v>
      </c>
      <c r="Q55" s="5">
        <v>19.983964234174966</v>
      </c>
      <c r="R55" s="5">
        <v>70.797333290992853</v>
      </c>
    </row>
    <row r="56" spans="14:18" x14ac:dyDescent="0.25">
      <c r="N56" s="9">
        <v>43944</v>
      </c>
      <c r="O56" s="4">
        <v>25.037969722208612</v>
      </c>
      <c r="P56" s="5">
        <v>65.760585467851541</v>
      </c>
      <c r="Q56" s="5">
        <v>20.264199414666258</v>
      </c>
      <c r="R56" s="5">
        <v>68.880923989626211</v>
      </c>
    </row>
    <row r="57" spans="14:18" x14ac:dyDescent="0.25">
      <c r="N57" s="9">
        <v>43945</v>
      </c>
      <c r="O57" s="4">
        <v>21.483927357482763</v>
      </c>
      <c r="P57" s="5">
        <v>61.762152777777779</v>
      </c>
      <c r="Q57" s="5">
        <v>21.600482117097876</v>
      </c>
      <c r="R57" s="5">
        <v>63.648079583191411</v>
      </c>
    </row>
    <row r="58" spans="14:18" x14ac:dyDescent="0.25">
      <c r="N58" s="9">
        <v>43946</v>
      </c>
      <c r="O58" s="4">
        <v>18.031677610144854</v>
      </c>
      <c r="P58" s="5">
        <v>62.405651248306562</v>
      </c>
      <c r="Q58" s="5">
        <v>22.719454197029687</v>
      </c>
      <c r="R58" s="5">
        <v>63.358077534551661</v>
      </c>
    </row>
    <row r="59" spans="14:18" x14ac:dyDescent="0.25">
      <c r="N59" s="9">
        <v>43947</v>
      </c>
      <c r="O59" s="4">
        <v>14.530338192551202</v>
      </c>
      <c r="P59" s="5">
        <v>56.829541976945833</v>
      </c>
      <c r="Q59" s="5">
        <v>23.125482159464326</v>
      </c>
      <c r="R59" s="5">
        <v>63.467515449525543</v>
      </c>
    </row>
    <row r="60" spans="14:18" x14ac:dyDescent="0.25">
      <c r="N60" s="9">
        <v>43948</v>
      </c>
      <c r="O60" s="4">
        <v>25.645180795743137</v>
      </c>
      <c r="P60" s="5">
        <v>61.595996260243083</v>
      </c>
      <c r="Q60" s="5">
        <v>23.262130404393549</v>
      </c>
      <c r="R60" s="5">
        <v>64.093736876286556</v>
      </c>
    </row>
    <row r="61" spans="14:18" x14ac:dyDescent="0.25">
      <c r="N61" s="9">
        <v>43949</v>
      </c>
      <c r="O61" s="4">
        <v>29.214532284533981</v>
      </c>
      <c r="P61" s="5">
        <v>65.530490147648067</v>
      </c>
      <c r="Q61" s="5">
        <v>22.995382473738907</v>
      </c>
      <c r="R61" s="5">
        <v>64.225955576060542</v>
      </c>
    </row>
    <row r="62" spans="14:18" x14ac:dyDescent="0.25">
      <c r="N62" s="9">
        <v>43950</v>
      </c>
      <c r="O62" s="4">
        <v>27.93474915358572</v>
      </c>
      <c r="P62" s="5">
        <v>70.388190267905955</v>
      </c>
      <c r="Q62" s="5">
        <v>22.93348134790315</v>
      </c>
      <c r="R62" s="5">
        <v>64.069477681782615</v>
      </c>
    </row>
    <row r="63" spans="14:18" x14ac:dyDescent="0.25">
      <c r="N63" s="9">
        <v>43951</v>
      </c>
      <c r="O63" s="4">
        <v>25.994507436713164</v>
      </c>
      <c r="P63" s="5">
        <v>70.144135455178699</v>
      </c>
      <c r="Q63" s="5">
        <v>23.336208841670555</v>
      </c>
      <c r="R63" s="5">
        <v>65.134045690145143</v>
      </c>
    </row>
    <row r="64" spans="14:18" x14ac:dyDescent="0.25">
      <c r="N64" s="9">
        <v>43952</v>
      </c>
      <c r="O64" s="4">
        <v>19.616691842900302</v>
      </c>
      <c r="P64" s="5">
        <v>62.687683676195562</v>
      </c>
      <c r="Q64" s="5">
        <v>22.89701415478461</v>
      </c>
      <c r="R64" s="5">
        <v>69.404577893217962</v>
      </c>
    </row>
    <row r="65" spans="14:18" x14ac:dyDescent="0.25">
      <c r="N65" s="9">
        <v>43953</v>
      </c>
      <c r="O65" s="4">
        <v>17.598369729294557</v>
      </c>
      <c r="P65" s="5">
        <v>61.310305988361179</v>
      </c>
      <c r="Q65" s="5">
        <v>22.393592053275604</v>
      </c>
      <c r="R65" s="5">
        <v>69.853018997099397</v>
      </c>
    </row>
    <row r="66" spans="14:18" x14ac:dyDescent="0.25">
      <c r="N66" s="9">
        <v>43954</v>
      </c>
      <c r="O66" s="4">
        <v>17.349430648923036</v>
      </c>
      <c r="P66" s="5">
        <v>64.281518035483487</v>
      </c>
      <c r="Q66" s="5">
        <v>22.747315580080276</v>
      </c>
      <c r="R66" s="5">
        <v>69.998094037764574</v>
      </c>
    </row>
    <row r="67" spans="14:18" x14ac:dyDescent="0.25">
      <c r="N67" s="9">
        <v>43955</v>
      </c>
      <c r="O67" s="4">
        <v>22.570817987541492</v>
      </c>
      <c r="P67" s="12">
        <v>91.489721681752812</v>
      </c>
      <c r="Q67" s="5">
        <v>23.583354393773394</v>
      </c>
      <c r="R67" s="5">
        <v>69.499586292734008</v>
      </c>
    </row>
    <row r="68" spans="14:18" x14ac:dyDescent="0.25">
      <c r="N68" s="9">
        <v>43956</v>
      </c>
      <c r="O68" s="4">
        <v>25.690577573970959</v>
      </c>
      <c r="P68" s="12">
        <v>68.669577874818046</v>
      </c>
      <c r="Q68" s="5">
        <v>23.354206394592069</v>
      </c>
      <c r="R68" s="5">
        <v>67.130967593004044</v>
      </c>
    </row>
    <row r="69" spans="14:18" x14ac:dyDescent="0.25">
      <c r="N69" s="9">
        <v>43957</v>
      </c>
      <c r="O69" s="4">
        <v>30.410813841218427</v>
      </c>
      <c r="P69" s="12">
        <v>71.403715552562161</v>
      </c>
      <c r="Q69" s="5">
        <v>23.501359755121733</v>
      </c>
      <c r="R69" s="5">
        <v>66.75359083304798</v>
      </c>
    </row>
    <row r="70" spans="14:18" x14ac:dyDescent="0.25">
      <c r="N70" s="9">
        <v>43958</v>
      </c>
      <c r="O70" s="4">
        <v>31.846779132565</v>
      </c>
      <c r="P70" s="12">
        <v>66.654581239964784</v>
      </c>
      <c r="Q70" s="5">
        <v>23.486956347543742</v>
      </c>
      <c r="R70" s="5">
        <v>66.319258761552987</v>
      </c>
    </row>
    <row r="71" spans="14:18" x14ac:dyDescent="0.25">
      <c r="N71" s="9">
        <v>43959</v>
      </c>
      <c r="O71" s="4">
        <v>18.012655848631038</v>
      </c>
      <c r="P71" s="12">
        <v>46.10735277808584</v>
      </c>
      <c r="Q71" s="5">
        <v>24.156545427922186</v>
      </c>
      <c r="R71" s="5">
        <v>62.069609311409849</v>
      </c>
    </row>
    <row r="72" spans="14:18" x14ac:dyDescent="0.25">
      <c r="N72" s="9">
        <v>43960</v>
      </c>
      <c r="O72" s="4">
        <v>18.62844325300216</v>
      </c>
      <c r="P72" s="12">
        <v>58.668668668668666</v>
      </c>
      <c r="Q72" s="5">
        <v>24.776598695816656</v>
      </c>
      <c r="R72" s="5">
        <v>62.378111290965066</v>
      </c>
    </row>
    <row r="73" spans="14:18" x14ac:dyDescent="0.25">
      <c r="N73" s="9">
        <v>43961</v>
      </c>
      <c r="O73" s="4">
        <v>17.248606795877102</v>
      </c>
      <c r="P73" s="12">
        <v>61.241193535018652</v>
      </c>
      <c r="Q73" s="5">
        <v>24.854790878236084</v>
      </c>
      <c r="R73" s="5">
        <v>63.00878016820203</v>
      </c>
    </row>
    <row r="74" spans="14:18" x14ac:dyDescent="0.25">
      <c r="N74" s="9">
        <v>43962</v>
      </c>
      <c r="O74" s="4">
        <v>27.257941550190598</v>
      </c>
      <c r="P74" s="12">
        <v>61.742175530750714</v>
      </c>
      <c r="Q74" s="5">
        <v>24.408047991501945</v>
      </c>
      <c r="R74" s="5">
        <v>63.405363918676173</v>
      </c>
    </row>
    <row r="75" spans="14:18" x14ac:dyDescent="0.25">
      <c r="N75" s="9">
        <v>43963</v>
      </c>
      <c r="O75" s="4">
        <v>30.03095044923225</v>
      </c>
      <c r="P75" s="12">
        <v>70.829091731704565</v>
      </c>
      <c r="Q75" s="5">
        <v>25.340748229368046</v>
      </c>
      <c r="R75" s="5">
        <v>66.503000464178129</v>
      </c>
    </row>
    <row r="76" spans="14:18" x14ac:dyDescent="0.25">
      <c r="N76" s="9">
        <v>43964</v>
      </c>
      <c r="O76" s="4">
        <v>30.958159118154441</v>
      </c>
      <c r="P76" s="12">
        <v>75.818397693221016</v>
      </c>
      <c r="Q76" s="5">
        <v>25.823885353358634</v>
      </c>
      <c r="R76" s="5">
        <v>67.668553319871833</v>
      </c>
    </row>
    <row r="77" spans="14:18" x14ac:dyDescent="0.25">
      <c r="N77" s="9">
        <v>43965</v>
      </c>
      <c r="O77" s="4">
        <v>28.719578925426024</v>
      </c>
      <c r="P77" s="12">
        <v>69.430667493283735</v>
      </c>
      <c r="Q77" s="5">
        <v>25.867433231617021</v>
      </c>
      <c r="R77" s="5">
        <v>67.572634303263996</v>
      </c>
    </row>
    <row r="78" spans="14:18" x14ac:dyDescent="0.25">
      <c r="N78" s="9">
        <v>43966</v>
      </c>
      <c r="O78" s="4">
        <v>24.541557513693736</v>
      </c>
      <c r="P78" s="12">
        <v>67.790808596599518</v>
      </c>
      <c r="Q78" s="5">
        <v>26.209747472429108</v>
      </c>
      <c r="R78" s="5">
        <v>68.105698666034797</v>
      </c>
    </row>
    <row r="79" spans="14:18" x14ac:dyDescent="0.25">
      <c r="N79" s="9">
        <v>43967</v>
      </c>
      <c r="O79" s="4">
        <v>22.010403120936282</v>
      </c>
      <c r="P79" s="12">
        <v>66.827538658524574</v>
      </c>
      <c r="Q79" s="5">
        <v>26.862264085909196</v>
      </c>
      <c r="R79" s="5">
        <v>68.646931202812326</v>
      </c>
    </row>
    <row r="80" spans="14:18" x14ac:dyDescent="0.25">
      <c r="N80" s="9">
        <v>43968</v>
      </c>
      <c r="O80" s="4">
        <v>17.553441943685847</v>
      </c>
      <c r="P80" s="12">
        <v>60.569760418763842</v>
      </c>
      <c r="Q80" s="5">
        <v>27.172202140343806</v>
      </c>
      <c r="R80" s="5">
        <v>68.899489429234194</v>
      </c>
    </row>
    <row r="81" spans="14:18" x14ac:dyDescent="0.25">
      <c r="N81" s="9">
        <v>43969</v>
      </c>
      <c r="O81" s="4">
        <v>29.654141235875187</v>
      </c>
      <c r="P81" s="12">
        <v>65.473626070146366</v>
      </c>
      <c r="Q81" s="5">
        <v>27.516362065992617</v>
      </c>
      <c r="R81" s="5">
        <v>69.796170181650879</v>
      </c>
    </row>
    <row r="82" spans="14:18" x14ac:dyDescent="0.25">
      <c r="N82" s="9">
        <v>43970</v>
      </c>
      <c r="O82" s="4">
        <v>34.598566743592855</v>
      </c>
      <c r="P82" s="12">
        <v>74.617719489147248</v>
      </c>
      <c r="Q82" s="5">
        <v>27.313362486754979</v>
      </c>
      <c r="R82" s="5">
        <v>69.901120859336501</v>
      </c>
    </row>
    <row r="83" spans="14:18" x14ac:dyDescent="0.25">
      <c r="N83" s="9">
        <v>43971</v>
      </c>
      <c r="O83" s="4">
        <v>33.127725499196693</v>
      </c>
      <c r="P83" s="12">
        <v>77.586305278174038</v>
      </c>
      <c r="Q83" s="5">
        <v>26.670726469606414</v>
      </c>
      <c r="R83" s="5">
        <v>70.081883222254618</v>
      </c>
    </row>
    <row r="84" spans="14:18" x14ac:dyDescent="0.25">
      <c r="N84" s="9">
        <v>43972</v>
      </c>
      <c r="O84" s="4">
        <v>31.128698404967736</v>
      </c>
      <c r="P84" s="12">
        <v>75.707432760200504</v>
      </c>
      <c r="Q84" s="5">
        <v>26.757592637202873</v>
      </c>
      <c r="R84" s="5">
        <v>70.456972691409689</v>
      </c>
    </row>
    <row r="85" spans="14:18" x14ac:dyDescent="0.25">
      <c r="N85" s="9">
        <v>43973</v>
      </c>
      <c r="O85" s="4">
        <v>23.120560459030251</v>
      </c>
      <c r="P85" s="12">
        <v>68.525463340398929</v>
      </c>
      <c r="Q85" s="5">
        <v>25.700220050004582</v>
      </c>
      <c r="R85" s="5">
        <v>70.595858529540322</v>
      </c>
    </row>
    <row r="86" spans="14:18" x14ac:dyDescent="0.25">
      <c r="N86" s="9">
        <v>43974</v>
      </c>
      <c r="O86" s="4">
        <v>17.511951000896325</v>
      </c>
      <c r="P86" s="12">
        <v>68.092875198951404</v>
      </c>
      <c r="Q86" s="5">
        <v>25.362082564145801</v>
      </c>
      <c r="R86" s="5">
        <v>70.67240602764717</v>
      </c>
    </row>
    <row r="87" spans="14:18" x14ac:dyDescent="0.25">
      <c r="N87" s="9">
        <v>43975</v>
      </c>
      <c r="O87" s="4">
        <v>18.161505116861061</v>
      </c>
      <c r="P87" s="12">
        <v>63.19538670284939</v>
      </c>
      <c r="Q87" s="5">
        <v>25.366461516488432</v>
      </c>
      <c r="R87" s="5">
        <v>71.045406192854927</v>
      </c>
    </row>
    <row r="88" spans="14:18" x14ac:dyDescent="0.25">
      <c r="N88" s="9">
        <v>43976</v>
      </c>
      <c r="O88" s="4">
        <v>22.25253312548714</v>
      </c>
      <c r="P88" s="12">
        <v>66.445826937060673</v>
      </c>
      <c r="Q88" s="5">
        <v>25.641676970096771</v>
      </c>
      <c r="R88" s="5">
        <v>71.113921403236432</v>
      </c>
    </row>
    <row r="89" spans="14:18" x14ac:dyDescent="0.25">
      <c r="N89" s="9">
        <v>43977</v>
      </c>
      <c r="O89" s="4">
        <v>32.23160434258142</v>
      </c>
      <c r="P89" s="12">
        <v>75.15355197589524</v>
      </c>
      <c r="Q89" s="5">
        <v>26.581861667960645</v>
      </c>
      <c r="R89" s="5">
        <v>71.871463047128799</v>
      </c>
    </row>
    <row r="90" spans="14:18" x14ac:dyDescent="0.25">
      <c r="N90" s="9">
        <v>43978</v>
      </c>
      <c r="O90" s="4">
        <v>33.158378165595067</v>
      </c>
      <c r="P90" s="12">
        <v>80.197306434628388</v>
      </c>
      <c r="Q90" s="5">
        <v>28.140338514544396</v>
      </c>
      <c r="R90" s="5">
        <v>72.34544324431802</v>
      </c>
    </row>
    <row r="91" spans="14:18" x14ac:dyDescent="0.25">
      <c r="N91" s="9">
        <v>43979</v>
      </c>
      <c r="O91" s="4">
        <v>33.055206580226134</v>
      </c>
      <c r="P91" s="12">
        <v>76.187039232871058</v>
      </c>
      <c r="Q91" s="5">
        <v>29.36323251004988</v>
      </c>
      <c r="R91" s="5">
        <v>72.897938363664622</v>
      </c>
    </row>
    <row r="92" spans="14:18" x14ac:dyDescent="0.25">
      <c r="N92" s="9">
        <v>43980</v>
      </c>
      <c r="O92" s="4">
        <v>29.701853344077357</v>
      </c>
      <c r="P92" s="12">
        <v>73.828254847645425</v>
      </c>
      <c r="Q92" s="5">
        <v>31.967381406460426</v>
      </c>
      <c r="R92" s="5">
        <v>73.645816232792569</v>
      </c>
    </row>
    <row r="93" spans="14:18" x14ac:dyDescent="0.25">
      <c r="N93" s="9">
        <v>43981</v>
      </c>
      <c r="O93" s="4">
        <v>28.421288926982573</v>
      </c>
      <c r="P93" s="12">
        <v>71.410736579275905</v>
      </c>
      <c r="Q93" s="5">
        <v>33.715947538617904</v>
      </c>
      <c r="R93" s="5">
        <v>74.313017345126312</v>
      </c>
    </row>
    <row r="94" spans="14:18" x14ac:dyDescent="0.25">
      <c r="N94" s="9">
        <v>43982</v>
      </c>
      <c r="O94" s="4">
        <v>26.721763085399449</v>
      </c>
      <c r="P94" s="12">
        <v>67.062852538275578</v>
      </c>
      <c r="Q94" s="5">
        <v>35.203058822002397</v>
      </c>
      <c r="R94" s="5">
        <v>75.031509593880074</v>
      </c>
    </row>
    <row r="95" spans="14:18" x14ac:dyDescent="0.25">
      <c r="N95" s="9">
        <v>43983</v>
      </c>
      <c r="O95" s="4">
        <v>40.481575400360953</v>
      </c>
      <c r="P95" s="12">
        <v>71.680972020956418</v>
      </c>
      <c r="Q95" s="5">
        <v>36.468846950703274</v>
      </c>
      <c r="R95" s="5">
        <v>75.634887435130153</v>
      </c>
    </row>
    <row r="96" spans="14:18" x14ac:dyDescent="0.25">
      <c r="N96" s="9">
        <v>43984</v>
      </c>
      <c r="O96" s="4">
        <v>44.471567267683774</v>
      </c>
      <c r="P96" s="12">
        <v>79.823959762231368</v>
      </c>
      <c r="Q96" s="5">
        <v>37.461340899491397</v>
      </c>
      <c r="R96" s="5">
        <v>76.358314047458563</v>
      </c>
    </row>
    <row r="97" spans="14:18" x14ac:dyDescent="0.25">
      <c r="N97" s="9">
        <v>43985</v>
      </c>
      <c r="O97" s="4">
        <v>43.568157149286527</v>
      </c>
      <c r="P97" s="12">
        <v>85.226752175904721</v>
      </c>
      <c r="Q97" s="5">
        <v>38.470817013315845</v>
      </c>
      <c r="R97" s="5">
        <v>77.652132097912684</v>
      </c>
    </row>
    <row r="98" spans="14:18" x14ac:dyDescent="0.25">
      <c r="N98" s="9">
        <v>43986</v>
      </c>
      <c r="O98" s="4">
        <v>41.915723481132304</v>
      </c>
      <c r="P98" s="12">
        <v>80.410684121621628</v>
      </c>
      <c r="Q98" s="5">
        <v>38.873117014325871</v>
      </c>
      <c r="R98" s="5">
        <v>77.998116359756963</v>
      </c>
    </row>
    <row r="99" spans="14:18" x14ac:dyDescent="0.25">
      <c r="N99" s="9">
        <v>43987</v>
      </c>
      <c r="O99" s="4">
        <v>36.64931098559417</v>
      </c>
      <c r="P99" s="12">
        <v>78.892241133944324</v>
      </c>
      <c r="Q99" s="5">
        <v>38.831583819414313</v>
      </c>
      <c r="R99" s="5">
        <v>78.609771273350916</v>
      </c>
    </row>
    <row r="100" spans="14:18" x14ac:dyDescent="0.25">
      <c r="N100" s="9">
        <v>43988</v>
      </c>
      <c r="O100" s="4">
        <v>35.487621723753691</v>
      </c>
      <c r="P100" s="12">
        <v>80.467462932454694</v>
      </c>
      <c r="Q100" s="5">
        <v>39.068769571718121</v>
      </c>
      <c r="R100" s="5">
        <v>79.173344007269222</v>
      </c>
    </row>
    <row r="101" spans="14:18" x14ac:dyDescent="0.25">
      <c r="N101" s="9">
        <v>43989</v>
      </c>
      <c r="O101" s="4">
        <v>29.537863092469664</v>
      </c>
      <c r="P101" s="12">
        <v>69.48474237118559</v>
      </c>
      <c r="Q101" s="5">
        <v>39.086381241775307</v>
      </c>
      <c r="R101" s="5">
        <v>79.631938804351606</v>
      </c>
    </row>
    <row r="102" spans="14:18" x14ac:dyDescent="0.25">
      <c r="N102" s="9">
        <v>43990</v>
      </c>
      <c r="O102" s="4">
        <v>40.190843035980038</v>
      </c>
      <c r="P102" s="12">
        <v>75.962556416114111</v>
      </c>
      <c r="Q102" s="5">
        <v>39.585952345801857</v>
      </c>
      <c r="R102" s="5">
        <v>80.171148139780499</v>
      </c>
    </row>
    <row r="103" spans="14:18" x14ac:dyDescent="0.25">
      <c r="N103" s="9">
        <v>43991</v>
      </c>
      <c r="O103" s="4">
        <v>46.131867533810443</v>
      </c>
      <c r="P103" s="12">
        <v>83.768968899659569</v>
      </c>
      <c r="Q103" s="5">
        <v>39.59703540830197</v>
      </c>
      <c r="R103" s="5">
        <v>80.456110510543553</v>
      </c>
    </row>
    <row r="104" spans="14:18" x14ac:dyDescent="0.25">
      <c r="N104" s="9">
        <v>43992</v>
      </c>
      <c r="O104" s="4">
        <v>43.691438839686818</v>
      </c>
      <c r="P104" s="12">
        <v>88.43691575548128</v>
      </c>
      <c r="Q104" s="5">
        <v>39.40025027621342</v>
      </c>
      <c r="R104" s="5">
        <v>80.166788813803791</v>
      </c>
    </row>
    <row r="105" spans="14:18" x14ac:dyDescent="0.25">
      <c r="N105" s="9">
        <v>43993</v>
      </c>
      <c r="O105" s="4">
        <v>45.412721209318178</v>
      </c>
      <c r="P105" s="12">
        <v>84.185149469623909</v>
      </c>
      <c r="Q105" s="5">
        <v>39.7804672995508</v>
      </c>
      <c r="R105" s="5">
        <v>80.616437616771918</v>
      </c>
    </row>
    <row r="106" spans="14:18" x14ac:dyDescent="0.25">
      <c r="N106" s="9">
        <v>43994</v>
      </c>
      <c r="O106" s="4">
        <v>36.726892423094952</v>
      </c>
      <c r="P106" s="12">
        <v>80.886977729285675</v>
      </c>
      <c r="Q106" s="5">
        <v>40.264513545428848</v>
      </c>
      <c r="R106" s="5">
        <v>81.450555270204603</v>
      </c>
    </row>
    <row r="107" spans="14:18" x14ac:dyDescent="0.25">
      <c r="N107" s="9">
        <v>43995</v>
      </c>
      <c r="O107" s="4">
        <v>34.11012579913384</v>
      </c>
      <c r="P107" s="12">
        <v>78.442211055276388</v>
      </c>
      <c r="Q107" s="5">
        <v>40.561078107735277</v>
      </c>
      <c r="R107" s="5">
        <v>81.536727085169929</v>
      </c>
    </row>
    <row r="108" spans="14:18" x14ac:dyDescent="0.25">
      <c r="N108" s="9">
        <v>43996</v>
      </c>
      <c r="O108" s="4">
        <v>32.199382255831289</v>
      </c>
      <c r="P108" s="12">
        <v>72.632283991962495</v>
      </c>
      <c r="Q108" s="5">
        <v>40.800362930374355</v>
      </c>
      <c r="R108" s="5">
        <v>81.192519586081829</v>
      </c>
    </row>
    <row r="109" spans="14:18" x14ac:dyDescent="0.25">
      <c r="N109" s="9">
        <v>43997</v>
      </c>
      <c r="O109" s="4">
        <v>43.579166757126423</v>
      </c>
      <c r="P109" s="12">
        <v>81.801379990142934</v>
      </c>
      <c r="Q109" s="5">
        <v>40.907705258221554</v>
      </c>
      <c r="R109" s="5">
        <v>81.338320751857623</v>
      </c>
    </row>
    <row r="110" spans="14:18" x14ac:dyDescent="0.25">
      <c r="N110" s="9">
        <v>43998</v>
      </c>
      <c r="O110" s="4">
        <v>48.207819469955389</v>
      </c>
      <c r="P110" s="12">
        <v>84.37217160441682</v>
      </c>
      <c r="Q110" s="5">
        <v>41.403271214370804</v>
      </c>
      <c r="R110" s="5">
        <v>81.681988446675547</v>
      </c>
    </row>
    <row r="111" spans="14:18" x14ac:dyDescent="0.25">
      <c r="N111" s="9">
        <v>43999</v>
      </c>
      <c r="O111" s="4">
        <v>45.366432598160422</v>
      </c>
      <c r="P111" s="12">
        <v>86.027463261864611</v>
      </c>
      <c r="Q111" s="5">
        <v>42.374265827990079</v>
      </c>
      <c r="R111" s="5">
        <v>82.316265353000659</v>
      </c>
    </row>
    <row r="112" spans="14:18" x14ac:dyDescent="0.25">
      <c r="N112" s="9">
        <v>44000</v>
      </c>
      <c r="O112" s="4">
        <v>46.164117504248601</v>
      </c>
      <c r="P112" s="12">
        <v>85.20575763005435</v>
      </c>
      <c r="Q112" s="5">
        <v>42.481379802611961</v>
      </c>
      <c r="R112" s="5">
        <v>82.146134739774993</v>
      </c>
    </row>
    <row r="113" spans="14:18" x14ac:dyDescent="0.25">
      <c r="N113" s="9">
        <v>44001</v>
      </c>
      <c r="O113" s="4">
        <v>40.195854116139664</v>
      </c>
      <c r="P113" s="12">
        <v>83.2926515930113</v>
      </c>
      <c r="Q113" s="5">
        <v>42.633126231742082</v>
      </c>
      <c r="R113" s="5">
        <v>81.71311535606101</v>
      </c>
    </row>
    <row r="114" spans="14:18" x14ac:dyDescent="0.25">
      <c r="N114" s="9">
        <v>44002</v>
      </c>
      <c r="O114" s="4">
        <v>40.907088094468762</v>
      </c>
      <c r="P114" s="12">
        <v>82.882149399552205</v>
      </c>
      <c r="Q114" s="5">
        <v>43.130966218011153</v>
      </c>
      <c r="R114" s="5">
        <v>82.0819582082095</v>
      </c>
    </row>
    <row r="115" spans="14:18" x14ac:dyDescent="0.25">
      <c r="N115" s="9">
        <v>44003</v>
      </c>
      <c r="O115" s="4">
        <v>32.949180078184497</v>
      </c>
      <c r="P115" s="12">
        <v>71.441369699382832</v>
      </c>
      <c r="Q115" s="5">
        <v>43.907278076313084</v>
      </c>
      <c r="R115" s="5">
        <v>83.128924876801378</v>
      </c>
    </row>
    <row r="116" spans="14:18" x14ac:dyDescent="0.25">
      <c r="N116" s="9">
        <v>44004</v>
      </c>
      <c r="O116" s="4">
        <v>44.641391761037255</v>
      </c>
      <c r="P116" s="12">
        <v>78.770244304144938</v>
      </c>
      <c r="Q116" s="5">
        <v>44.515922166065899</v>
      </c>
      <c r="R116" s="5">
        <v>83.487126069390783</v>
      </c>
    </row>
    <row r="117" spans="14:18" x14ac:dyDescent="0.25">
      <c r="N117" s="9">
        <v>44005</v>
      </c>
      <c r="O117" s="4">
        <v>51.692699373838849</v>
      </c>
      <c r="P117" s="12">
        <v>86.95407156945619</v>
      </c>
      <c r="Q117" s="5">
        <v>44.815989414077812</v>
      </c>
      <c r="R117" s="5">
        <v>83.760084713675838</v>
      </c>
    </row>
    <row r="118" spans="14:18" x14ac:dyDescent="0.25">
      <c r="N118" s="9">
        <v>44006</v>
      </c>
      <c r="O118" s="4">
        <v>50.800615606273944</v>
      </c>
      <c r="P118" s="12">
        <v>93.356229942007772</v>
      </c>
      <c r="Q118" s="5">
        <v>45.047555010743736</v>
      </c>
      <c r="R118" s="5">
        <v>83.73817649947236</v>
      </c>
    </row>
    <row r="119" spans="14:18" x14ac:dyDescent="0.25">
      <c r="N119" s="9">
        <v>44007</v>
      </c>
      <c r="O119" s="4">
        <v>50.424626132518284</v>
      </c>
      <c r="P119" s="12">
        <v>87.713165978180271</v>
      </c>
      <c r="Q119" s="5">
        <v>45.464142217103223</v>
      </c>
      <c r="R119" s="5">
        <v>84.07062513154689</v>
      </c>
    </row>
    <row r="120" spans="14:18" x14ac:dyDescent="0.25">
      <c r="N120" s="9">
        <v>44008</v>
      </c>
      <c r="O120" s="4">
        <v>42.29632485222308</v>
      </c>
      <c r="P120" s="12">
        <v>85.203362103006711</v>
      </c>
      <c r="Q120" s="5">
        <v>45.402055348174635</v>
      </c>
      <c r="R120" s="5">
        <v>84.399250061419025</v>
      </c>
    </row>
    <row r="121" spans="14:18" x14ac:dyDescent="0.25">
      <c r="N121" s="9">
        <v>44009</v>
      </c>
      <c r="O121" s="4">
        <v>42.528047271130276</v>
      </c>
      <c r="P121" s="12">
        <v>82.728791900127788</v>
      </c>
      <c r="Q121" s="5">
        <v>45.990128463446517</v>
      </c>
      <c r="R121" s="5">
        <v>84.70031489087863</v>
      </c>
    </row>
    <row r="122" spans="14:18" x14ac:dyDescent="0.25">
      <c r="N122" s="9">
        <v>44010</v>
      </c>
      <c r="O122" s="4">
        <v>35.865290522700839</v>
      </c>
      <c r="P122" s="12">
        <v>73.768510123904505</v>
      </c>
      <c r="Q122" s="5">
        <v>46.477123413480228</v>
      </c>
      <c r="R122" s="5">
        <v>84.83681499206736</v>
      </c>
    </row>
    <row r="123" spans="14:18" x14ac:dyDescent="0.25">
      <c r="N123" s="9">
        <v>44011</v>
      </c>
      <c r="O123" s="4">
        <v>44.206783678537164</v>
      </c>
      <c r="P123" s="12">
        <v>81.070618813250007</v>
      </c>
      <c r="Q123" s="5">
        <v>46.743826713792608</v>
      </c>
      <c r="R123" s="5">
        <v>85.228688107975955</v>
      </c>
    </row>
    <row r="124" spans="14:18" x14ac:dyDescent="0.25">
      <c r="N124" s="9">
        <v>44012</v>
      </c>
      <c r="O124" s="4">
        <v>55.809211180742068</v>
      </c>
      <c r="P124" s="12">
        <v>89.061525375673384</v>
      </c>
      <c r="Q124" s="5">
        <v>47.314330578643769</v>
      </c>
      <c r="R124" s="5">
        <v>85.771550308759842</v>
      </c>
    </row>
    <row r="125" spans="14:18" x14ac:dyDescent="0.25">
      <c r="N125" s="9">
        <v>44013</v>
      </c>
      <c r="O125" s="4">
        <v>54.209580256509909</v>
      </c>
      <c r="P125" s="12">
        <v>94.311730650328812</v>
      </c>
      <c r="Q125" s="5">
        <v>48.653971562441363</v>
      </c>
      <c r="R125" s="5">
        <v>86.670567977943819</v>
      </c>
    </row>
    <row r="126" spans="14:18" x14ac:dyDescent="0.25">
      <c r="N126" s="9">
        <v>44014</v>
      </c>
      <c r="O126" s="4">
        <v>52.291549234704938</v>
      </c>
      <c r="P126" s="12">
        <v>90.45627778954055</v>
      </c>
      <c r="Q126" s="5">
        <v>50.190013703705162</v>
      </c>
      <c r="R126" s="5">
        <v>87.335005790166946</v>
      </c>
    </row>
    <row r="127" spans="14:18" x14ac:dyDescent="0.25">
      <c r="N127" s="9">
        <v>44015</v>
      </c>
      <c r="O127" s="4">
        <v>46.289851906181241</v>
      </c>
      <c r="P127" s="12">
        <v>89.003397508493777</v>
      </c>
      <c r="Q127" s="5">
        <v>51.764742623662364</v>
      </c>
      <c r="R127" s="5">
        <v>87.913542316622596</v>
      </c>
    </row>
    <row r="128" spans="14:18" x14ac:dyDescent="0.25">
      <c r="N128" s="9">
        <v>44016</v>
      </c>
      <c r="O128" s="4">
        <v>51.905534157713362</v>
      </c>
      <c r="P128" s="12">
        <v>89.021915584415581</v>
      </c>
      <c r="Q128" s="5">
        <v>52.664764658645389</v>
      </c>
      <c r="R128" s="5">
        <v>88.501251186552267</v>
      </c>
    </row>
    <row r="129" spans="14:18" x14ac:dyDescent="0.25">
      <c r="N129" s="9">
        <v>44017</v>
      </c>
      <c r="O129" s="4">
        <v>46.617585511547389</v>
      </c>
      <c r="P129" s="12">
        <v>78.419574809466511</v>
      </c>
      <c r="Q129" s="5">
        <v>53.991541610472481</v>
      </c>
      <c r="R129" s="5">
        <v>89.077633638051651</v>
      </c>
    </row>
    <row r="130" spans="14:18" x14ac:dyDescent="0.25">
      <c r="N130" s="9">
        <v>44018</v>
      </c>
      <c r="O130" s="4">
        <v>55.229886118237694</v>
      </c>
      <c r="P130" s="12">
        <v>85.120374498439588</v>
      </c>
      <c r="Q130" s="5">
        <v>55.511936611325005</v>
      </c>
      <c r="R130" s="5">
        <v>89.348536494070089</v>
      </c>
    </row>
    <row r="131" spans="14:18" x14ac:dyDescent="0.25">
      <c r="N131" s="9">
        <v>44019</v>
      </c>
      <c r="O131" s="4">
        <v>62.109365425623174</v>
      </c>
      <c r="P131" s="12">
        <v>93.175487465181064</v>
      </c>
      <c r="Q131" s="5">
        <v>57.646603836635109</v>
      </c>
      <c r="R131" s="5">
        <v>90.05784767470449</v>
      </c>
    </row>
    <row r="132" spans="14:18" x14ac:dyDescent="0.25">
      <c r="N132" s="9">
        <v>44020</v>
      </c>
      <c r="O132" s="4">
        <v>63.497018919299563</v>
      </c>
      <c r="P132" s="12">
        <v>98.346407810824545</v>
      </c>
      <c r="Q132" s="5">
        <v>59.318555816852985</v>
      </c>
      <c r="R132" s="5">
        <v>87.518245813854847</v>
      </c>
    </row>
    <row r="133" spans="14:18" x14ac:dyDescent="0.25">
      <c r="N133" s="9">
        <v>44021</v>
      </c>
      <c r="O133" s="4">
        <v>62.93431424067262</v>
      </c>
      <c r="P133" s="12">
        <v>92.352597781669587</v>
      </c>
      <c r="Q133" s="5">
        <v>61.435520860514821</v>
      </c>
      <c r="R133" s="5">
        <v>85.664684984422777</v>
      </c>
    </row>
    <row r="134" spans="14:18" x14ac:dyDescent="0.25">
      <c r="N134" s="9">
        <v>44022</v>
      </c>
      <c r="O134" s="4">
        <v>61.232522483352021</v>
      </c>
      <c r="P134" s="12">
        <v>93.968575772934614</v>
      </c>
      <c r="Q134" s="5">
        <v>62.081449562996092</v>
      </c>
      <c r="R134" s="5">
        <v>85.946098237761461</v>
      </c>
    </row>
    <row r="135" spans="14:18" x14ac:dyDescent="0.25">
      <c r="N135" s="9">
        <v>44023</v>
      </c>
      <c r="O135" s="4">
        <v>63.609198019238434</v>
      </c>
      <c r="P135" s="12">
        <v>71.244702558468063</v>
      </c>
      <c r="Q135" s="5">
        <v>62.958730774441797</v>
      </c>
      <c r="R135" s="5">
        <v>86.245983951901138</v>
      </c>
    </row>
    <row r="136" spans="14:18" x14ac:dyDescent="0.25">
      <c r="N136" s="9">
        <v>44024</v>
      </c>
      <c r="O136" s="4">
        <v>61.436340817180309</v>
      </c>
      <c r="P136" s="12">
        <v>65.444649003441924</v>
      </c>
      <c r="Q136" s="5">
        <v>64.217142187529234</v>
      </c>
      <c r="R136" s="5">
        <v>87.052260034123961</v>
      </c>
    </row>
    <row r="137" spans="14:18" x14ac:dyDescent="0.25">
      <c r="N137" s="9">
        <v>44025</v>
      </c>
      <c r="O137" s="4">
        <v>59.751387035606434</v>
      </c>
      <c r="P137" s="12">
        <v>87.09026727181039</v>
      </c>
      <c r="Q137" s="5">
        <v>65.546294184419821</v>
      </c>
      <c r="R137" s="5">
        <v>87.634459644004977</v>
      </c>
    </row>
    <row r="138" spans="14:18" x14ac:dyDescent="0.25">
      <c r="N138" s="9">
        <v>44026</v>
      </c>
      <c r="O138" s="4">
        <v>68.250333905743176</v>
      </c>
      <c r="P138" s="12">
        <v>95.274687464158731</v>
      </c>
      <c r="Q138" s="5">
        <v>67.136016085164229</v>
      </c>
      <c r="R138" s="5">
        <v>87.743048810296258</v>
      </c>
    </row>
    <row r="139" spans="14:18" x14ac:dyDescent="0.25">
      <c r="N139" s="9">
        <v>44027</v>
      </c>
      <c r="O139" s="4">
        <v>72.305898810911629</v>
      </c>
      <c r="P139" s="12">
        <v>103.99034038638455</v>
      </c>
      <c r="Q139" s="5">
        <v>68.767937610985612</v>
      </c>
      <c r="R139" s="5">
        <v>90.600226874664187</v>
      </c>
    </row>
    <row r="140" spans="14:18" x14ac:dyDescent="0.25">
      <c r="N140" s="9">
        <v>44028</v>
      </c>
      <c r="O140" s="4">
        <v>72.238378218906732</v>
      </c>
      <c r="P140" s="12">
        <v>96.427995050836515</v>
      </c>
      <c r="Q140" s="5">
        <v>70.384174637102703</v>
      </c>
      <c r="R140" s="5">
        <v>93.471058816929073</v>
      </c>
    </row>
    <row r="141" spans="14:18" x14ac:dyDescent="0.25">
      <c r="N141" s="9">
        <v>44029</v>
      </c>
      <c r="O141" s="4">
        <v>72.360575788562883</v>
      </c>
      <c r="P141" s="12">
        <v>94.728699936973584</v>
      </c>
      <c r="Q141" s="5">
        <v>72.410278973278807</v>
      </c>
      <c r="R141" s="5">
        <v>93.992193372279289</v>
      </c>
    </row>
    <row r="142" spans="14:18" x14ac:dyDescent="0.25">
      <c r="N142" s="9">
        <v>44030</v>
      </c>
      <c r="O142" s="4">
        <v>75.03264869998813</v>
      </c>
      <c r="P142" s="12">
        <v>91.24494900904368</v>
      </c>
      <c r="Q142" s="5">
        <v>73.265603991564248</v>
      </c>
      <c r="R142" s="5">
        <v>94.143963914045216</v>
      </c>
    </row>
    <row r="143" spans="14:18" x14ac:dyDescent="0.25">
      <c r="N143" s="9">
        <v>44031</v>
      </c>
      <c r="O143" s="4">
        <v>72.75</v>
      </c>
      <c r="P143" s="12">
        <v>85.540472599296123</v>
      </c>
      <c r="Q143" s="5">
        <v>73.354589280651652</v>
      </c>
      <c r="R143" s="5">
        <v>94.12291928469871</v>
      </c>
    </row>
    <row r="144" spans="14:18" x14ac:dyDescent="0.25">
      <c r="N144" s="9">
        <v>44032</v>
      </c>
      <c r="O144" s="4">
        <v>73.934117388839098</v>
      </c>
      <c r="P144" s="12">
        <v>90.738209159261785</v>
      </c>
      <c r="Q144" s="5">
        <v>73.263222155323362</v>
      </c>
      <c r="R144" s="5">
        <v>94.274121332713804</v>
      </c>
    </row>
    <row r="145" spans="14:18" x14ac:dyDescent="0.25">
      <c r="N145" s="9">
        <v>44033</v>
      </c>
      <c r="O145" s="4">
        <v>74.237609033741293</v>
      </c>
      <c r="P145" s="12">
        <v>96.337081256520221</v>
      </c>
      <c r="Q145" s="5">
        <v>73.836943295249526</v>
      </c>
      <c r="R145" s="5">
        <v>94.454884166439427</v>
      </c>
    </row>
    <row r="146" spans="14:18" x14ac:dyDescent="0.25">
      <c r="N146" s="9">
        <v>44034</v>
      </c>
      <c r="O146" s="4">
        <v>72.92879583452337</v>
      </c>
      <c r="P146" s="12">
        <v>103.84302798095902</v>
      </c>
      <c r="Q146" s="5">
        <v>74.132266332096805</v>
      </c>
      <c r="R146" s="5">
        <v>95.165335601508517</v>
      </c>
    </row>
    <row r="147" spans="14:18" x14ac:dyDescent="0.25">
      <c r="N147" s="9">
        <v>44035</v>
      </c>
      <c r="O147" s="4">
        <v>71.598808341608745</v>
      </c>
      <c r="P147" s="12">
        <v>97.486409386942242</v>
      </c>
      <c r="Q147" s="5">
        <v>74.375281831109959</v>
      </c>
      <c r="R147" s="5">
        <v>95.465485146742608</v>
      </c>
    </row>
    <row r="148" spans="14:18" x14ac:dyDescent="0.25">
      <c r="N148" s="9">
        <v>44036</v>
      </c>
      <c r="O148" s="4">
        <v>76.376623768046059</v>
      </c>
      <c r="P148" s="12">
        <v>95.99403977305289</v>
      </c>
      <c r="Q148" s="5">
        <v>74.621024821406223</v>
      </c>
      <c r="R148" s="5">
        <v>95.147799169106733</v>
      </c>
    </row>
    <row r="149" spans="14:18" x14ac:dyDescent="0.25">
      <c r="N149" s="9">
        <v>44037</v>
      </c>
      <c r="O149" s="4">
        <v>77.09990995791911</v>
      </c>
      <c r="P149" s="12">
        <v>96.218109054527261</v>
      </c>
      <c r="Q149" s="5">
        <v>75.204708801756155</v>
      </c>
      <c r="R149" s="5">
        <v>95.720493019357946</v>
      </c>
    </row>
    <row r="150" spans="14:18" x14ac:dyDescent="0.25">
      <c r="N150" s="9">
        <v>44038</v>
      </c>
      <c r="O150" s="4">
        <v>74.451108493091994</v>
      </c>
      <c r="P150" s="12">
        <v>87.641519415934823</v>
      </c>
      <c r="Q150" s="5">
        <v>76.5625625183648</v>
      </c>
      <c r="R150" s="5">
        <v>96.130788404481649</v>
      </c>
    </row>
    <row r="151" spans="14:18" x14ac:dyDescent="0.25">
      <c r="N151" s="9">
        <v>44039</v>
      </c>
      <c r="O151" s="4">
        <v>75.654318320912992</v>
      </c>
      <c r="P151" s="12">
        <v>88.514407315810658</v>
      </c>
      <c r="Q151" s="5">
        <v>78.212568633685137</v>
      </c>
      <c r="R151" s="5">
        <v>96.429549817929043</v>
      </c>
    </row>
    <row r="152" spans="14:18" x14ac:dyDescent="0.25">
      <c r="N152" s="9">
        <v>44040</v>
      </c>
      <c r="O152" s="4">
        <v>78.323396896190786</v>
      </c>
      <c r="P152" s="12">
        <v>100.34593820827865</v>
      </c>
      <c r="Q152" s="5">
        <v>79.168106925096637</v>
      </c>
      <c r="R152" s="5">
        <v>96.732023417900677</v>
      </c>
    </row>
    <row r="153" spans="14:18" x14ac:dyDescent="0.25">
      <c r="N153" s="9">
        <v>44041</v>
      </c>
      <c r="O153" s="4">
        <v>82.433771850783927</v>
      </c>
      <c r="P153" s="12">
        <v>106.71509567682494</v>
      </c>
      <c r="Q153" s="5">
        <v>80.726711133534423</v>
      </c>
      <c r="R153" s="5">
        <v>97.001494483042507</v>
      </c>
    </row>
    <row r="154" spans="14:18" x14ac:dyDescent="0.25">
      <c r="N154" s="9">
        <v>44042</v>
      </c>
      <c r="O154" s="4">
        <v>83.148851148851151</v>
      </c>
      <c r="P154" s="12">
        <v>99.577739281074059</v>
      </c>
      <c r="Q154" s="5">
        <v>82.099869114010815</v>
      </c>
      <c r="R154" s="5">
        <v>97.067777540911521</v>
      </c>
    </row>
    <row r="155" spans="14:18" x14ac:dyDescent="0.25">
      <c r="N155" s="9">
        <v>44043</v>
      </c>
      <c r="O155" s="4">
        <v>83.065391807926645</v>
      </c>
      <c r="P155" s="12">
        <v>98.111354972854343</v>
      </c>
      <c r="Q155" s="5">
        <v>83.073892561945073</v>
      </c>
      <c r="R155" s="5">
        <v>97.313420516381598</v>
      </c>
    </row>
    <row r="156" spans="14:18" x14ac:dyDescent="0.25">
      <c r="N156" s="9">
        <v>44044</v>
      </c>
      <c r="O156" s="4">
        <v>88.01013941698352</v>
      </c>
      <c r="P156" s="12">
        <v>98.10440651052005</v>
      </c>
      <c r="Q156" s="5">
        <v>83.273722984804678</v>
      </c>
      <c r="R156" s="5">
        <v>96.946372841197487</v>
      </c>
    </row>
    <row r="157" spans="14:18" x14ac:dyDescent="0.25">
      <c r="N157" s="9">
        <v>44045</v>
      </c>
      <c r="O157" s="4">
        <v>84.063214356426727</v>
      </c>
      <c r="P157" s="12">
        <v>88.105500821018069</v>
      </c>
      <c r="Q157" s="5">
        <v>83.115589118625266</v>
      </c>
      <c r="R157" s="5">
        <v>96.740702427394112</v>
      </c>
    </row>
    <row r="158" spans="14:18" x14ac:dyDescent="0.25">
      <c r="N158" s="9">
        <v>44046</v>
      </c>
      <c r="O158" s="4">
        <v>82.472482456452823</v>
      </c>
      <c r="P158" s="12">
        <v>90.233908144101079</v>
      </c>
      <c r="Q158" s="5">
        <v>82.56416399247648</v>
      </c>
      <c r="R158" s="5">
        <v>96.851529652908653</v>
      </c>
    </row>
    <row r="159" spans="14:18" x14ac:dyDescent="0.25">
      <c r="N159" s="9">
        <v>44047</v>
      </c>
      <c r="O159" s="4">
        <v>79.722209856207982</v>
      </c>
      <c r="P159" s="12">
        <v>97.776604481989907</v>
      </c>
      <c r="Q159" s="5">
        <v>83.114021317149522</v>
      </c>
      <c r="R159" s="5">
        <v>97.13780756499105</v>
      </c>
    </row>
    <row r="160" spans="14:18" x14ac:dyDescent="0.25">
      <c r="N160" s="9">
        <v>44048</v>
      </c>
      <c r="O160" s="4">
        <v>81.326834787528014</v>
      </c>
      <c r="P160" s="12">
        <v>105.27540278020125</v>
      </c>
      <c r="Q160" s="5">
        <v>83.977674407425269</v>
      </c>
      <c r="R160" s="5">
        <v>97.170583090660145</v>
      </c>
    </row>
    <row r="161" spans="14:18" x14ac:dyDescent="0.25">
      <c r="N161" s="9">
        <v>44049</v>
      </c>
      <c r="O161" s="4">
        <v>79.288875265809693</v>
      </c>
      <c r="P161" s="12">
        <v>100.35352985967585</v>
      </c>
      <c r="Q161" s="5">
        <v>84.669639418450942</v>
      </c>
      <c r="R161" s="5">
        <v>98.306730759253995</v>
      </c>
    </row>
    <row r="162" spans="14:18" x14ac:dyDescent="0.25">
      <c r="N162" s="9">
        <v>44050</v>
      </c>
      <c r="O162" s="4">
        <v>86.914393080637893</v>
      </c>
      <c r="P162" s="12">
        <v>100.11530035743111</v>
      </c>
      <c r="Q162" s="5">
        <v>84.940218728917444</v>
      </c>
      <c r="R162" s="5">
        <v>98.80362146197767</v>
      </c>
    </row>
    <row r="163" spans="14:18" x14ac:dyDescent="0.25">
      <c r="N163" s="9">
        <v>44051</v>
      </c>
      <c r="O163" s="4">
        <v>94.055711048913764</v>
      </c>
      <c r="P163" s="12">
        <v>98.333835190203757</v>
      </c>
      <c r="Q163" s="5">
        <v>84.881316073205227</v>
      </c>
      <c r="R163" s="5">
        <v>99.091691578035679</v>
      </c>
    </row>
    <row r="164" spans="14:18" x14ac:dyDescent="0.25">
      <c r="N164" s="9">
        <v>44052</v>
      </c>
      <c r="O164" s="4">
        <v>88.906969433606392</v>
      </c>
      <c r="P164" s="12">
        <v>96.058534501174961</v>
      </c>
      <c r="Q164" s="5">
        <v>84.840935597621538</v>
      </c>
      <c r="R164" s="5">
        <v>99.175718168121094</v>
      </c>
    </row>
    <row r="165" spans="14:18" x14ac:dyDescent="0.25">
      <c r="N165" s="9">
        <v>44053</v>
      </c>
      <c r="O165" s="4">
        <v>84.366537629718479</v>
      </c>
      <c r="P165" s="12">
        <v>93.712143063167005</v>
      </c>
      <c r="Q165" s="5">
        <v>84.899467794770999</v>
      </c>
      <c r="R165" s="5">
        <v>99.351062934583197</v>
      </c>
    </row>
    <row r="166" spans="14:18" x14ac:dyDescent="0.25">
      <c r="N166" s="9">
        <v>44054</v>
      </c>
      <c r="O166" s="4">
        <v>79.30989126622238</v>
      </c>
      <c r="P166" s="12">
        <v>99.79309529439584</v>
      </c>
      <c r="Q166" s="5">
        <v>84.857828123231883</v>
      </c>
      <c r="R166" s="5">
        <v>99.767516924021635</v>
      </c>
    </row>
    <row r="167" spans="14:18" x14ac:dyDescent="0.25">
      <c r="N167" s="9">
        <v>44055</v>
      </c>
      <c r="O167" s="4">
        <v>81.044171458442236</v>
      </c>
      <c r="P167" s="12">
        <v>105.86358891079921</v>
      </c>
      <c r="Q167" s="5">
        <v>84.563375597084445</v>
      </c>
      <c r="R167" s="5">
        <v>101.0130347090854</v>
      </c>
    </row>
    <row r="168" spans="14:18" x14ac:dyDescent="0.25">
      <c r="N168" s="9">
        <v>44056</v>
      </c>
      <c r="O168" s="4">
        <v>79.698600645855763</v>
      </c>
      <c r="P168" s="12">
        <v>101.58094322491054</v>
      </c>
      <c r="Q168" s="5">
        <v>84.000678133265254</v>
      </c>
      <c r="R168" s="5">
        <v>100.96188522446582</v>
      </c>
    </row>
    <row r="169" spans="14:18" x14ac:dyDescent="0.25">
      <c r="N169" s="9">
        <v>44057</v>
      </c>
      <c r="O169" s="4">
        <v>86.622915379864111</v>
      </c>
      <c r="P169" s="12">
        <v>103.03047828350009</v>
      </c>
      <c r="Q169" s="5">
        <v>84.453050104545426</v>
      </c>
      <c r="R169" s="5">
        <v>100.92195038954277</v>
      </c>
    </row>
    <row r="170" spans="14:18" x14ac:dyDescent="0.25">
      <c r="N170" s="9">
        <v>44058</v>
      </c>
      <c r="O170" s="4">
        <v>91.994543365881682</v>
      </c>
      <c r="P170" s="12">
        <v>107.05245968565013</v>
      </c>
      <c r="Q170" s="5">
        <v>84.669960301720025</v>
      </c>
      <c r="R170" s="5">
        <v>99.785175837048683</v>
      </c>
    </row>
    <row r="171" spans="14:18" x14ac:dyDescent="0.25">
      <c r="N171" s="9">
        <v>44059</v>
      </c>
      <c r="O171" s="4">
        <v>84.968087186872182</v>
      </c>
      <c r="P171" s="12">
        <v>95.700488108837888</v>
      </c>
      <c r="Q171" s="5">
        <v>85.265160911439807</v>
      </c>
      <c r="R171" s="5">
        <v>100.01547350430143</v>
      </c>
    </row>
    <row r="172" spans="14:18" x14ac:dyDescent="0.25">
      <c r="N172" s="9">
        <v>44060</v>
      </c>
      <c r="O172" s="4">
        <v>87.533141428679642</v>
      </c>
      <c r="P172" s="12">
        <v>93.432599218705775</v>
      </c>
      <c r="Q172" s="5">
        <v>85.732073563285596</v>
      </c>
      <c r="R172" s="5">
        <v>100.08682646173077</v>
      </c>
    </row>
    <row r="173" spans="14:18" x14ac:dyDescent="0.25">
      <c r="N173" s="9">
        <v>44061</v>
      </c>
      <c r="O173" s="4">
        <v>80.828262646444458</v>
      </c>
      <c r="P173" s="12">
        <v>91.835673426937078</v>
      </c>
      <c r="Q173" s="5">
        <v>85.083011065517823</v>
      </c>
      <c r="R173" s="5">
        <v>99.46189719999181</v>
      </c>
    </row>
    <row r="174" spans="14:18" x14ac:dyDescent="0.25">
      <c r="N174" s="9">
        <v>44062</v>
      </c>
      <c r="O174" s="4">
        <v>85.210575726480798</v>
      </c>
      <c r="P174" s="12">
        <v>107.4756725815684</v>
      </c>
      <c r="Q174" s="5">
        <v>84.589064487365576</v>
      </c>
      <c r="R174" s="5">
        <v>98.310424445209051</v>
      </c>
    </row>
    <row r="175" spans="14:18" x14ac:dyDescent="0.25">
      <c r="N175" s="9">
        <v>44063</v>
      </c>
      <c r="O175" s="4">
        <v>82.966989208776326</v>
      </c>
      <c r="P175" s="12">
        <v>102.08041392691602</v>
      </c>
      <c r="Q175" s="5">
        <v>85.353787288396433</v>
      </c>
      <c r="R175" s="5">
        <v>99.904386709158743</v>
      </c>
    </row>
    <row r="176" spans="14:18" x14ac:dyDescent="0.25">
      <c r="N176" s="9">
        <v>44064</v>
      </c>
      <c r="O176" s="4">
        <v>82.079477895489703</v>
      </c>
      <c r="P176" s="12">
        <v>98.655973451327441</v>
      </c>
      <c r="Q176" s="5">
        <v>84.476741032219294</v>
      </c>
      <c r="R176" s="5">
        <v>105.17474073496946</v>
      </c>
    </row>
    <row r="177" spans="14:18" x14ac:dyDescent="0.25">
      <c r="N177" s="9">
        <v>44065</v>
      </c>
      <c r="O177" s="4">
        <v>88.536917318815924</v>
      </c>
      <c r="P177" s="12">
        <v>98.992150402170751</v>
      </c>
      <c r="Q177" s="5">
        <v>83.465275756822436</v>
      </c>
      <c r="R177" s="5">
        <v>106.39622374866092</v>
      </c>
    </row>
    <row r="178" spans="14:18" x14ac:dyDescent="0.25">
      <c r="N178" s="9">
        <v>44066</v>
      </c>
      <c r="O178" s="4">
        <v>90.321146794088236</v>
      </c>
      <c r="P178" s="12">
        <v>106.85822395648574</v>
      </c>
      <c r="Q178" s="5">
        <v>84.763652971421877</v>
      </c>
      <c r="R178" s="5">
        <v>105.83262410282602</v>
      </c>
    </row>
    <row r="179" spans="14:18" x14ac:dyDescent="0.25">
      <c r="N179" s="9">
        <v>44067</v>
      </c>
      <c r="O179" s="4">
        <v>81.393817635439703</v>
      </c>
      <c r="P179" s="12">
        <v>130.3250773993808</v>
      </c>
      <c r="Q179" s="5">
        <v>86.844654417083589</v>
      </c>
      <c r="R179" s="5">
        <v>105.77979587729929</v>
      </c>
    </row>
    <row r="180" spans="14:18" x14ac:dyDescent="0.25">
      <c r="N180" s="9">
        <v>44068</v>
      </c>
      <c r="O180" s="4">
        <v>73.748005718666477</v>
      </c>
      <c r="P180" s="12">
        <v>100.38605452277721</v>
      </c>
      <c r="Q180" s="5">
        <v>90.604623201148229</v>
      </c>
      <c r="R180" s="5">
        <v>106.72178946879978</v>
      </c>
    </row>
    <row r="181" spans="14:18" x14ac:dyDescent="0.25">
      <c r="N181" s="9">
        <v>44069</v>
      </c>
      <c r="O181" s="4">
        <v>94.299216228676812</v>
      </c>
      <c r="P181" s="12">
        <v>103.53047506072417</v>
      </c>
      <c r="Q181" s="5">
        <v>93.891629926878394</v>
      </c>
      <c r="R181" s="5">
        <v>108.15865709267096</v>
      </c>
    </row>
    <row r="182" spans="14:18" x14ac:dyDescent="0.25">
      <c r="N182" s="9">
        <v>44070</v>
      </c>
      <c r="O182" s="4">
        <v>97.533999328408328</v>
      </c>
      <c r="P182" s="12">
        <v>101.71061634822885</v>
      </c>
      <c r="Q182" s="5">
        <v>94.944727032790155</v>
      </c>
      <c r="R182" s="5">
        <v>106.31146999552111</v>
      </c>
    </row>
    <row r="183" spans="14:18" x14ac:dyDescent="0.25">
      <c r="N183" s="9">
        <v>44071</v>
      </c>
      <c r="O183" s="4">
        <v>108.39925938394209</v>
      </c>
      <c r="P183" s="12">
        <v>105.24992859183091</v>
      </c>
      <c r="Q183" s="5">
        <v>100.16745052419412</v>
      </c>
      <c r="R183" s="5">
        <v>97.493881226733038</v>
      </c>
    </row>
    <row r="184" spans="14:18" x14ac:dyDescent="0.25">
      <c r="N184" s="9">
        <v>44072</v>
      </c>
      <c r="O184" s="4">
        <v>111.5459643989271</v>
      </c>
      <c r="P184" s="12">
        <v>109.05022376926902</v>
      </c>
      <c r="Q184" s="5">
        <v>105.87747935139654</v>
      </c>
      <c r="R184" s="5">
        <v>97.274142843661593</v>
      </c>
    </row>
    <row r="185" spans="14:18" x14ac:dyDescent="0.25">
      <c r="N185" s="9">
        <v>44073</v>
      </c>
      <c r="O185" s="4">
        <v>97.692826535470559</v>
      </c>
      <c r="P185" s="12">
        <v>93.927914276436837</v>
      </c>
      <c r="Q185" s="5">
        <v>106.21892236442105</v>
      </c>
      <c r="R185" s="5">
        <v>98.256074125259047</v>
      </c>
    </row>
    <row r="186" spans="14:18" x14ac:dyDescent="0.25">
      <c r="N186" s="9">
        <v>44074</v>
      </c>
      <c r="O186" s="4">
        <v>117.95288207526742</v>
      </c>
      <c r="P186" s="12">
        <v>68.601956017864211</v>
      </c>
      <c r="Q186" s="5">
        <v>105.57418158727276</v>
      </c>
      <c r="R186" s="5">
        <v>98.827719539982226</v>
      </c>
    </row>
    <row r="187" spans="14:18" x14ac:dyDescent="0.25">
      <c r="N187" s="9">
        <v>44075</v>
      </c>
      <c r="O187" s="4">
        <v>113.71820750908357</v>
      </c>
      <c r="P187" s="12">
        <v>98.847885841277261</v>
      </c>
      <c r="Q187" s="5">
        <v>103.76161372634876</v>
      </c>
      <c r="R187" s="5">
        <v>98.721998484061061</v>
      </c>
    </row>
    <row r="188" spans="14:18" x14ac:dyDescent="0.25">
      <c r="N188" s="9">
        <v>44076</v>
      </c>
      <c r="O188" s="4">
        <v>96.6893173198483</v>
      </c>
      <c r="P188" s="12">
        <v>110.40399403190635</v>
      </c>
      <c r="Q188" s="5">
        <v>102.37429384341551</v>
      </c>
      <c r="R188" s="5">
        <v>98.701922939337848</v>
      </c>
    </row>
    <row r="189" spans="14:18" x14ac:dyDescent="0.25">
      <c r="N189" s="9">
        <v>44077</v>
      </c>
      <c r="O189" s="4">
        <v>93.020813888370355</v>
      </c>
      <c r="P189" s="12">
        <v>105.71213425129088</v>
      </c>
      <c r="Q189" s="5">
        <v>101.73677150964839</v>
      </c>
      <c r="R189" s="5">
        <v>99.473315252494942</v>
      </c>
    </row>
    <row r="190" spans="14:18" x14ac:dyDescent="0.25">
      <c r="N190" s="9">
        <v>44078</v>
      </c>
      <c r="O190" s="4">
        <v>95.711284357474</v>
      </c>
      <c r="P190" s="12">
        <v>104.50988120038286</v>
      </c>
      <c r="Q190" s="5">
        <v>98.601585999836402</v>
      </c>
      <c r="R190" s="5">
        <v>103.44361073326634</v>
      </c>
    </row>
    <row r="191" spans="14:18" x14ac:dyDescent="0.25">
      <c r="N191" s="9">
        <v>44079</v>
      </c>
      <c r="O191" s="4">
        <v>101.83472521839424</v>
      </c>
      <c r="P191" s="12">
        <v>108.90969495620658</v>
      </c>
      <c r="Q191" s="5">
        <v>95.509112157019345</v>
      </c>
      <c r="R191" s="5">
        <v>103.91276281973489</v>
      </c>
    </row>
    <row r="192" spans="14:18" x14ac:dyDescent="0.25">
      <c r="N192" s="9">
        <v>44080</v>
      </c>
      <c r="O192" s="4">
        <v>93.23017019910084</v>
      </c>
      <c r="P192" s="12">
        <v>99.327660468536607</v>
      </c>
      <c r="Q192" s="5">
        <v>94.928915478404164</v>
      </c>
      <c r="R192" s="5">
        <v>103.89795017133568</v>
      </c>
    </row>
    <row r="193" spans="14:18" x14ac:dyDescent="0.25">
      <c r="N193" s="9">
        <v>44081</v>
      </c>
      <c r="O193" s="4">
        <v>96.00658350658351</v>
      </c>
      <c r="P193" s="12">
        <v>96.394024383263698</v>
      </c>
      <c r="Q193" s="5">
        <v>95.039471360451714</v>
      </c>
      <c r="R193" s="5">
        <v>103.48931395532364</v>
      </c>
    </row>
    <row r="194" spans="14:18" x14ac:dyDescent="0.25">
      <c r="N194" s="9">
        <v>44082</v>
      </c>
      <c r="O194" s="4">
        <v>92.070890609364298</v>
      </c>
      <c r="P194" s="12">
        <v>102.13195044655718</v>
      </c>
      <c r="Q194" s="5">
        <v>94.63664927514138</v>
      </c>
      <c r="R194" s="5">
        <v>103.20571370538485</v>
      </c>
    </row>
    <row r="195" spans="14:18" x14ac:dyDescent="0.25">
      <c r="N195" s="9">
        <v>44083</v>
      </c>
      <c r="O195" s="4">
        <v>92.627940569541892</v>
      </c>
      <c r="P195" s="12">
        <v>110.30030549311199</v>
      </c>
      <c r="Q195" s="5">
        <v>94.503581506904297</v>
      </c>
      <c r="R195" s="5">
        <v>102.97278411410662</v>
      </c>
    </row>
    <row r="196" spans="14:18" x14ac:dyDescent="0.25">
      <c r="N196" s="9">
        <v>44084</v>
      </c>
      <c r="O196" s="4">
        <v>93.794705062703201</v>
      </c>
      <c r="P196" s="12">
        <v>102.85168073920663</v>
      </c>
      <c r="Q196" s="5">
        <v>94.418890280245151</v>
      </c>
      <c r="R196" s="5">
        <v>103.1285478230111</v>
      </c>
    </row>
    <row r="197" spans="14:18" x14ac:dyDescent="0.25">
      <c r="N197" s="9">
        <v>44085</v>
      </c>
      <c r="O197" s="4">
        <v>92.891529760301637</v>
      </c>
      <c r="P197" s="12">
        <v>102.52467945081131</v>
      </c>
    </row>
    <row r="198" spans="14:18" x14ac:dyDescent="0.25">
      <c r="N198" s="9">
        <v>44086</v>
      </c>
      <c r="O198" s="4">
        <v>100.90325084073467</v>
      </c>
      <c r="P198" s="12">
        <v>107.27918781725889</v>
      </c>
    </row>
    <row r="199" spans="14:18" x14ac:dyDescent="0.25">
      <c r="N199" s="9">
        <v>44087</v>
      </c>
      <c r="O199" s="4">
        <v>92.637331612486889</v>
      </c>
      <c r="P199" s="12">
        <v>100.41800643086816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219"/>
  <sheetViews>
    <sheetView workbookViewId="0"/>
  </sheetViews>
  <sheetFormatPr defaultRowHeight="15" x14ac:dyDescent="0.25"/>
  <cols>
    <col min="14" max="14" width="11.42578125" style="9" customWidth="1"/>
    <col min="15" max="15" width="11.85546875" customWidth="1"/>
    <col min="16" max="16" width="14" customWidth="1"/>
    <col min="17" max="17" width="18.42578125" customWidth="1"/>
    <col min="18" max="18" width="13.85546875" customWidth="1"/>
    <col min="19" max="19" width="10.5703125" bestFit="1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29" t="s">
        <v>173</v>
      </c>
      <c r="AF1" s="39" t="s">
        <v>16</v>
      </c>
      <c r="AG1" s="40">
        <v>43906</v>
      </c>
      <c r="AH1" s="39"/>
    </row>
    <row r="2" spans="1:34" x14ac:dyDescent="0.25">
      <c r="N2" t="s">
        <v>57</v>
      </c>
      <c r="O2" s="22" t="s">
        <v>94</v>
      </c>
      <c r="P2" s="22" t="s">
        <v>51</v>
      </c>
      <c r="Q2" s="22" t="s">
        <v>52</v>
      </c>
      <c r="R2" s="22" t="s">
        <v>53</v>
      </c>
      <c r="S2" s="22" t="s">
        <v>54</v>
      </c>
      <c r="AF2" s="39" t="s">
        <v>17</v>
      </c>
      <c r="AG2" s="40">
        <v>43913</v>
      </c>
      <c r="AH2" s="39"/>
    </row>
    <row r="3" spans="1:34" x14ac:dyDescent="0.25">
      <c r="N3" s="9">
        <v>43891</v>
      </c>
      <c r="O3" s="5">
        <v>101.814180929095</v>
      </c>
      <c r="P3" s="5">
        <v>100.44261065266316</v>
      </c>
      <c r="Q3" s="5">
        <v>100.84453441295547</v>
      </c>
      <c r="R3" s="54">
        <v>100.90915963210281</v>
      </c>
      <c r="S3" s="5">
        <v>100.53808199515565</v>
      </c>
      <c r="AF3" s="39" t="s">
        <v>18</v>
      </c>
      <c r="AG3" s="40">
        <v>43980</v>
      </c>
      <c r="AH3" s="39"/>
    </row>
    <row r="4" spans="1:34" x14ac:dyDescent="0.25">
      <c r="N4" s="9">
        <v>43892</v>
      </c>
      <c r="O4" s="5">
        <v>100.51344743276283</v>
      </c>
      <c r="P4" s="5">
        <v>101.48087021755438</v>
      </c>
      <c r="Q4" s="5">
        <v>99.163157894736841</v>
      </c>
      <c r="R4" s="54">
        <v>99.872495905253871</v>
      </c>
      <c r="S4" s="5">
        <v>100.62294787835292</v>
      </c>
      <c r="AF4" s="39" t="s">
        <v>19</v>
      </c>
      <c r="AG4" s="40">
        <v>44001</v>
      </c>
      <c r="AH4" s="39"/>
    </row>
    <row r="5" spans="1:34" x14ac:dyDescent="0.25">
      <c r="N5" s="9">
        <v>43893</v>
      </c>
      <c r="O5" s="5">
        <v>101.12224938875306</v>
      </c>
      <c r="P5" s="5">
        <v>101.51912978244562</v>
      </c>
      <c r="Q5" s="5">
        <v>99.899595141700402</v>
      </c>
      <c r="R5" s="54">
        <v>100.6578052160766</v>
      </c>
      <c r="S5" s="5">
        <v>101.21835471427291</v>
      </c>
      <c r="AF5" s="39" t="s">
        <v>20</v>
      </c>
      <c r="AG5" s="40">
        <v>44022</v>
      </c>
      <c r="AH5" s="39"/>
    </row>
    <row r="6" spans="1:34" x14ac:dyDescent="0.25">
      <c r="N6" s="9">
        <v>43894</v>
      </c>
      <c r="O6" s="5">
        <v>100.89486552567237</v>
      </c>
      <c r="P6" s="5">
        <v>101.51912978244562</v>
      </c>
      <c r="Q6" s="5">
        <v>99.518218623481786</v>
      </c>
      <c r="R6" s="54">
        <v>100.41262441728612</v>
      </c>
      <c r="S6" s="5">
        <v>101.05571005651746</v>
      </c>
      <c r="AF6" s="39" t="s">
        <v>21</v>
      </c>
      <c r="AG6" s="40">
        <v>44027</v>
      </c>
      <c r="AH6" s="39"/>
    </row>
    <row r="7" spans="1:34" x14ac:dyDescent="0.25">
      <c r="N7" s="9">
        <v>43895</v>
      </c>
      <c r="O7" s="5">
        <v>100.34963325183374</v>
      </c>
      <c r="P7" s="5">
        <v>102.51912978244562</v>
      </c>
      <c r="Q7" s="5">
        <v>99.84574898785425</v>
      </c>
      <c r="R7" s="54">
        <v>100.35139221368276</v>
      </c>
      <c r="S7" s="5">
        <v>100.90795729792769</v>
      </c>
      <c r="AF7" s="39" t="s">
        <v>22</v>
      </c>
      <c r="AG7" s="40">
        <v>44055</v>
      </c>
      <c r="AH7" s="39"/>
    </row>
    <row r="8" spans="1:34" x14ac:dyDescent="0.25">
      <c r="N8" s="9">
        <v>43896</v>
      </c>
      <c r="O8" s="5">
        <v>99.936430317848405</v>
      </c>
      <c r="P8" s="5">
        <v>101.51912978244562</v>
      </c>
      <c r="Q8" s="5">
        <v>100.20445344129554</v>
      </c>
      <c r="R8" s="54">
        <v>100.47209273025072</v>
      </c>
      <c r="S8" s="5">
        <v>100.67085314434377</v>
      </c>
      <c r="AF8" s="39"/>
      <c r="AH8" s="39"/>
    </row>
    <row r="9" spans="1:34" x14ac:dyDescent="0.25">
      <c r="N9" s="9">
        <v>43897</v>
      </c>
      <c r="O9" s="5">
        <v>101</v>
      </c>
      <c r="P9" s="5">
        <v>101</v>
      </c>
      <c r="Q9" s="5">
        <v>100.31497975708503</v>
      </c>
      <c r="R9" s="54">
        <v>102.03666372684893</v>
      </c>
      <c r="S9" s="5">
        <v>101.55494751951197</v>
      </c>
      <c r="AF9" s="39"/>
      <c r="AG9" s="40">
        <v>43906</v>
      </c>
      <c r="AH9" s="39">
        <v>0</v>
      </c>
    </row>
    <row r="10" spans="1:34" x14ac:dyDescent="0.25">
      <c r="N10" s="9">
        <v>43898</v>
      </c>
      <c r="O10" s="5">
        <v>103.31784841075795</v>
      </c>
      <c r="P10" s="5">
        <v>100.51912978244562</v>
      </c>
      <c r="Q10" s="5">
        <v>100.2255060728745</v>
      </c>
      <c r="R10" s="54">
        <v>103.22023434547059</v>
      </c>
      <c r="S10" s="5">
        <v>102.17780568762896</v>
      </c>
      <c r="AF10" s="39"/>
      <c r="AG10" s="40">
        <v>43906</v>
      </c>
      <c r="AH10" s="39">
        <v>1</v>
      </c>
    </row>
    <row r="11" spans="1:34" x14ac:dyDescent="0.25">
      <c r="N11" s="9">
        <v>43899</v>
      </c>
      <c r="O11" s="5">
        <v>100.22738386308069</v>
      </c>
      <c r="P11" s="5">
        <v>101.03825956489122</v>
      </c>
      <c r="Q11" s="5">
        <v>99.075303643724695</v>
      </c>
      <c r="R11" s="54">
        <v>99.685775481920118</v>
      </c>
      <c r="S11" s="5">
        <v>99.722257109536201</v>
      </c>
      <c r="AF11" s="39"/>
      <c r="AH11" s="39"/>
    </row>
    <row r="12" spans="1:34" x14ac:dyDescent="0.25">
      <c r="N12" s="9">
        <v>43900</v>
      </c>
      <c r="O12" s="5">
        <v>99.804400977995115</v>
      </c>
      <c r="P12" s="5">
        <v>101.51912978244562</v>
      </c>
      <c r="Q12" s="5">
        <v>99.479757085020239</v>
      </c>
      <c r="R12" s="54">
        <v>99.624669270505223</v>
      </c>
      <c r="S12" s="5">
        <v>99.869381896474394</v>
      </c>
      <c r="AF12" s="39"/>
      <c r="AG12" s="40">
        <v>43913</v>
      </c>
      <c r="AH12" s="39">
        <v>0</v>
      </c>
    </row>
    <row r="13" spans="1:34" x14ac:dyDescent="0.25">
      <c r="N13" s="9">
        <v>43901</v>
      </c>
      <c r="O13" s="5">
        <v>98.772616136919311</v>
      </c>
      <c r="P13" s="5">
        <v>101.03825956489122</v>
      </c>
      <c r="Q13" s="5">
        <v>98.518218623481786</v>
      </c>
      <c r="R13" s="54">
        <v>98.980597202973414</v>
      </c>
      <c r="S13" s="5">
        <v>99.988875930743703</v>
      </c>
      <c r="AF13" s="39"/>
      <c r="AG13" s="40">
        <v>43913</v>
      </c>
      <c r="AH13" s="39">
        <v>1</v>
      </c>
    </row>
    <row r="14" spans="1:34" x14ac:dyDescent="0.25">
      <c r="N14" s="9">
        <v>43902</v>
      </c>
      <c r="O14" s="5">
        <v>99.227383863080689</v>
      </c>
      <c r="P14" s="5">
        <v>100.51912978244562</v>
      </c>
      <c r="Q14" s="5">
        <v>97.572064777327938</v>
      </c>
      <c r="R14" s="54">
        <v>97.232455587753563</v>
      </c>
      <c r="S14" s="5">
        <v>98.474298017403783</v>
      </c>
      <c r="AF14" s="39"/>
      <c r="AH14" s="39"/>
    </row>
    <row r="15" spans="1:34" x14ac:dyDescent="0.25">
      <c r="N15" s="9">
        <v>43903</v>
      </c>
      <c r="O15" s="5">
        <v>97.804400977995115</v>
      </c>
      <c r="P15" s="5">
        <v>98.519129782445617</v>
      </c>
      <c r="Q15" s="5">
        <v>97.296761133603241</v>
      </c>
      <c r="R15" s="54">
        <v>94.410482550081895</v>
      </c>
      <c r="S15" s="5">
        <v>97.216470799318202</v>
      </c>
      <c r="AF15" s="39"/>
      <c r="AG15" s="40">
        <v>43980</v>
      </c>
      <c r="AH15" s="39">
        <v>0</v>
      </c>
    </row>
    <row r="16" spans="1:34" x14ac:dyDescent="0.25">
      <c r="N16" s="9">
        <v>43904</v>
      </c>
      <c r="O16" s="5">
        <v>99.814180929095357</v>
      </c>
      <c r="P16" s="5">
        <v>97.480870217554383</v>
      </c>
      <c r="Q16" s="5">
        <v>97.579352226720644</v>
      </c>
      <c r="R16" s="54">
        <v>97.688673302255253</v>
      </c>
      <c r="S16" s="5">
        <v>98.362339642953259</v>
      </c>
      <c r="AF16" s="39"/>
      <c r="AG16" s="40">
        <v>43980</v>
      </c>
      <c r="AH16" s="39">
        <v>1</v>
      </c>
    </row>
    <row r="17" spans="14:34" x14ac:dyDescent="0.25">
      <c r="N17" s="9">
        <v>43905</v>
      </c>
      <c r="O17" s="5">
        <v>97.904645476772615</v>
      </c>
      <c r="P17" s="5">
        <v>95.480870217554383</v>
      </c>
      <c r="Q17" s="5">
        <v>96.724696356275302</v>
      </c>
      <c r="R17" s="54">
        <v>97.121456469698884</v>
      </c>
      <c r="S17" s="5">
        <v>96.346281510720374</v>
      </c>
      <c r="AF17" s="39"/>
      <c r="AH17" s="39"/>
    </row>
    <row r="18" spans="14:34" x14ac:dyDescent="0.25">
      <c r="N18" s="9">
        <v>43906</v>
      </c>
      <c r="O18" s="5">
        <v>96.195599022004885</v>
      </c>
      <c r="P18" s="5">
        <v>93.07651912978244</v>
      </c>
      <c r="Q18" s="5">
        <v>89.69554655870445</v>
      </c>
      <c r="R18" s="54">
        <v>88.901348116416784</v>
      </c>
      <c r="S18" s="5">
        <v>91.413025926258186</v>
      </c>
      <c r="AF18" s="39"/>
      <c r="AG18" s="40">
        <v>44001</v>
      </c>
      <c r="AH18" s="39">
        <v>0</v>
      </c>
    </row>
    <row r="19" spans="14:34" x14ac:dyDescent="0.25">
      <c r="N19" s="9">
        <v>43907</v>
      </c>
      <c r="O19" s="5">
        <v>92.03178484107579</v>
      </c>
      <c r="P19" s="5">
        <v>86.595648912228057</v>
      </c>
      <c r="Q19" s="5">
        <v>85.055060728744934</v>
      </c>
      <c r="R19" s="54">
        <v>81.831926420561928</v>
      </c>
      <c r="S19" s="5">
        <v>86.444245088364582</v>
      </c>
      <c r="AF19" s="39"/>
      <c r="AG19" s="40">
        <v>44001</v>
      </c>
      <c r="AH19" s="39">
        <v>1</v>
      </c>
    </row>
    <row r="20" spans="14:34" x14ac:dyDescent="0.25">
      <c r="N20" s="9">
        <v>43908</v>
      </c>
      <c r="O20" s="5">
        <v>85.227383863080689</v>
      </c>
      <c r="P20" s="5">
        <v>79.114778694673674</v>
      </c>
      <c r="Q20" s="5">
        <v>78.246153846153845</v>
      </c>
      <c r="R20" s="54">
        <v>74.696358825752796</v>
      </c>
      <c r="S20" s="5">
        <v>79.773212523548935</v>
      </c>
      <c r="AF20" s="39"/>
      <c r="AH20" s="39"/>
    </row>
    <row r="21" spans="14:34" x14ac:dyDescent="0.25">
      <c r="N21" s="9">
        <v>43909</v>
      </c>
      <c r="O21" s="5">
        <v>81.454767726161364</v>
      </c>
      <c r="P21" s="5">
        <v>74.114778694673674</v>
      </c>
      <c r="Q21" s="5">
        <v>74.807692307692307</v>
      </c>
      <c r="R21" s="54">
        <v>70.480786191256144</v>
      </c>
      <c r="S21" s="5">
        <v>76.193146137974338</v>
      </c>
      <c r="AF21" s="39"/>
      <c r="AG21" s="40">
        <v>44022</v>
      </c>
      <c r="AH21" s="39">
        <v>0</v>
      </c>
    </row>
    <row r="22" spans="14:34" x14ac:dyDescent="0.25">
      <c r="N22" s="9">
        <v>43910</v>
      </c>
      <c r="O22" s="5">
        <v>80.486552567237169</v>
      </c>
      <c r="P22" s="5">
        <v>72.114778694673674</v>
      </c>
      <c r="Q22" s="5">
        <v>73.71983805668016</v>
      </c>
      <c r="R22" s="54">
        <v>69.548192012095242</v>
      </c>
      <c r="S22" s="5">
        <v>74.408450704225345</v>
      </c>
      <c r="AF22" s="39"/>
      <c r="AG22" s="40">
        <v>44022</v>
      </c>
      <c r="AH22" s="39">
        <v>1</v>
      </c>
    </row>
    <row r="23" spans="14:34" x14ac:dyDescent="0.25">
      <c r="N23" s="9">
        <v>43911</v>
      </c>
      <c r="O23" s="5">
        <v>79.413202933985332</v>
      </c>
      <c r="P23" s="5">
        <v>76.07651912978244</v>
      </c>
      <c r="Q23" s="5">
        <v>74.6502024291498</v>
      </c>
      <c r="R23" s="54">
        <v>73.99924404686908</v>
      </c>
      <c r="S23" s="5">
        <v>76.568942316318299</v>
      </c>
      <c r="AF23" s="39"/>
      <c r="AH23" s="39"/>
    </row>
    <row r="24" spans="14:34" x14ac:dyDescent="0.25">
      <c r="N24" s="9">
        <v>43912</v>
      </c>
      <c r="O24" s="5">
        <v>74.25916870415648</v>
      </c>
      <c r="P24" s="5">
        <v>71.114778694673674</v>
      </c>
      <c r="Q24" s="5">
        <v>72.181781376518217</v>
      </c>
      <c r="R24" s="54">
        <v>69.051278820713108</v>
      </c>
      <c r="S24" s="5">
        <v>73.688795191531355</v>
      </c>
      <c r="AF24" s="39"/>
      <c r="AG24" s="40">
        <v>44027</v>
      </c>
      <c r="AH24" s="39">
        <v>0</v>
      </c>
    </row>
    <row r="25" spans="14:34" x14ac:dyDescent="0.25">
      <c r="N25" s="9">
        <v>43913</v>
      </c>
      <c r="O25" s="5">
        <v>61.745721271393641</v>
      </c>
      <c r="P25" s="5">
        <v>55.11477869467366</v>
      </c>
      <c r="Q25" s="5">
        <v>55.00647773279352</v>
      </c>
      <c r="R25" s="54">
        <v>51.024064508000492</v>
      </c>
      <c r="S25" s="5">
        <v>58.25136808109805</v>
      </c>
      <c r="AF25" s="39"/>
      <c r="AG25" s="40">
        <v>44027</v>
      </c>
      <c r="AH25" s="39">
        <v>1</v>
      </c>
    </row>
    <row r="26" spans="14:34" x14ac:dyDescent="0.25">
      <c r="N26" s="9">
        <v>43914</v>
      </c>
      <c r="O26" s="5">
        <v>44.322738386308068</v>
      </c>
      <c r="P26" s="5">
        <v>41.07651912978244</v>
      </c>
      <c r="Q26" s="5">
        <v>38.787854251012135</v>
      </c>
      <c r="R26" s="54">
        <v>36.37797656545294</v>
      </c>
      <c r="S26" s="5">
        <v>44.070601955683159</v>
      </c>
      <c r="AF26" s="39"/>
      <c r="AH26" s="39"/>
    </row>
    <row r="27" spans="14:34" x14ac:dyDescent="0.25">
      <c r="N27" s="9">
        <v>43915</v>
      </c>
      <c r="O27" s="5">
        <v>36.713936430317858</v>
      </c>
      <c r="P27" s="5">
        <v>34.557389347336823</v>
      </c>
      <c r="Q27" s="5">
        <v>32.192307692307679</v>
      </c>
      <c r="R27" s="54">
        <v>30.825122842383763</v>
      </c>
      <c r="S27" s="5">
        <v>37.29102000538262</v>
      </c>
      <c r="AF27" s="39"/>
      <c r="AG27" s="40">
        <v>44055</v>
      </c>
      <c r="AH27" s="39">
        <v>0</v>
      </c>
    </row>
    <row r="28" spans="14:34" x14ac:dyDescent="0.25">
      <c r="N28" s="9">
        <v>43916</v>
      </c>
      <c r="O28" s="5">
        <v>34.528117359413201</v>
      </c>
      <c r="P28" s="5">
        <v>32.557389347336823</v>
      </c>
      <c r="Q28" s="5">
        <v>30.970850202429148</v>
      </c>
      <c r="R28" s="54">
        <v>28.35328209651</v>
      </c>
      <c r="S28" s="5">
        <v>35.222840226069806</v>
      </c>
      <c r="AG28" s="40">
        <v>44055</v>
      </c>
      <c r="AH28" s="39">
        <v>1</v>
      </c>
    </row>
    <row r="29" spans="14:34" x14ac:dyDescent="0.25">
      <c r="N29" s="9">
        <v>43917</v>
      </c>
      <c r="O29" s="5">
        <v>33.618581907090473</v>
      </c>
      <c r="P29" s="5">
        <v>32.038259564891206</v>
      </c>
      <c r="Q29" s="5">
        <v>30.917004048582982</v>
      </c>
      <c r="R29" s="54">
        <v>29.066019906765774</v>
      </c>
      <c r="S29" s="5">
        <v>34.344397595765685</v>
      </c>
    </row>
    <row r="30" spans="14:34" x14ac:dyDescent="0.25">
      <c r="N30" s="9">
        <v>43918</v>
      </c>
      <c r="O30" s="5">
        <v>43.122249388753055</v>
      </c>
      <c r="P30" s="5">
        <v>42.59564891222805</v>
      </c>
      <c r="Q30" s="5">
        <v>40.702834008097156</v>
      </c>
      <c r="R30" s="54">
        <v>41.357439838729995</v>
      </c>
      <c r="S30" s="5">
        <v>44.794294428994348</v>
      </c>
    </row>
    <row r="31" spans="14:34" x14ac:dyDescent="0.25">
      <c r="N31" s="9">
        <v>43919</v>
      </c>
      <c r="O31" s="5">
        <v>46.96821515892421</v>
      </c>
      <c r="P31" s="5">
        <v>45.11477869467366</v>
      </c>
      <c r="Q31" s="5">
        <v>45.323076923076911</v>
      </c>
      <c r="R31" s="54">
        <v>43.662466927050517</v>
      </c>
      <c r="S31" s="5">
        <v>48.221135731586976</v>
      </c>
    </row>
    <row r="32" spans="14:34" x14ac:dyDescent="0.25">
      <c r="N32" s="9">
        <v>43920</v>
      </c>
      <c r="O32" s="5">
        <v>32.391198044009784</v>
      </c>
      <c r="P32" s="5">
        <v>31.557389347336823</v>
      </c>
      <c r="Q32" s="5">
        <v>29.478542510121443</v>
      </c>
      <c r="R32" s="54">
        <v>27.188484313972538</v>
      </c>
      <c r="S32" s="5">
        <v>33.226697766215125</v>
      </c>
    </row>
    <row r="33" spans="14:213" x14ac:dyDescent="0.25">
      <c r="N33" s="9">
        <v>43921</v>
      </c>
      <c r="O33" s="5">
        <v>31.650366748166249</v>
      </c>
      <c r="P33" s="5">
        <v>30.038259564891206</v>
      </c>
      <c r="Q33" s="5">
        <v>29.51700404858299</v>
      </c>
      <c r="R33" s="54">
        <v>26.815925412624409</v>
      </c>
      <c r="S33" s="5">
        <v>32.468287431595954</v>
      </c>
    </row>
    <row r="34" spans="14:213" x14ac:dyDescent="0.25">
      <c r="N34" s="9">
        <v>43922</v>
      </c>
      <c r="O34" s="5">
        <v>31.618581907090459</v>
      </c>
      <c r="P34" s="5">
        <v>31.038259564891206</v>
      </c>
      <c r="Q34" s="5">
        <v>29.375303643724692</v>
      </c>
      <c r="R34" s="54">
        <v>27.572760488849696</v>
      </c>
      <c r="S34" s="5">
        <v>32.805059657306899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43"/>
      <c r="AG34" s="43"/>
      <c r="AH34" s="43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</row>
    <row r="35" spans="14:213" x14ac:dyDescent="0.25">
      <c r="N35" s="9">
        <v>43923</v>
      </c>
      <c r="O35" s="5">
        <v>31.422982885085574</v>
      </c>
      <c r="P35" s="5">
        <v>30.557389347336823</v>
      </c>
      <c r="Q35" s="5">
        <v>29.246153846153831</v>
      </c>
      <c r="R35" s="54">
        <v>26.795262693712971</v>
      </c>
      <c r="S35" s="5">
        <v>32.365928052390785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43"/>
      <c r="AG35" s="44"/>
      <c r="AH35" s="43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</row>
    <row r="36" spans="14:213" x14ac:dyDescent="0.25">
      <c r="N36" s="9">
        <v>43924</v>
      </c>
      <c r="O36" s="5">
        <v>32.845965770171148</v>
      </c>
      <c r="P36" s="5">
        <v>31.557389347336823</v>
      </c>
      <c r="Q36" s="5">
        <v>30.375303643724692</v>
      </c>
      <c r="R36" s="54">
        <v>27.989290663978835</v>
      </c>
      <c r="S36" s="5">
        <v>33.169372925450787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43"/>
      <c r="AG36" s="44"/>
      <c r="AH36" s="43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</row>
    <row r="37" spans="14:213" x14ac:dyDescent="0.25">
      <c r="N37" s="9">
        <v>43925</v>
      </c>
      <c r="O37" s="5">
        <v>43.132029339853304</v>
      </c>
      <c r="P37" s="5">
        <v>43.11477869467366</v>
      </c>
      <c r="Q37" s="5">
        <v>40.874898785425088</v>
      </c>
      <c r="R37" s="54">
        <v>41.137835454201841</v>
      </c>
      <c r="S37" s="5">
        <v>45.304117699829554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43"/>
      <c r="AG37" s="44"/>
      <c r="AH37" s="43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</row>
    <row r="38" spans="14:213" x14ac:dyDescent="0.25">
      <c r="N38" s="9">
        <v>43926</v>
      </c>
      <c r="O38" s="5">
        <v>46.577017114914426</v>
      </c>
      <c r="P38" s="5">
        <v>46.11477869467366</v>
      </c>
      <c r="Q38" s="5">
        <v>46.65060728744939</v>
      </c>
      <c r="R38" s="54">
        <v>44.684263575658299</v>
      </c>
      <c r="S38" s="5">
        <v>49.652731676684311</v>
      </c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45"/>
      <c r="AG38" s="45"/>
      <c r="AH38" s="4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</row>
    <row r="39" spans="14:213" x14ac:dyDescent="0.25">
      <c r="N39" s="9">
        <v>43927</v>
      </c>
      <c r="O39" s="5">
        <v>32.618581907090459</v>
      </c>
      <c r="P39" s="5">
        <v>30.557389347336823</v>
      </c>
      <c r="Q39" s="5">
        <v>28.153846153846146</v>
      </c>
      <c r="R39" s="54">
        <v>26.913317374322787</v>
      </c>
      <c r="S39" s="5">
        <v>32.922221225441831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43"/>
      <c r="AG39" s="44"/>
      <c r="AH39" s="43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</row>
    <row r="40" spans="14:213" x14ac:dyDescent="0.25">
      <c r="N40" s="9">
        <v>43928</v>
      </c>
      <c r="O40" s="5">
        <v>32.618581907090459</v>
      </c>
      <c r="P40" s="5">
        <v>30.038259564891206</v>
      </c>
      <c r="Q40" s="5">
        <v>28.970850202429133</v>
      </c>
      <c r="R40" s="54">
        <v>26.63159884087186</v>
      </c>
      <c r="S40" s="5">
        <v>32.665919081367193</v>
      </c>
    </row>
    <row r="41" spans="14:213" x14ac:dyDescent="0.25">
      <c r="N41" s="9">
        <v>43929</v>
      </c>
      <c r="O41" s="5">
        <v>31.618581907090459</v>
      </c>
      <c r="P41" s="5">
        <v>30.038259564891206</v>
      </c>
      <c r="Q41" s="5">
        <v>29.050607287449381</v>
      </c>
      <c r="R41" s="54">
        <v>26.670152450548059</v>
      </c>
      <c r="S41" s="5">
        <v>32.876020453933805</v>
      </c>
    </row>
    <row r="42" spans="14:213" x14ac:dyDescent="0.25">
      <c r="N42" s="9">
        <v>43930</v>
      </c>
      <c r="O42" s="5">
        <v>31.845965770171148</v>
      </c>
      <c r="P42" s="5">
        <v>29.557389347336823</v>
      </c>
      <c r="Q42" s="5">
        <v>29.375303643724692</v>
      </c>
      <c r="R42" s="54">
        <v>26.611692075091341</v>
      </c>
      <c r="S42" s="5">
        <v>32.566340719476102</v>
      </c>
    </row>
    <row r="43" spans="14:213" x14ac:dyDescent="0.25">
      <c r="N43" s="9">
        <v>43931</v>
      </c>
      <c r="O43" s="5">
        <v>28.041564792176047</v>
      </c>
      <c r="P43" s="5">
        <v>28.557389347336823</v>
      </c>
      <c r="Q43" s="5">
        <v>26.955465587044529</v>
      </c>
      <c r="R43" s="54">
        <v>24.037923648733766</v>
      </c>
      <c r="S43" s="5">
        <v>28.566699560419863</v>
      </c>
    </row>
    <row r="44" spans="14:213" x14ac:dyDescent="0.25">
      <c r="N44" s="9">
        <v>43932</v>
      </c>
      <c r="O44" s="5">
        <v>44.904645476772615</v>
      </c>
      <c r="P44" s="5">
        <v>43.15303825956488</v>
      </c>
      <c r="Q44" s="5">
        <v>41.275303643724691</v>
      </c>
      <c r="R44" s="54">
        <v>41.073705430263324</v>
      </c>
      <c r="S44" s="5">
        <v>45.698842737956404</v>
      </c>
    </row>
    <row r="45" spans="14:213" x14ac:dyDescent="0.25">
      <c r="N45" s="9">
        <v>43933</v>
      </c>
      <c r="O45" s="5">
        <v>46.586797066014668</v>
      </c>
      <c r="P45" s="5">
        <v>45.11477869467366</v>
      </c>
      <c r="Q45" s="5">
        <v>45.122672064777319</v>
      </c>
      <c r="R45" s="54">
        <v>43.882827264709583</v>
      </c>
      <c r="S45" s="5">
        <v>49.272360276307531</v>
      </c>
    </row>
    <row r="46" spans="14:213" x14ac:dyDescent="0.25">
      <c r="N46" s="9">
        <v>43934</v>
      </c>
      <c r="O46" s="5">
        <v>27.608801955990231</v>
      </c>
      <c r="P46" s="5">
        <v>26.595648912228057</v>
      </c>
      <c r="Q46" s="5">
        <v>24.535627530364366</v>
      </c>
      <c r="R46" s="54">
        <v>20.658561169207502</v>
      </c>
      <c r="S46" s="5">
        <v>24.712209563111159</v>
      </c>
    </row>
    <row r="47" spans="14:213" x14ac:dyDescent="0.25">
      <c r="N47" s="9">
        <v>43935</v>
      </c>
      <c r="O47" s="5">
        <v>33.650366748166263</v>
      </c>
      <c r="P47" s="5">
        <v>30.038259564891206</v>
      </c>
      <c r="Q47" s="5">
        <v>30.734008097165983</v>
      </c>
      <c r="R47" s="54">
        <v>27.16038805594053</v>
      </c>
      <c r="S47" s="5">
        <v>32.949762267874775</v>
      </c>
    </row>
    <row r="48" spans="14:213" x14ac:dyDescent="0.25">
      <c r="N48" s="9">
        <v>43936</v>
      </c>
      <c r="O48" s="5">
        <v>33.682151589242054</v>
      </c>
      <c r="P48" s="5">
        <v>30.557389347336823</v>
      </c>
      <c r="Q48" s="5">
        <v>30.409311740890672</v>
      </c>
      <c r="R48" s="54">
        <v>27.633488723699145</v>
      </c>
      <c r="S48" s="5">
        <v>33.368170808289236</v>
      </c>
    </row>
    <row r="49" spans="14:19" x14ac:dyDescent="0.25">
      <c r="N49" s="9">
        <v>43937</v>
      </c>
      <c r="O49" s="5">
        <v>34.454767726161379</v>
      </c>
      <c r="P49" s="5">
        <v>30.038259564891206</v>
      </c>
      <c r="Q49" s="5">
        <v>30.592307692307685</v>
      </c>
      <c r="R49" s="54">
        <v>27.103061610180163</v>
      </c>
      <c r="S49" s="5">
        <v>33.451780748183381</v>
      </c>
    </row>
    <row r="50" spans="14:19" x14ac:dyDescent="0.25">
      <c r="N50" s="9">
        <v>43938</v>
      </c>
      <c r="O50" s="5">
        <v>34.877750611246952</v>
      </c>
      <c r="P50" s="5">
        <v>30.557389347336823</v>
      </c>
      <c r="Q50" s="5">
        <v>31.046153846153828</v>
      </c>
      <c r="R50" s="54">
        <v>28.924908655663344</v>
      </c>
      <c r="S50" s="5">
        <v>34.149636673544464</v>
      </c>
    </row>
    <row r="51" spans="14:19" x14ac:dyDescent="0.25">
      <c r="N51" s="9">
        <v>43939</v>
      </c>
      <c r="O51" s="5">
        <v>47.454767726161379</v>
      </c>
      <c r="P51" s="5">
        <v>45.633908477119277</v>
      </c>
      <c r="Q51" s="5">
        <v>44.507287449392706</v>
      </c>
      <c r="R51" s="54">
        <v>44.2779387677964</v>
      </c>
      <c r="S51" s="5">
        <v>49.767919619628607</v>
      </c>
    </row>
    <row r="52" spans="14:19" x14ac:dyDescent="0.25">
      <c r="N52" s="9">
        <v>43940</v>
      </c>
      <c r="O52" s="5">
        <v>50.804400977995108</v>
      </c>
      <c r="P52" s="5">
        <v>49.633908477119277</v>
      </c>
      <c r="Q52" s="5">
        <v>49.291093117408899</v>
      </c>
      <c r="R52" s="54">
        <v>48.048129016001013</v>
      </c>
      <c r="S52" s="5">
        <v>54.339284112317216</v>
      </c>
    </row>
    <row r="53" spans="14:19" x14ac:dyDescent="0.25">
      <c r="N53" s="9">
        <v>43941</v>
      </c>
      <c r="O53" s="5">
        <v>36.755501222493891</v>
      </c>
      <c r="P53" s="5">
        <v>32.07651912978244</v>
      </c>
      <c r="Q53" s="5">
        <v>32.551012145748984</v>
      </c>
      <c r="R53" s="54">
        <v>29.603376590651379</v>
      </c>
      <c r="S53" s="5">
        <v>35.342065129631308</v>
      </c>
    </row>
    <row r="54" spans="14:19" x14ac:dyDescent="0.25">
      <c r="N54" s="9">
        <v>43942</v>
      </c>
      <c r="O54" s="5">
        <v>36.300733496332519</v>
      </c>
      <c r="P54" s="5">
        <v>32.557389347336823</v>
      </c>
      <c r="Q54" s="5">
        <v>32.264777327935207</v>
      </c>
      <c r="R54" s="54">
        <v>29.070177648985748</v>
      </c>
      <c r="S54" s="5">
        <v>35.182291199425862</v>
      </c>
    </row>
    <row r="55" spans="14:19" x14ac:dyDescent="0.25">
      <c r="N55" s="9">
        <v>43943</v>
      </c>
      <c r="O55" s="5">
        <v>36.364303178484114</v>
      </c>
      <c r="P55" s="5">
        <v>32.557389347336823</v>
      </c>
      <c r="Q55" s="5">
        <v>32.955465587044529</v>
      </c>
      <c r="R55" s="54">
        <v>29.454957792616852</v>
      </c>
      <c r="S55" s="5">
        <v>35.568583475374552</v>
      </c>
    </row>
    <row r="56" spans="14:19" x14ac:dyDescent="0.25">
      <c r="N56" s="9">
        <v>43944</v>
      </c>
      <c r="O56" s="5">
        <v>36.178484107579465</v>
      </c>
      <c r="P56" s="5">
        <v>32.557389347336823</v>
      </c>
      <c r="Q56" s="5">
        <v>32.734008097165983</v>
      </c>
      <c r="R56" s="54">
        <v>29.524631472848682</v>
      </c>
      <c r="S56" s="5">
        <v>35.538081995155665</v>
      </c>
    </row>
    <row r="57" spans="14:19" x14ac:dyDescent="0.25">
      <c r="N57" s="9">
        <v>43945</v>
      </c>
      <c r="O57" s="5">
        <v>37.332518337408317</v>
      </c>
      <c r="P57" s="5">
        <v>33.03825956489122</v>
      </c>
      <c r="Q57" s="5">
        <v>32.996761133603229</v>
      </c>
      <c r="R57" s="54">
        <v>30.445886355045985</v>
      </c>
      <c r="S57" s="5">
        <v>36.129003319278731</v>
      </c>
    </row>
    <row r="58" spans="14:19" x14ac:dyDescent="0.25">
      <c r="N58" s="9">
        <v>43946</v>
      </c>
      <c r="O58" s="5">
        <v>48.772616136919318</v>
      </c>
      <c r="P58" s="5">
        <v>46.59564891222805</v>
      </c>
      <c r="Q58" s="5">
        <v>46.828340080971657</v>
      </c>
      <c r="R58" s="54">
        <v>46.015875015749018</v>
      </c>
      <c r="S58" s="5">
        <v>51.251726922041811</v>
      </c>
    </row>
    <row r="59" spans="14:19" x14ac:dyDescent="0.25">
      <c r="N59" s="9">
        <v>43947</v>
      </c>
      <c r="O59" s="5">
        <v>52.486552567237169</v>
      </c>
      <c r="P59" s="5">
        <v>49.672168042010497</v>
      </c>
      <c r="Q59" s="5">
        <v>51.246153846153838</v>
      </c>
      <c r="R59" s="54">
        <v>49.016001007937504</v>
      </c>
      <c r="S59" s="5">
        <v>55.283663766035701</v>
      </c>
    </row>
    <row r="60" spans="14:19" x14ac:dyDescent="0.25">
      <c r="N60" s="9">
        <v>43948</v>
      </c>
      <c r="O60" s="5">
        <v>37.98288508557458</v>
      </c>
      <c r="P60" s="5">
        <v>33.595648912228057</v>
      </c>
      <c r="Q60" s="5">
        <v>33.68461538461537</v>
      </c>
      <c r="R60" s="54">
        <v>30.269245306790978</v>
      </c>
      <c r="S60" s="5">
        <v>36.306719296671751</v>
      </c>
    </row>
    <row r="61" spans="14:19" x14ac:dyDescent="0.25">
      <c r="N61" s="9">
        <v>43949</v>
      </c>
      <c r="O61" s="5">
        <v>37.98288508557458</v>
      </c>
      <c r="P61" s="5">
        <v>33.07651912978244</v>
      </c>
      <c r="Q61" s="5">
        <v>33.359919028340073</v>
      </c>
      <c r="R61" s="54">
        <v>29.974801562303128</v>
      </c>
      <c r="S61" s="5">
        <v>35.963218803265462</v>
      </c>
    </row>
    <row r="62" spans="14:19" x14ac:dyDescent="0.25">
      <c r="N62" s="9">
        <v>43950</v>
      </c>
      <c r="O62" s="5">
        <v>37.787286063569681</v>
      </c>
      <c r="P62" s="5">
        <v>34.07651912978244</v>
      </c>
      <c r="Q62" s="5">
        <v>33.359919028340073</v>
      </c>
      <c r="R62" s="54">
        <v>30.133299735416401</v>
      </c>
      <c r="S62" s="5">
        <v>36.326096707634349</v>
      </c>
    </row>
    <row r="63" spans="14:19" x14ac:dyDescent="0.25">
      <c r="N63" s="9">
        <v>43951</v>
      </c>
      <c r="O63" s="5">
        <v>37.755501222493891</v>
      </c>
      <c r="P63" s="5">
        <v>33.07651912978244</v>
      </c>
      <c r="Q63" s="5">
        <v>33.359919028340073</v>
      </c>
      <c r="R63" s="54">
        <v>29.914325311830666</v>
      </c>
      <c r="S63" s="5">
        <v>36.384856912173689</v>
      </c>
    </row>
    <row r="64" spans="14:19" x14ac:dyDescent="0.25">
      <c r="N64" s="9">
        <v>43952</v>
      </c>
      <c r="O64" s="5">
        <v>38.755501222493891</v>
      </c>
      <c r="P64" s="5">
        <v>34.07651912978244</v>
      </c>
      <c r="Q64" s="5">
        <v>34.138461538461527</v>
      </c>
      <c r="R64" s="54">
        <v>31.710847927428489</v>
      </c>
      <c r="S64" s="5">
        <v>37.235130528393292</v>
      </c>
    </row>
    <row r="65" spans="14:19" x14ac:dyDescent="0.25">
      <c r="N65" s="9">
        <v>43953</v>
      </c>
      <c r="O65" s="5">
        <v>50.205378973105141</v>
      </c>
      <c r="P65" s="5">
        <v>48.15303825956488</v>
      </c>
      <c r="Q65" s="5">
        <v>47.759514170040475</v>
      </c>
      <c r="R65" s="54">
        <v>47.484565956910664</v>
      </c>
      <c r="S65" s="5">
        <v>53.119045483089621</v>
      </c>
    </row>
    <row r="66" spans="14:19" x14ac:dyDescent="0.25">
      <c r="N66" s="9">
        <v>43954</v>
      </c>
      <c r="O66" s="5">
        <v>53.650366748166263</v>
      </c>
      <c r="P66" s="5">
        <v>52.633908477119277</v>
      </c>
      <c r="Q66" s="5">
        <v>51.623076923076916</v>
      </c>
      <c r="R66" s="54">
        <v>50.840619881567335</v>
      </c>
      <c r="S66" s="5">
        <v>58.432762178164531</v>
      </c>
    </row>
    <row r="67" spans="14:19" x14ac:dyDescent="0.25">
      <c r="N67" s="9">
        <v>43955</v>
      </c>
      <c r="O67" s="5">
        <v>38.745721271393649</v>
      </c>
      <c r="P67" s="5">
        <v>35.07651912978244</v>
      </c>
      <c r="Q67" s="5">
        <v>34.043319838056675</v>
      </c>
      <c r="R67" s="54">
        <v>29.465163159884085</v>
      </c>
      <c r="S67" s="5">
        <v>35.820579528124156</v>
      </c>
    </row>
    <row r="68" spans="14:19" x14ac:dyDescent="0.25">
      <c r="N68" s="9">
        <v>43956</v>
      </c>
      <c r="O68" s="5">
        <v>39.559902200488999</v>
      </c>
      <c r="P68" s="5">
        <v>35.07651912978244</v>
      </c>
      <c r="Q68" s="5">
        <v>35.138461538461527</v>
      </c>
      <c r="R68" s="54">
        <v>31.631346856494886</v>
      </c>
      <c r="S68" s="5">
        <v>37.971920696151436</v>
      </c>
    </row>
    <row r="69" spans="14:19" x14ac:dyDescent="0.25">
      <c r="N69" s="9">
        <v>43957</v>
      </c>
      <c r="O69" s="5">
        <v>39.364303178484114</v>
      </c>
      <c r="P69" s="5">
        <v>35.07651912978244</v>
      </c>
      <c r="Q69" s="5">
        <v>35.138461538461527</v>
      </c>
      <c r="R69" s="54">
        <v>31.913821343076719</v>
      </c>
      <c r="S69" s="5">
        <v>38.172153942764865</v>
      </c>
    </row>
    <row r="70" spans="14:19" x14ac:dyDescent="0.25">
      <c r="N70" s="9">
        <v>43958</v>
      </c>
      <c r="O70" s="5">
        <v>38.982885085574573</v>
      </c>
      <c r="P70" s="5">
        <v>34.07651912978244</v>
      </c>
      <c r="Q70" s="5">
        <v>34.917004048582996</v>
      </c>
      <c r="R70" s="54">
        <v>31.355423963714244</v>
      </c>
      <c r="S70" s="5">
        <v>37.675876917556309</v>
      </c>
    </row>
    <row r="71" spans="14:19" x14ac:dyDescent="0.25">
      <c r="N71" s="9">
        <v>43959</v>
      </c>
      <c r="O71" s="5">
        <v>33.009779951100242</v>
      </c>
      <c r="P71" s="5">
        <v>28.595648912228057</v>
      </c>
      <c r="Q71" s="5">
        <v>30.336842105263145</v>
      </c>
      <c r="R71" s="54">
        <v>29.035277812775604</v>
      </c>
      <c r="S71" s="5">
        <v>33.201130348972825</v>
      </c>
    </row>
    <row r="72" spans="14:19" x14ac:dyDescent="0.25">
      <c r="N72" s="9">
        <v>43960</v>
      </c>
      <c r="O72" s="5">
        <v>48.391198044009784</v>
      </c>
      <c r="P72" s="5">
        <v>48.15303825956488</v>
      </c>
      <c r="Q72" s="5">
        <v>47.965587044534402</v>
      </c>
      <c r="R72" s="54">
        <v>48.603754567216832</v>
      </c>
      <c r="S72" s="5">
        <v>54.062528034448725</v>
      </c>
    </row>
    <row r="73" spans="14:19" x14ac:dyDescent="0.25">
      <c r="N73" s="9">
        <v>43961</v>
      </c>
      <c r="O73" s="5">
        <v>53.000000000000007</v>
      </c>
      <c r="P73" s="5">
        <v>53.59564891222805</v>
      </c>
      <c r="Q73" s="5">
        <v>54.558299595141698</v>
      </c>
      <c r="R73" s="54">
        <v>52.367771198185707</v>
      </c>
      <c r="S73" s="5">
        <v>58.656678927065585</v>
      </c>
    </row>
    <row r="74" spans="14:19" x14ac:dyDescent="0.25">
      <c r="N74" s="9">
        <v>43962</v>
      </c>
      <c r="O74" s="5">
        <v>39.755501222493891</v>
      </c>
      <c r="P74" s="5">
        <v>35.595648912228057</v>
      </c>
      <c r="Q74" s="5">
        <v>36.734008097165983</v>
      </c>
      <c r="R74" s="54">
        <v>32.827642686153453</v>
      </c>
      <c r="S74" s="5">
        <v>38.797793128195927</v>
      </c>
    </row>
    <row r="75" spans="14:19" x14ac:dyDescent="0.25">
      <c r="N75" s="9">
        <v>43963</v>
      </c>
      <c r="O75" s="5">
        <v>39.437652811735944</v>
      </c>
      <c r="P75" s="5">
        <v>35.595648912228057</v>
      </c>
      <c r="Q75" s="5">
        <v>36.359919028340073</v>
      </c>
      <c r="R75" s="54">
        <v>32.952374952752933</v>
      </c>
      <c r="S75" s="5">
        <v>39.006997398403158</v>
      </c>
    </row>
    <row r="76" spans="14:19" x14ac:dyDescent="0.25">
      <c r="N76" s="9">
        <v>43964</v>
      </c>
      <c r="O76" s="5">
        <v>40.405867970660154</v>
      </c>
      <c r="P76" s="5">
        <v>36.07651912978244</v>
      </c>
      <c r="Q76" s="5">
        <v>36.359919028340073</v>
      </c>
      <c r="R76" s="54">
        <v>33.460249464533192</v>
      </c>
      <c r="S76" s="5">
        <v>39.51691037947429</v>
      </c>
    </row>
    <row r="77" spans="14:19" x14ac:dyDescent="0.25">
      <c r="N77" s="9">
        <v>43965</v>
      </c>
      <c r="O77" s="5">
        <v>40.437652811735944</v>
      </c>
      <c r="P77" s="5">
        <v>35.595648912228057</v>
      </c>
      <c r="Q77" s="5">
        <v>36.68461538461537</v>
      </c>
      <c r="R77" s="54">
        <v>32.893158624165295</v>
      </c>
      <c r="S77" s="5">
        <v>39.235848210280793</v>
      </c>
    </row>
    <row r="78" spans="14:19" x14ac:dyDescent="0.25">
      <c r="N78" s="9">
        <v>43966</v>
      </c>
      <c r="O78" s="5">
        <v>41.591687041564796</v>
      </c>
      <c r="P78" s="5">
        <v>36.59564891222805</v>
      </c>
      <c r="Q78" s="5">
        <v>37.138461538461534</v>
      </c>
      <c r="R78" s="54">
        <v>34.155222376212677</v>
      </c>
      <c r="S78" s="5">
        <v>40.005651744864089</v>
      </c>
    </row>
    <row r="79" spans="14:19" x14ac:dyDescent="0.25">
      <c r="N79" s="9">
        <v>43967</v>
      </c>
      <c r="O79" s="5">
        <v>53.349633251833751</v>
      </c>
      <c r="P79" s="5">
        <v>52.153038259564887</v>
      </c>
      <c r="Q79" s="5">
        <v>51.602429149797565</v>
      </c>
      <c r="R79" s="54">
        <v>50.273277056822472</v>
      </c>
      <c r="S79" s="5">
        <v>56.448461469453669</v>
      </c>
    </row>
    <row r="80" spans="14:19" x14ac:dyDescent="0.25">
      <c r="N80" s="9">
        <v>43968</v>
      </c>
      <c r="O80" s="5">
        <v>55.889975550122251</v>
      </c>
      <c r="P80" s="5">
        <v>56.633908477119277</v>
      </c>
      <c r="Q80" s="5">
        <v>54.375303643724692</v>
      </c>
      <c r="R80" s="54">
        <v>54.91356935869976</v>
      </c>
      <c r="S80" s="5">
        <v>59.601865972907511</v>
      </c>
    </row>
    <row r="81" spans="14:19" x14ac:dyDescent="0.25">
      <c r="N81" s="9">
        <v>43969</v>
      </c>
      <c r="O81" s="5">
        <v>42.210268948655262</v>
      </c>
      <c r="P81" s="5">
        <v>37.11477869467366</v>
      </c>
      <c r="Q81" s="5">
        <v>37.723076923076917</v>
      </c>
      <c r="R81" s="54">
        <v>33.558271387173988</v>
      </c>
      <c r="S81" s="5">
        <v>40.317305104512421</v>
      </c>
    </row>
    <row r="82" spans="14:19" x14ac:dyDescent="0.25">
      <c r="N82" s="9">
        <v>43970</v>
      </c>
      <c r="O82" s="5">
        <v>41.819070904645478</v>
      </c>
      <c r="P82" s="5">
        <v>37.07651912978244</v>
      </c>
      <c r="Q82" s="5">
        <v>37.906072874493923</v>
      </c>
      <c r="R82" s="54">
        <v>34.235353408088699</v>
      </c>
      <c r="S82" s="5">
        <v>40.178343949044582</v>
      </c>
    </row>
    <row r="83" spans="14:19" x14ac:dyDescent="0.25">
      <c r="N83" s="9">
        <v>43971</v>
      </c>
      <c r="O83" s="5">
        <v>42.396088019559905</v>
      </c>
      <c r="P83" s="5">
        <v>37.07651912978244</v>
      </c>
      <c r="Q83" s="5">
        <v>37.94008097165991</v>
      </c>
      <c r="R83" s="54">
        <v>34.93209021040694</v>
      </c>
      <c r="S83" s="5">
        <v>41.144523190095995</v>
      </c>
    </row>
    <row r="84" spans="14:19" x14ac:dyDescent="0.25">
      <c r="N84" s="9">
        <v>43972</v>
      </c>
      <c r="O84" s="5">
        <v>42.01466992665037</v>
      </c>
      <c r="P84" s="5">
        <v>37.07651912978244</v>
      </c>
      <c r="Q84" s="5">
        <v>37.955465587044522</v>
      </c>
      <c r="R84" s="54">
        <v>33.932090210406955</v>
      </c>
      <c r="S84" s="5">
        <v>40.660087916031216</v>
      </c>
    </row>
    <row r="85" spans="14:19" x14ac:dyDescent="0.25">
      <c r="N85" s="9">
        <v>43973</v>
      </c>
      <c r="O85" s="5">
        <v>43.200488997555013</v>
      </c>
      <c r="P85" s="5">
        <v>37.07651912978244</v>
      </c>
      <c r="Q85" s="5">
        <v>38.409311740890686</v>
      </c>
      <c r="R85" s="54">
        <v>35.088698500692942</v>
      </c>
      <c r="S85" s="5">
        <v>40.051134834484607</v>
      </c>
    </row>
    <row r="86" spans="14:19" x14ac:dyDescent="0.25">
      <c r="N86" s="9">
        <v>43974</v>
      </c>
      <c r="O86" s="5">
        <v>51.518337408312959</v>
      </c>
      <c r="P86" s="5">
        <v>54.11477869467366</v>
      </c>
      <c r="Q86" s="5">
        <v>51.274898785425094</v>
      </c>
      <c r="R86" s="54">
        <v>51.641426231573632</v>
      </c>
      <c r="S86" s="5">
        <v>55.79537095182561</v>
      </c>
    </row>
    <row r="87" spans="14:19" x14ac:dyDescent="0.25">
      <c r="N87" s="9">
        <v>43975</v>
      </c>
      <c r="O87" s="5">
        <v>58.899755501222494</v>
      </c>
      <c r="P87" s="5">
        <v>60.15303825956488</v>
      </c>
      <c r="Q87" s="5">
        <v>60.47854251012145</v>
      </c>
      <c r="R87" s="54">
        <v>58.504220738314224</v>
      </c>
      <c r="S87" s="5">
        <v>62.770341795998924</v>
      </c>
    </row>
    <row r="88" spans="14:19" x14ac:dyDescent="0.25">
      <c r="N88" s="9">
        <v>43976</v>
      </c>
      <c r="O88" s="5">
        <v>38.804400977995115</v>
      </c>
      <c r="P88" s="5">
        <v>36.07651912978244</v>
      </c>
      <c r="Q88" s="5">
        <v>35.734008097165983</v>
      </c>
      <c r="R88" s="54">
        <v>31.877535592793237</v>
      </c>
      <c r="S88" s="5">
        <v>34.817798510810078</v>
      </c>
    </row>
    <row r="89" spans="14:19" x14ac:dyDescent="0.25">
      <c r="N89" s="9">
        <v>43977</v>
      </c>
      <c r="O89" s="5">
        <v>45.210268948655255</v>
      </c>
      <c r="P89" s="5">
        <v>39.07651912978244</v>
      </c>
      <c r="Q89" s="5">
        <v>40.463157894736831</v>
      </c>
      <c r="R89" s="54">
        <v>36.626055184578547</v>
      </c>
      <c r="S89" s="5">
        <v>42.817977931281959</v>
      </c>
    </row>
    <row r="90" spans="14:19" x14ac:dyDescent="0.25">
      <c r="N90" s="9">
        <v>43978</v>
      </c>
      <c r="O90" s="5">
        <v>45.437652811735944</v>
      </c>
      <c r="P90" s="5">
        <v>39.07651912978244</v>
      </c>
      <c r="Q90" s="5">
        <v>40.138461538461527</v>
      </c>
      <c r="R90" s="54">
        <v>36.960564445004408</v>
      </c>
      <c r="S90" s="5">
        <v>43.367542836637654</v>
      </c>
    </row>
    <row r="91" spans="14:19" x14ac:dyDescent="0.25">
      <c r="N91" s="9">
        <v>43979</v>
      </c>
      <c r="O91" s="5">
        <v>45.056234718826403</v>
      </c>
      <c r="P91" s="5">
        <v>39.07651912978244</v>
      </c>
      <c r="Q91" s="5">
        <v>40.917004048582989</v>
      </c>
      <c r="R91" s="54">
        <v>37.059846289530043</v>
      </c>
      <c r="S91" s="5">
        <v>43.457342782811516</v>
      </c>
    </row>
    <row r="92" spans="14:19" x14ac:dyDescent="0.25">
      <c r="N92" s="9">
        <v>43980</v>
      </c>
      <c r="O92" s="5">
        <v>47.210268948655262</v>
      </c>
      <c r="P92" s="5">
        <v>40.59564891222805</v>
      </c>
      <c r="Q92" s="5">
        <v>41.996761133603229</v>
      </c>
      <c r="R92" s="54">
        <v>38.293561799168451</v>
      </c>
      <c r="S92" s="5">
        <v>44.314793217906164</v>
      </c>
    </row>
    <row r="93" spans="14:19" x14ac:dyDescent="0.25">
      <c r="N93" s="9">
        <v>43981</v>
      </c>
      <c r="O93" s="5">
        <v>65.618581907090459</v>
      </c>
      <c r="P93" s="5">
        <v>63.633908477119277</v>
      </c>
      <c r="Q93" s="5">
        <v>63.574898785425098</v>
      </c>
      <c r="R93" s="54">
        <v>65.011213304775112</v>
      </c>
      <c r="S93" s="5">
        <v>69.723602763075263</v>
      </c>
    </row>
    <row r="94" spans="14:19" x14ac:dyDescent="0.25">
      <c r="N94" s="9">
        <v>43982</v>
      </c>
      <c r="O94" s="5">
        <v>72.591687041564796</v>
      </c>
      <c r="P94" s="5">
        <v>72.748687171792938</v>
      </c>
      <c r="Q94" s="5">
        <v>70.782591093117404</v>
      </c>
      <c r="R94" s="54">
        <v>70.551593801184325</v>
      </c>
      <c r="S94" s="5">
        <v>76.055710056517455</v>
      </c>
    </row>
    <row r="95" spans="14:19" x14ac:dyDescent="0.25">
      <c r="N95" s="9">
        <v>43983</v>
      </c>
      <c r="O95" s="5">
        <v>47.951100244498775</v>
      </c>
      <c r="P95" s="5">
        <v>41.59564891222805</v>
      </c>
      <c r="Q95" s="5">
        <v>43.280161943319833</v>
      </c>
      <c r="R95" s="54">
        <v>38.848431397253371</v>
      </c>
      <c r="S95" s="5">
        <v>45.319637570646819</v>
      </c>
    </row>
    <row r="96" spans="14:19" x14ac:dyDescent="0.25">
      <c r="N96" s="9">
        <v>43984</v>
      </c>
      <c r="O96" s="5">
        <v>46.633251833740836</v>
      </c>
      <c r="P96" s="5">
        <v>41.07651912978244</v>
      </c>
      <c r="Q96" s="5">
        <v>42.176923076923067</v>
      </c>
      <c r="R96" s="54">
        <v>38.211666876653638</v>
      </c>
      <c r="S96" s="5">
        <v>44.766843096797345</v>
      </c>
    </row>
    <row r="97" spans="14:19" x14ac:dyDescent="0.25">
      <c r="N97" s="9">
        <v>43985</v>
      </c>
      <c r="O97" s="5">
        <v>47.210268948655262</v>
      </c>
      <c r="P97" s="5">
        <v>41.07651912978244</v>
      </c>
      <c r="Q97" s="5">
        <v>42.813765182186231</v>
      </c>
      <c r="R97" s="54">
        <v>38.881189366259292</v>
      </c>
      <c r="S97" s="5">
        <v>45.133937382255318</v>
      </c>
    </row>
    <row r="98" spans="14:19" x14ac:dyDescent="0.25">
      <c r="N98" s="9">
        <v>43986</v>
      </c>
      <c r="O98" s="5">
        <v>47.242053789731052</v>
      </c>
      <c r="P98" s="5">
        <v>41.07651912978244</v>
      </c>
      <c r="Q98" s="5">
        <v>42.684615384615377</v>
      </c>
      <c r="R98" s="54">
        <v>38.526773340052905</v>
      </c>
      <c r="S98" s="5">
        <v>44.913160491612096</v>
      </c>
    </row>
    <row r="99" spans="14:19" x14ac:dyDescent="0.25">
      <c r="N99" s="9">
        <v>43987</v>
      </c>
      <c r="O99" s="5">
        <v>47.982885085574573</v>
      </c>
      <c r="P99" s="5">
        <v>41.07651912978244</v>
      </c>
      <c r="Q99" s="5">
        <v>43.359919028340073</v>
      </c>
      <c r="R99" s="54">
        <v>39.909663600856739</v>
      </c>
      <c r="S99" s="5">
        <v>46.594061182380912</v>
      </c>
    </row>
    <row r="100" spans="14:19" x14ac:dyDescent="0.25">
      <c r="N100" s="9">
        <v>43988</v>
      </c>
      <c r="O100" s="5">
        <v>63.178484107579465</v>
      </c>
      <c r="P100" s="5">
        <v>65.710427606901717</v>
      </c>
      <c r="Q100" s="5">
        <v>63.529959514170038</v>
      </c>
      <c r="R100" s="54">
        <v>64.726596950989034</v>
      </c>
      <c r="S100" s="5">
        <v>69.066026733650318</v>
      </c>
    </row>
    <row r="101" spans="14:19" x14ac:dyDescent="0.25">
      <c r="N101" s="9">
        <v>43989</v>
      </c>
      <c r="O101" s="5">
        <v>68.105134474327627</v>
      </c>
      <c r="P101" s="5">
        <v>68.15303825956488</v>
      </c>
      <c r="Q101" s="5">
        <v>70.359514170040484</v>
      </c>
      <c r="R101" s="54">
        <v>67.822225022048627</v>
      </c>
      <c r="S101" s="5">
        <v>75.41813940970664</v>
      </c>
    </row>
    <row r="102" spans="14:19" x14ac:dyDescent="0.25">
      <c r="N102" s="9">
        <v>43990</v>
      </c>
      <c r="O102" s="5">
        <v>50.559902200489006</v>
      </c>
      <c r="P102" s="5">
        <v>43.59564891222805</v>
      </c>
      <c r="Q102" s="5">
        <v>45.058704453441287</v>
      </c>
      <c r="R102" s="54">
        <v>41.157112259039927</v>
      </c>
      <c r="S102" s="5">
        <v>48.011124069256304</v>
      </c>
    </row>
    <row r="103" spans="14:19" x14ac:dyDescent="0.25">
      <c r="N103" s="9">
        <v>43991</v>
      </c>
      <c r="O103" s="5">
        <v>49.046454767726168</v>
      </c>
      <c r="P103" s="5">
        <v>42.59564891222805</v>
      </c>
      <c r="Q103" s="5">
        <v>44.738461538461529</v>
      </c>
      <c r="R103" s="54">
        <v>40.176263071689547</v>
      </c>
      <c r="S103" s="5">
        <v>47.047905265990856</v>
      </c>
    </row>
    <row r="104" spans="14:19" x14ac:dyDescent="0.25">
      <c r="N104" s="9">
        <v>43992</v>
      </c>
      <c r="O104" s="5">
        <v>47.623471882640587</v>
      </c>
      <c r="P104" s="5">
        <v>42.59564891222805</v>
      </c>
      <c r="Q104" s="5">
        <v>42.813765182186231</v>
      </c>
      <c r="R104" s="54">
        <v>39.615597832934348</v>
      </c>
      <c r="S104" s="5">
        <v>46.23001704494483</v>
      </c>
    </row>
    <row r="105" spans="14:19" x14ac:dyDescent="0.25">
      <c r="N105" s="9">
        <v>43993</v>
      </c>
      <c r="O105" s="5">
        <v>49.437652811735944</v>
      </c>
      <c r="P105" s="5">
        <v>43.59564891222805</v>
      </c>
      <c r="Q105" s="5">
        <v>45.413765182186225</v>
      </c>
      <c r="R105" s="54">
        <v>41.067153836462126</v>
      </c>
      <c r="S105" s="5">
        <v>47.94276486947161</v>
      </c>
    </row>
    <row r="106" spans="14:19" x14ac:dyDescent="0.25">
      <c r="N106" s="9">
        <v>43994</v>
      </c>
      <c r="O106" s="5">
        <v>50.665036674816633</v>
      </c>
      <c r="P106" s="5">
        <v>44.11477869467366</v>
      </c>
      <c r="Q106" s="5">
        <v>45.596761133603231</v>
      </c>
      <c r="R106" s="54">
        <v>41.780017638906372</v>
      </c>
      <c r="S106" s="5">
        <v>48.306898717143625</v>
      </c>
    </row>
    <row r="107" spans="14:19" x14ac:dyDescent="0.25">
      <c r="N107" s="9">
        <v>43995</v>
      </c>
      <c r="O107" s="5">
        <v>69.427872860635688</v>
      </c>
      <c r="P107" s="5">
        <v>65.710427606901717</v>
      </c>
      <c r="Q107" s="5">
        <v>64.625101214574897</v>
      </c>
      <c r="R107" s="54">
        <v>64.689303263197687</v>
      </c>
      <c r="S107" s="5">
        <v>70.291289136090427</v>
      </c>
    </row>
    <row r="108" spans="14:19" x14ac:dyDescent="0.25">
      <c r="N108" s="9">
        <v>43996</v>
      </c>
      <c r="O108" s="5">
        <v>75.459657701711492</v>
      </c>
      <c r="P108" s="5">
        <v>74.748687171792938</v>
      </c>
      <c r="Q108" s="5">
        <v>73.833198380566799</v>
      </c>
      <c r="R108" s="54">
        <v>72.694594935114026</v>
      </c>
      <c r="S108" s="5">
        <v>80.562662599802636</v>
      </c>
    </row>
    <row r="109" spans="14:19" x14ac:dyDescent="0.25">
      <c r="N109" s="9">
        <v>43997</v>
      </c>
      <c r="O109" s="5">
        <v>51.210268948655255</v>
      </c>
      <c r="P109" s="5">
        <v>44.11477869467366</v>
      </c>
      <c r="Q109" s="5">
        <v>45.826315789473675</v>
      </c>
      <c r="R109" s="54">
        <v>40.998488093738182</v>
      </c>
      <c r="S109" s="5">
        <v>48.618462366556031</v>
      </c>
    </row>
    <row r="110" spans="14:19" x14ac:dyDescent="0.25">
      <c r="N110" s="9">
        <v>43998</v>
      </c>
      <c r="O110" s="5">
        <v>50.860635696821518</v>
      </c>
      <c r="P110" s="5">
        <v>44.59564891222805</v>
      </c>
      <c r="Q110" s="5">
        <v>46.009311740890681</v>
      </c>
      <c r="R110" s="54">
        <v>41.469950863046478</v>
      </c>
      <c r="S110" s="5">
        <v>48.858078406746202</v>
      </c>
    </row>
    <row r="111" spans="14:19" x14ac:dyDescent="0.25">
      <c r="N111" s="9">
        <v>43999</v>
      </c>
      <c r="O111" s="5">
        <v>50.665036674816633</v>
      </c>
      <c r="P111" s="5">
        <v>44.59564891222805</v>
      </c>
      <c r="Q111" s="5">
        <v>46.684615384615377</v>
      </c>
      <c r="R111" s="54">
        <v>42.439586745621767</v>
      </c>
      <c r="S111" s="5">
        <v>48.938548488382523</v>
      </c>
    </row>
    <row r="112" spans="14:19" x14ac:dyDescent="0.25">
      <c r="N112" s="9">
        <v>44000</v>
      </c>
      <c r="O112" s="5">
        <v>51.633251833740829</v>
      </c>
      <c r="P112" s="5">
        <v>43.59564891222805</v>
      </c>
      <c r="Q112" s="5">
        <v>46.050607287449388</v>
      </c>
      <c r="R112" s="54">
        <v>41.747889630842877</v>
      </c>
      <c r="S112" s="5">
        <v>49.182022068718041</v>
      </c>
    </row>
    <row r="113" spans="14:19" x14ac:dyDescent="0.25">
      <c r="N113" s="9">
        <v>44001</v>
      </c>
      <c r="O113" s="5">
        <v>52.469437652811735</v>
      </c>
      <c r="P113" s="5">
        <v>44.07651912978244</v>
      </c>
      <c r="Q113" s="5">
        <v>47.138461538461534</v>
      </c>
      <c r="R113" s="54">
        <v>42.822225022048634</v>
      </c>
      <c r="S113" s="5">
        <v>49.270207230645021</v>
      </c>
    </row>
    <row r="114" spans="14:19" x14ac:dyDescent="0.25">
      <c r="N114" s="9">
        <v>44002</v>
      </c>
      <c r="O114" s="5">
        <v>75.168704156479222</v>
      </c>
      <c r="P114" s="5">
        <v>74.710427606901732</v>
      </c>
      <c r="Q114" s="5">
        <v>74.014170040485823</v>
      </c>
      <c r="R114" s="54">
        <v>73.374826760740831</v>
      </c>
      <c r="S114" s="5">
        <v>77.78909123530994</v>
      </c>
    </row>
    <row r="115" spans="14:19" x14ac:dyDescent="0.25">
      <c r="N115" s="9">
        <v>44003</v>
      </c>
      <c r="O115" s="5">
        <v>75.508557457212717</v>
      </c>
      <c r="P115" s="5">
        <v>79.748687171792938</v>
      </c>
      <c r="Q115" s="5">
        <v>77.15384615384616</v>
      </c>
      <c r="R115" s="54">
        <v>75.92390071815548</v>
      </c>
      <c r="S115" s="5">
        <v>83.53153314793218</v>
      </c>
    </row>
    <row r="116" spans="14:19" x14ac:dyDescent="0.25">
      <c r="N116" s="9">
        <v>44004</v>
      </c>
      <c r="O116" s="5">
        <v>50.242053789731052</v>
      </c>
      <c r="P116" s="5">
        <v>43.59564891222805</v>
      </c>
      <c r="Q116" s="5">
        <v>45.097165991902827</v>
      </c>
      <c r="R116" s="54">
        <v>40.569484691949086</v>
      </c>
      <c r="S116" s="5">
        <v>46.950210819054462</v>
      </c>
    </row>
    <row r="117" spans="14:19" x14ac:dyDescent="0.25">
      <c r="N117" s="9">
        <v>44005</v>
      </c>
      <c r="O117" s="5">
        <v>50.665036674816633</v>
      </c>
      <c r="P117" s="5">
        <v>43.59564891222805</v>
      </c>
      <c r="Q117" s="5">
        <v>45.413765182186225</v>
      </c>
      <c r="R117" s="54">
        <v>40.723825122842378</v>
      </c>
      <c r="S117" s="5">
        <v>47.027810173140765</v>
      </c>
    </row>
    <row r="118" spans="14:19" x14ac:dyDescent="0.25">
      <c r="N118" s="9">
        <v>44006</v>
      </c>
      <c r="O118" s="5">
        <v>52.046454767726161</v>
      </c>
      <c r="P118" s="5">
        <v>46.07651912978244</v>
      </c>
      <c r="Q118" s="5">
        <v>48.787854251012135</v>
      </c>
      <c r="R118" s="54">
        <v>44.097895930452303</v>
      </c>
      <c r="S118" s="5">
        <v>50.596393648515303</v>
      </c>
    </row>
    <row r="119" spans="14:19" x14ac:dyDescent="0.25">
      <c r="N119" s="9">
        <v>44007</v>
      </c>
      <c r="O119" s="5">
        <v>53.046454767726161</v>
      </c>
      <c r="P119" s="5">
        <v>46.07651912978244</v>
      </c>
      <c r="Q119" s="5">
        <v>48.153846153846146</v>
      </c>
      <c r="R119" s="54">
        <v>43.164923774725963</v>
      </c>
      <c r="S119" s="5">
        <v>49.840226069794568</v>
      </c>
    </row>
    <row r="120" spans="14:19" x14ac:dyDescent="0.25">
      <c r="N120" s="9">
        <v>44008</v>
      </c>
      <c r="O120" s="5">
        <v>53.242053789731052</v>
      </c>
      <c r="P120" s="5">
        <v>46.59564891222805</v>
      </c>
      <c r="Q120" s="5">
        <v>48.009311740890688</v>
      </c>
      <c r="R120" s="54">
        <v>43.372558901348114</v>
      </c>
      <c r="S120" s="5">
        <v>48.808378936036604</v>
      </c>
    </row>
    <row r="121" spans="14:19" x14ac:dyDescent="0.25">
      <c r="N121" s="9">
        <v>44009</v>
      </c>
      <c r="O121" s="5">
        <v>71.004889975550128</v>
      </c>
      <c r="P121" s="5">
        <v>72.191297824456115</v>
      </c>
      <c r="Q121" s="5">
        <v>69.103643724696354</v>
      </c>
      <c r="R121" s="54">
        <v>68.731258661962954</v>
      </c>
      <c r="S121" s="5">
        <v>73.719386381986197</v>
      </c>
    </row>
    <row r="122" spans="14:19" x14ac:dyDescent="0.25">
      <c r="N122" s="9">
        <v>44010</v>
      </c>
      <c r="O122" s="5">
        <v>72.58190709046454</v>
      </c>
      <c r="P122" s="5">
        <v>79.306076519129789</v>
      </c>
      <c r="Q122" s="5">
        <v>75.410121457489879</v>
      </c>
      <c r="R122" s="54">
        <v>73.202469446894298</v>
      </c>
      <c r="S122" s="5">
        <v>77.744325827576915</v>
      </c>
    </row>
    <row r="123" spans="14:19" x14ac:dyDescent="0.25">
      <c r="N123" s="9">
        <v>44011</v>
      </c>
      <c r="O123" s="5">
        <v>54.004889975550121</v>
      </c>
      <c r="P123" s="5">
        <v>46.633908477119277</v>
      </c>
      <c r="Q123" s="5">
        <v>47.525101214574896</v>
      </c>
      <c r="R123" s="54">
        <v>42.259165931712225</v>
      </c>
      <c r="S123" s="5">
        <v>48.520139947968062</v>
      </c>
    </row>
    <row r="124" spans="14:19" x14ac:dyDescent="0.25">
      <c r="N124" s="9">
        <v>44012</v>
      </c>
      <c r="O124" s="5">
        <v>53.787286063569688</v>
      </c>
      <c r="P124" s="5">
        <v>46.11477869467366</v>
      </c>
      <c r="Q124" s="5">
        <v>48.51700404858299</v>
      </c>
      <c r="R124" s="54">
        <v>43.510898324303895</v>
      </c>
      <c r="S124" s="5">
        <v>50.026015968422001</v>
      </c>
    </row>
    <row r="125" spans="14:19" x14ac:dyDescent="0.25">
      <c r="N125" s="9">
        <v>44013</v>
      </c>
      <c r="O125" s="5">
        <v>54.623471882640587</v>
      </c>
      <c r="P125" s="5">
        <v>47.595648912228057</v>
      </c>
      <c r="Q125" s="5">
        <v>47.658704453441288</v>
      </c>
      <c r="R125" s="54">
        <v>42.44424845659568</v>
      </c>
      <c r="S125" s="5">
        <v>49.814210101372574</v>
      </c>
    </row>
    <row r="126" spans="14:19" x14ac:dyDescent="0.25">
      <c r="N126" s="9">
        <v>44014</v>
      </c>
      <c r="O126" s="5">
        <v>54.591687041564796</v>
      </c>
      <c r="P126" s="5">
        <v>47.11477869467366</v>
      </c>
      <c r="Q126" s="5">
        <v>48.47854251012145</v>
      </c>
      <c r="R126" s="54">
        <v>43.935491999496023</v>
      </c>
      <c r="S126" s="5">
        <v>50.717771597739301</v>
      </c>
    </row>
    <row r="127" spans="14:19" x14ac:dyDescent="0.25">
      <c r="N127" s="9">
        <v>44015</v>
      </c>
      <c r="O127" s="5">
        <v>53.168704156479222</v>
      </c>
      <c r="P127" s="5">
        <v>47.11477869467366</v>
      </c>
      <c r="Q127" s="5">
        <v>47.51700404858299</v>
      </c>
      <c r="R127" s="54">
        <v>42.90638780395615</v>
      </c>
      <c r="S127" s="5">
        <v>49.160671032564814</v>
      </c>
    </row>
    <row r="128" spans="14:19" x14ac:dyDescent="0.25">
      <c r="N128" s="9">
        <v>44016</v>
      </c>
      <c r="O128" s="5">
        <v>73.518337408312959</v>
      </c>
      <c r="P128" s="5">
        <v>75.710427606901732</v>
      </c>
      <c r="Q128" s="5">
        <v>73.83279352226721</v>
      </c>
      <c r="R128" s="54">
        <v>72.499307042963338</v>
      </c>
      <c r="S128" s="5">
        <v>76.676056338028175</v>
      </c>
    </row>
    <row r="129" spans="14:19" x14ac:dyDescent="0.25">
      <c r="N129" s="9">
        <v>44017</v>
      </c>
      <c r="O129" s="5">
        <v>76.281173594132028</v>
      </c>
      <c r="P129" s="5">
        <v>80.229557389347335</v>
      </c>
      <c r="Q129" s="5">
        <v>77.078542510121451</v>
      </c>
      <c r="R129" s="54">
        <v>74.491117550711863</v>
      </c>
      <c r="S129" s="5">
        <v>78.83950838790706</v>
      </c>
    </row>
    <row r="130" spans="14:19" x14ac:dyDescent="0.25">
      <c r="N130" s="9">
        <v>44018</v>
      </c>
      <c r="O130" s="5">
        <v>53.723716381418093</v>
      </c>
      <c r="P130" s="5">
        <v>46.11477869467366</v>
      </c>
      <c r="Q130" s="5">
        <v>49.112550607287446</v>
      </c>
      <c r="R130" s="54">
        <v>43.289530049136957</v>
      </c>
      <c r="S130" s="5">
        <v>50.392571992464347</v>
      </c>
    </row>
    <row r="131" spans="14:19" x14ac:dyDescent="0.25">
      <c r="N131" s="9">
        <v>44019</v>
      </c>
      <c r="O131" s="5">
        <v>52.755501222493891</v>
      </c>
      <c r="P131" s="5">
        <v>44.59564891222805</v>
      </c>
      <c r="Q131" s="5">
        <v>47.921457489878534</v>
      </c>
      <c r="R131" s="54">
        <v>42.453193901978068</v>
      </c>
      <c r="S131" s="5">
        <v>49.101641697317667</v>
      </c>
    </row>
    <row r="132" spans="14:19" x14ac:dyDescent="0.25">
      <c r="N132" s="9">
        <v>44020</v>
      </c>
      <c r="O132" s="5">
        <v>54.559902200488999</v>
      </c>
      <c r="P132" s="5">
        <v>47.07651912978244</v>
      </c>
      <c r="Q132" s="5">
        <v>49.596761133603231</v>
      </c>
      <c r="R132" s="54">
        <v>44.032128008063495</v>
      </c>
      <c r="S132" s="5">
        <v>50.98071229927335</v>
      </c>
    </row>
    <row r="133" spans="14:19" x14ac:dyDescent="0.25">
      <c r="N133" s="9">
        <v>44021</v>
      </c>
      <c r="O133" s="5">
        <v>54.787286063569681</v>
      </c>
      <c r="P133" s="5">
        <v>46.59564891222805</v>
      </c>
      <c r="Q133" s="5">
        <v>48.47854251012145</v>
      </c>
      <c r="R133" s="54">
        <v>44.039813531561045</v>
      </c>
      <c r="S133" s="5">
        <v>51.615950479949767</v>
      </c>
    </row>
    <row r="134" spans="14:19" x14ac:dyDescent="0.25">
      <c r="N134" s="9">
        <v>44022</v>
      </c>
      <c r="O134" s="5">
        <v>56.364303178484107</v>
      </c>
      <c r="P134" s="5">
        <v>46.59564891222805</v>
      </c>
      <c r="Q134" s="5">
        <v>50.55829959514169</v>
      </c>
      <c r="R134" s="54">
        <v>45.705808239889123</v>
      </c>
      <c r="S134" s="5">
        <v>52.119763164977122</v>
      </c>
    </row>
    <row r="135" spans="14:19" x14ac:dyDescent="0.25">
      <c r="N135" s="9">
        <v>44023</v>
      </c>
      <c r="O135" s="5">
        <v>78.083129584352079</v>
      </c>
      <c r="P135" s="5">
        <v>80.191297824456115</v>
      </c>
      <c r="Q135" s="5">
        <v>78.615789473684202</v>
      </c>
      <c r="R135" s="54">
        <v>77.625047247070682</v>
      </c>
      <c r="S135" s="5">
        <v>80.210101372566612</v>
      </c>
    </row>
    <row r="136" spans="14:19" x14ac:dyDescent="0.25">
      <c r="N136" s="9">
        <v>44024</v>
      </c>
      <c r="O136" s="5">
        <v>83.268948655256722</v>
      </c>
      <c r="P136" s="5">
        <v>87.748687171792952</v>
      </c>
      <c r="Q136" s="5">
        <v>84.505263157894731</v>
      </c>
      <c r="R136" s="54">
        <v>81.214312712611815</v>
      </c>
      <c r="S136" s="5">
        <v>85.597111330402797</v>
      </c>
    </row>
    <row r="137" spans="14:19" x14ac:dyDescent="0.25">
      <c r="N137" s="9">
        <v>44025</v>
      </c>
      <c r="O137" s="5">
        <v>54.682151589242054</v>
      </c>
      <c r="P137" s="5">
        <v>43.11477869467366</v>
      </c>
      <c r="Q137" s="5">
        <v>49.295546558704444</v>
      </c>
      <c r="R137" s="54">
        <v>43.725337029104189</v>
      </c>
      <c r="S137" s="5">
        <v>50.723871893783077</v>
      </c>
    </row>
    <row r="138" spans="14:19" x14ac:dyDescent="0.25">
      <c r="N138" s="9">
        <v>44026</v>
      </c>
      <c r="O138" s="5">
        <v>54.982885085574573</v>
      </c>
      <c r="P138" s="5">
        <v>46.07651912978244</v>
      </c>
      <c r="Q138" s="5">
        <v>49.65060728744939</v>
      </c>
      <c r="R138" s="54">
        <v>44.21292679853849</v>
      </c>
      <c r="S138" s="5">
        <v>50.891809455458869</v>
      </c>
    </row>
    <row r="139" spans="14:19" x14ac:dyDescent="0.25">
      <c r="N139" s="9">
        <v>44027</v>
      </c>
      <c r="O139" s="5">
        <v>56.559902200488992</v>
      </c>
      <c r="P139" s="5">
        <v>48.07651912978244</v>
      </c>
      <c r="Q139" s="5">
        <v>50.596761133603238</v>
      </c>
      <c r="R139" s="54">
        <v>46.34421065893914</v>
      </c>
      <c r="S139" s="5">
        <v>53.146586525522565</v>
      </c>
    </row>
    <row r="140" spans="14:19" x14ac:dyDescent="0.25">
      <c r="N140" s="9">
        <v>44028</v>
      </c>
      <c r="O140" s="5">
        <v>56.755501222493891</v>
      </c>
      <c r="P140" s="5">
        <v>48.07651912978244</v>
      </c>
      <c r="Q140" s="5">
        <v>51.390688259109311</v>
      </c>
      <c r="R140" s="54">
        <v>46.010961320398131</v>
      </c>
      <c r="S140" s="5">
        <v>52.949672557638827</v>
      </c>
    </row>
    <row r="141" spans="14:19" x14ac:dyDescent="0.25">
      <c r="N141" s="9">
        <v>44029</v>
      </c>
      <c r="O141" s="5">
        <v>57.909535452322743</v>
      </c>
      <c r="P141" s="5">
        <v>48.59564891222805</v>
      </c>
      <c r="Q141" s="5">
        <v>52.508906882591084</v>
      </c>
      <c r="R141" s="54">
        <v>47.196421821847039</v>
      </c>
      <c r="S141" s="5">
        <v>52.605095541401276</v>
      </c>
    </row>
    <row r="142" spans="14:19" x14ac:dyDescent="0.25">
      <c r="N142" s="9">
        <v>44030</v>
      </c>
      <c r="O142" s="5">
        <v>84.660146699266505</v>
      </c>
      <c r="P142" s="5">
        <v>83.672168042010497</v>
      </c>
      <c r="Q142" s="5">
        <v>81.381781376518219</v>
      </c>
      <c r="R142" s="54">
        <v>81.213934736046355</v>
      </c>
      <c r="S142" s="5">
        <v>84.650668341257742</v>
      </c>
    </row>
    <row r="143" spans="14:19" x14ac:dyDescent="0.25">
      <c r="N143" s="9">
        <v>44031</v>
      </c>
      <c r="O143" s="5">
        <v>85.845965770171148</v>
      </c>
      <c r="P143" s="5">
        <v>88.748687171792952</v>
      </c>
      <c r="Q143" s="5">
        <v>87.116194331983806</v>
      </c>
      <c r="R143" s="54">
        <v>83.419805972029735</v>
      </c>
      <c r="S143" s="5">
        <v>88.426303041176993</v>
      </c>
    </row>
    <row r="144" spans="14:19" x14ac:dyDescent="0.25">
      <c r="N144" s="9">
        <v>44032</v>
      </c>
      <c r="O144" s="5">
        <v>55.650366748166256</v>
      </c>
      <c r="P144" s="5">
        <v>46.59564891222805</v>
      </c>
      <c r="Q144" s="5">
        <v>49.646153846153844</v>
      </c>
      <c r="R144" s="54">
        <v>44.632606778379731</v>
      </c>
      <c r="S144" s="5">
        <v>48.50802906611645</v>
      </c>
    </row>
    <row r="145" spans="14:19" x14ac:dyDescent="0.25">
      <c r="N145" s="9">
        <v>44033</v>
      </c>
      <c r="O145" s="5">
        <v>56.268948655256722</v>
      </c>
      <c r="P145" s="5">
        <v>47.07651912978244</v>
      </c>
      <c r="Q145" s="5">
        <v>50.375303643724692</v>
      </c>
      <c r="R145" s="54">
        <v>45.323421947839229</v>
      </c>
      <c r="S145" s="5">
        <v>51.893603660177625</v>
      </c>
    </row>
    <row r="146" spans="14:19" x14ac:dyDescent="0.25">
      <c r="N146" s="9">
        <v>44034</v>
      </c>
      <c r="O146" s="5">
        <v>57.29095354523227</v>
      </c>
      <c r="P146" s="5">
        <v>48.59564891222805</v>
      </c>
      <c r="Q146" s="5">
        <v>50.230769230769226</v>
      </c>
      <c r="R146" s="54">
        <v>45.99231447650245</v>
      </c>
      <c r="S146" s="5">
        <v>52.611464968152866</v>
      </c>
    </row>
    <row r="147" spans="14:19" x14ac:dyDescent="0.25">
      <c r="N147" s="9">
        <v>44035</v>
      </c>
      <c r="O147" s="5">
        <v>58.073349633251837</v>
      </c>
      <c r="P147" s="5">
        <v>49.07651912978244</v>
      </c>
      <c r="Q147" s="5">
        <v>52.065991902834</v>
      </c>
      <c r="R147" s="54">
        <v>47.022678593927175</v>
      </c>
      <c r="S147" s="5">
        <v>53.508387907060204</v>
      </c>
    </row>
    <row r="148" spans="14:19" x14ac:dyDescent="0.25">
      <c r="N148" s="9">
        <v>44036</v>
      </c>
      <c r="O148" s="5">
        <v>59.682151589242054</v>
      </c>
      <c r="P148" s="5">
        <v>50.595648912228057</v>
      </c>
      <c r="Q148" s="5">
        <v>53.612145748987849</v>
      </c>
      <c r="R148" s="54">
        <v>49.323925916593168</v>
      </c>
      <c r="S148" s="5">
        <v>55.270117520409087</v>
      </c>
    </row>
    <row r="149" spans="14:19" x14ac:dyDescent="0.25">
      <c r="N149" s="9">
        <v>44037</v>
      </c>
      <c r="O149" s="5">
        <v>85.750611246943762</v>
      </c>
      <c r="P149" s="5">
        <v>80.191297824456115</v>
      </c>
      <c r="Q149" s="5">
        <v>81.637651821862349</v>
      </c>
      <c r="R149" s="54">
        <v>80.558271387173988</v>
      </c>
      <c r="S149" s="5">
        <v>85.098053287880148</v>
      </c>
    </row>
    <row r="150" spans="14:19" x14ac:dyDescent="0.25">
      <c r="N150" s="9">
        <v>44038</v>
      </c>
      <c r="O150" s="5">
        <v>88.03178484107579</v>
      </c>
      <c r="P150" s="5">
        <v>91.229557389347335</v>
      </c>
      <c r="Q150" s="5">
        <v>87.734817813765176</v>
      </c>
      <c r="R150" s="54">
        <v>85.580068035781778</v>
      </c>
      <c r="S150" s="5">
        <v>90.340540055620352</v>
      </c>
    </row>
    <row r="151" spans="14:19" x14ac:dyDescent="0.25">
      <c r="N151" s="9">
        <v>44039</v>
      </c>
      <c r="O151" s="5">
        <v>54.454767726161371</v>
      </c>
      <c r="P151" s="5">
        <v>45.59564891222805</v>
      </c>
      <c r="Q151" s="5">
        <v>44.573684210526309</v>
      </c>
      <c r="R151" s="54">
        <v>44.496283230439708</v>
      </c>
      <c r="S151" s="5">
        <v>50.108728805956758</v>
      </c>
    </row>
    <row r="152" spans="14:19" x14ac:dyDescent="0.25">
      <c r="N152" s="9">
        <v>44040</v>
      </c>
      <c r="O152" s="5">
        <v>57.332518337408317</v>
      </c>
      <c r="P152" s="5">
        <v>48.07651912978244</v>
      </c>
      <c r="Q152" s="5">
        <v>50.47854251012145</v>
      </c>
      <c r="R152" s="54">
        <v>47.137079501070929</v>
      </c>
      <c r="S152" s="5">
        <v>53.52893155108999</v>
      </c>
    </row>
    <row r="153" spans="14:19" x14ac:dyDescent="0.25">
      <c r="N153" s="9">
        <v>44041</v>
      </c>
      <c r="O153" s="5">
        <v>57.486552567237162</v>
      </c>
      <c r="P153" s="5">
        <v>48.55738934733683</v>
      </c>
      <c r="Q153" s="5">
        <v>51.970850202429148</v>
      </c>
      <c r="R153" s="54">
        <v>47.795388685901464</v>
      </c>
      <c r="S153" s="5">
        <v>53.987171436260887</v>
      </c>
    </row>
    <row r="154" spans="14:19" x14ac:dyDescent="0.25">
      <c r="N154" s="9">
        <v>44042</v>
      </c>
      <c r="O154" s="5">
        <v>57.105134474327627</v>
      </c>
      <c r="P154" s="5">
        <v>48.07651912978244</v>
      </c>
      <c r="Q154" s="5">
        <v>50.207692307692305</v>
      </c>
      <c r="R154" s="54">
        <v>46.164923774725963</v>
      </c>
      <c r="S154" s="5">
        <v>52.610567865793492</v>
      </c>
    </row>
    <row r="155" spans="14:19" x14ac:dyDescent="0.25">
      <c r="N155" s="9">
        <v>44043</v>
      </c>
      <c r="O155" s="5">
        <v>58.268948655256722</v>
      </c>
      <c r="P155" s="5">
        <v>50.07651912978244</v>
      </c>
      <c r="Q155" s="5">
        <v>52.661538461538456</v>
      </c>
      <c r="R155" s="54">
        <v>48.586871613959929</v>
      </c>
      <c r="S155" s="5">
        <v>54.347447743787569</v>
      </c>
    </row>
    <row r="156" spans="14:19" x14ac:dyDescent="0.25">
      <c r="N156" s="9">
        <v>44044</v>
      </c>
      <c r="O156" s="5">
        <v>88.74083129584352</v>
      </c>
      <c r="P156" s="5">
        <v>81.748687171792938</v>
      </c>
      <c r="Q156" s="5">
        <v>84.20688259109312</v>
      </c>
      <c r="R156" s="54">
        <v>82.677963966234088</v>
      </c>
      <c r="S156" s="5">
        <v>85.841212882389883</v>
      </c>
    </row>
    <row r="157" spans="14:19" x14ac:dyDescent="0.25">
      <c r="N157" s="9">
        <v>44045</v>
      </c>
      <c r="O157" s="5">
        <v>92.422982885085574</v>
      </c>
      <c r="P157" s="5">
        <v>85.748687171792952</v>
      </c>
      <c r="Q157" s="5">
        <v>87.413360323886636</v>
      </c>
      <c r="R157" s="54">
        <v>84.705682247700636</v>
      </c>
      <c r="S157" s="5">
        <v>89.351036153225081</v>
      </c>
    </row>
    <row r="158" spans="14:19" x14ac:dyDescent="0.25">
      <c r="N158" s="9">
        <v>44046</v>
      </c>
      <c r="O158" s="5">
        <v>56.146699266503667</v>
      </c>
      <c r="P158" s="5">
        <v>48.07651912978244</v>
      </c>
      <c r="Q158" s="5">
        <v>50.620242914979748</v>
      </c>
      <c r="R158" s="54">
        <v>46.075343328713622</v>
      </c>
      <c r="S158" s="5">
        <v>52.754283663766039</v>
      </c>
    </row>
    <row r="159" spans="14:19" x14ac:dyDescent="0.25">
      <c r="N159" s="9">
        <v>44047</v>
      </c>
      <c r="O159" s="5">
        <v>56.290953545232277</v>
      </c>
      <c r="P159" s="5">
        <v>46.07651912978244</v>
      </c>
      <c r="Q159" s="5">
        <v>48.841700404858301</v>
      </c>
      <c r="R159" s="54">
        <v>44.756205115282846</v>
      </c>
      <c r="S159" s="5">
        <v>51.281151879429451</v>
      </c>
    </row>
    <row r="160" spans="14:19" x14ac:dyDescent="0.25">
      <c r="N160" s="9">
        <v>44048</v>
      </c>
      <c r="O160" s="5">
        <v>59.332518337408317</v>
      </c>
      <c r="P160" s="5">
        <v>48.55738934733683</v>
      </c>
      <c r="Q160" s="5">
        <v>52.478542510121457</v>
      </c>
      <c r="R160" s="54">
        <v>47.548695980849189</v>
      </c>
      <c r="S160" s="5">
        <v>54.001076522831262</v>
      </c>
    </row>
    <row r="161" spans="14:19" x14ac:dyDescent="0.25">
      <c r="N161" s="9">
        <v>44049</v>
      </c>
      <c r="O161" s="5">
        <v>58.723716381418093</v>
      </c>
      <c r="P161" s="5">
        <v>47.595648912228057</v>
      </c>
      <c r="Q161" s="5">
        <v>52.764777327935214</v>
      </c>
      <c r="R161" s="54">
        <v>47.959934484061989</v>
      </c>
      <c r="S161" s="5">
        <v>54.559702162016691</v>
      </c>
    </row>
    <row r="162" spans="14:19" x14ac:dyDescent="0.25">
      <c r="N162" s="9">
        <v>44050</v>
      </c>
      <c r="O162" s="5">
        <v>60.332518337408317</v>
      </c>
      <c r="P162" s="5">
        <v>47.633908477119277</v>
      </c>
      <c r="Q162" s="5">
        <v>53.493927125506069</v>
      </c>
      <c r="R162" s="54">
        <v>49.609172231321658</v>
      </c>
      <c r="S162" s="5">
        <v>55.231183278012026</v>
      </c>
    </row>
    <row r="163" spans="14:19" x14ac:dyDescent="0.25">
      <c r="N163" s="9">
        <v>44051</v>
      </c>
      <c r="O163" s="5">
        <v>89.845965770171148</v>
      </c>
      <c r="P163" s="5">
        <v>82.344336084020995</v>
      </c>
      <c r="Q163" s="5">
        <v>87.8251012145749</v>
      </c>
      <c r="R163" s="54">
        <v>84.82991054554617</v>
      </c>
      <c r="S163" s="5">
        <v>89.154750156992918</v>
      </c>
    </row>
    <row r="164" spans="14:19" x14ac:dyDescent="0.25">
      <c r="N164" s="9">
        <v>44052</v>
      </c>
      <c r="O164" s="5">
        <v>92.608801955990216</v>
      </c>
      <c r="P164" s="5">
        <v>86.344336084021009</v>
      </c>
      <c r="Q164" s="5">
        <v>89.861538461538458</v>
      </c>
      <c r="R164" s="54">
        <v>87.011717273529044</v>
      </c>
      <c r="S164" s="5">
        <v>92.790526599084956</v>
      </c>
    </row>
    <row r="165" spans="14:19" x14ac:dyDescent="0.25">
      <c r="N165" s="9">
        <v>44053</v>
      </c>
      <c r="O165" s="5">
        <v>61.650366748166256</v>
      </c>
      <c r="P165" s="5">
        <v>49.153038259564887</v>
      </c>
      <c r="Q165" s="5">
        <v>54.246153846153838</v>
      </c>
      <c r="R165" s="54">
        <v>48.430263323673927</v>
      </c>
      <c r="S165" s="5">
        <v>54.906521934152693</v>
      </c>
    </row>
    <row r="166" spans="14:19" x14ac:dyDescent="0.25">
      <c r="N166" s="9">
        <v>44054</v>
      </c>
      <c r="O166" s="5">
        <v>60.877750611246945</v>
      </c>
      <c r="P166" s="5">
        <v>48.15303825956488</v>
      </c>
      <c r="Q166" s="5">
        <v>53.467611336032391</v>
      </c>
      <c r="R166" s="54">
        <v>48.391205745243795</v>
      </c>
      <c r="S166" s="5">
        <v>56.00008971023594</v>
      </c>
    </row>
    <row r="167" spans="14:19" x14ac:dyDescent="0.25">
      <c r="N167" s="9">
        <v>44055</v>
      </c>
      <c r="O167" s="5">
        <v>63.836185819070906</v>
      </c>
      <c r="P167" s="5">
        <v>49.633908477119277</v>
      </c>
      <c r="Q167" s="5">
        <v>54.779757085020243</v>
      </c>
      <c r="R167" s="54">
        <v>50.297845533576911</v>
      </c>
      <c r="S167" s="5">
        <v>56.988247959092142</v>
      </c>
    </row>
    <row r="168" spans="14:19" x14ac:dyDescent="0.25">
      <c r="N168" s="9">
        <v>44056</v>
      </c>
      <c r="O168" s="5">
        <v>63.650366748166263</v>
      </c>
      <c r="P168" s="5">
        <v>50.15303825956488</v>
      </c>
      <c r="Q168" s="5">
        <v>55.429149797570851</v>
      </c>
      <c r="R168" s="54">
        <v>50.210784931334253</v>
      </c>
      <c r="S168" s="5">
        <v>57.274872162913802</v>
      </c>
    </row>
    <row r="169" spans="14:19" x14ac:dyDescent="0.25">
      <c r="N169" s="9">
        <v>44057</v>
      </c>
      <c r="O169" s="5">
        <v>66.454767726161364</v>
      </c>
      <c r="P169" s="5">
        <v>51.672168042010497</v>
      </c>
      <c r="Q169" s="5">
        <v>56.833603238866388</v>
      </c>
      <c r="R169" s="54">
        <v>52.647851833186337</v>
      </c>
      <c r="S169" s="5">
        <v>59.282766663676327</v>
      </c>
    </row>
    <row r="170" spans="14:19" x14ac:dyDescent="0.25">
      <c r="N170" s="9">
        <v>44058</v>
      </c>
      <c r="O170" s="5">
        <v>92.74083129584352</v>
      </c>
      <c r="P170" s="5">
        <v>82.825206301575392</v>
      </c>
      <c r="Q170" s="5">
        <v>87.286639676113367</v>
      </c>
      <c r="R170" s="54">
        <v>84.951870983998987</v>
      </c>
      <c r="S170" s="5">
        <v>88.636583834215486</v>
      </c>
    </row>
    <row r="171" spans="14:19" x14ac:dyDescent="0.25">
      <c r="N171" s="9">
        <v>44059</v>
      </c>
      <c r="O171" s="5">
        <v>94.699266503667488</v>
      </c>
      <c r="P171" s="5">
        <v>85.825206301575392</v>
      </c>
      <c r="Q171" s="5">
        <v>88.806882591093114</v>
      </c>
      <c r="R171" s="54">
        <v>85.735920372936874</v>
      </c>
      <c r="S171" s="5">
        <v>90.323315690320271</v>
      </c>
    </row>
    <row r="172" spans="14:19" x14ac:dyDescent="0.25">
      <c r="N172" s="9">
        <v>44060</v>
      </c>
      <c r="O172" s="5">
        <v>63.877750611246945</v>
      </c>
      <c r="P172" s="5">
        <v>51.153038259564887</v>
      </c>
      <c r="Q172" s="5">
        <v>55.570850202429149</v>
      </c>
      <c r="R172" s="54">
        <v>49.648985762882695</v>
      </c>
      <c r="S172" s="5">
        <v>57.226697766215139</v>
      </c>
    </row>
    <row r="173" spans="14:19" x14ac:dyDescent="0.25">
      <c r="N173" s="9">
        <v>44061</v>
      </c>
      <c r="O173" s="5">
        <v>68.03178484107579</v>
      </c>
      <c r="P173" s="5">
        <v>54.191297824456107</v>
      </c>
      <c r="Q173" s="5">
        <v>59.158299595141692</v>
      </c>
      <c r="R173" s="54">
        <v>53.874133803704169</v>
      </c>
      <c r="S173" s="5">
        <v>61.142101013725672</v>
      </c>
    </row>
    <row r="174" spans="14:19" x14ac:dyDescent="0.25">
      <c r="N174" s="9">
        <v>44062</v>
      </c>
      <c r="O174" s="5">
        <v>67.454767726161379</v>
      </c>
      <c r="P174" s="5">
        <v>54.153038259564887</v>
      </c>
      <c r="Q174" s="5">
        <v>59.341295546558698</v>
      </c>
      <c r="R174" s="54">
        <v>54.719415396245424</v>
      </c>
      <c r="S174" s="5">
        <v>61.338297299721901</v>
      </c>
    </row>
    <row r="175" spans="14:19" x14ac:dyDescent="0.25">
      <c r="N175" s="9">
        <v>44063</v>
      </c>
      <c r="O175" s="5">
        <v>67.227383863080689</v>
      </c>
      <c r="P175" s="5">
        <v>53.672168042010497</v>
      </c>
      <c r="Q175" s="5">
        <v>58.795141700404855</v>
      </c>
      <c r="R175" s="54">
        <v>54.218344462643316</v>
      </c>
      <c r="S175" s="5">
        <v>60.651475733381176</v>
      </c>
    </row>
    <row r="176" spans="14:19" x14ac:dyDescent="0.25">
      <c r="N176" s="9">
        <v>44064</v>
      </c>
      <c r="O176" s="5">
        <v>69.25916870415648</v>
      </c>
      <c r="P176" s="5">
        <v>54.672168042010497</v>
      </c>
      <c r="Q176" s="5">
        <v>59.444534412955463</v>
      </c>
      <c r="R176" s="54">
        <v>55.548066019906756</v>
      </c>
      <c r="S176" s="5">
        <v>61.354534852426667</v>
      </c>
    </row>
    <row r="177" spans="14:19" x14ac:dyDescent="0.25">
      <c r="N177" s="9">
        <v>44065</v>
      </c>
      <c r="O177" s="5">
        <v>93.70904645476773</v>
      </c>
      <c r="P177" s="5">
        <v>82.863465866466612</v>
      </c>
      <c r="Q177" s="5">
        <v>88.523481781376518</v>
      </c>
      <c r="R177" s="54">
        <v>87.074713367771196</v>
      </c>
      <c r="S177" s="5">
        <v>89.886068000358847</v>
      </c>
    </row>
    <row r="178" spans="14:19" x14ac:dyDescent="0.25">
      <c r="N178" s="9">
        <v>44066</v>
      </c>
      <c r="O178" s="5">
        <v>94.090464547677257</v>
      </c>
      <c r="P178" s="5">
        <v>87.344336084021009</v>
      </c>
      <c r="Q178" s="5">
        <v>90.822267206477733</v>
      </c>
      <c r="R178" s="54">
        <v>87.503842761748771</v>
      </c>
      <c r="S178" s="5">
        <v>90.675787207320354</v>
      </c>
    </row>
    <row r="179" spans="14:19" x14ac:dyDescent="0.25">
      <c r="N179" s="9">
        <v>44067</v>
      </c>
      <c r="O179" s="5">
        <v>70.009779951100256</v>
      </c>
      <c r="P179" s="5">
        <v>56.710427606901717</v>
      </c>
      <c r="Q179" s="5">
        <v>60.341295546558698</v>
      </c>
      <c r="R179" s="54">
        <v>54.710973919616983</v>
      </c>
      <c r="S179" s="5">
        <v>62.222840226069799</v>
      </c>
    </row>
    <row r="180" spans="14:19" x14ac:dyDescent="0.25">
      <c r="N180" s="9">
        <v>44068</v>
      </c>
      <c r="O180" s="5">
        <v>67.650366748166249</v>
      </c>
      <c r="P180" s="5">
        <v>54.191297824456107</v>
      </c>
      <c r="Q180" s="5">
        <v>57.108906882591086</v>
      </c>
      <c r="R180" s="54">
        <v>52.643568098777862</v>
      </c>
      <c r="S180" s="5">
        <v>59.771328608594246</v>
      </c>
    </row>
    <row r="181" spans="14:19" x14ac:dyDescent="0.25">
      <c r="N181" s="9">
        <v>44069</v>
      </c>
      <c r="O181" s="5">
        <v>71.29095354523227</v>
      </c>
      <c r="P181" s="5">
        <v>58.672168042010497</v>
      </c>
      <c r="Q181" s="5">
        <v>63.021052631578939</v>
      </c>
      <c r="R181" s="54">
        <v>57.154718407458738</v>
      </c>
      <c r="S181" s="5">
        <v>63.857540145330582</v>
      </c>
    </row>
    <row r="182" spans="14:19" x14ac:dyDescent="0.25">
      <c r="N182" s="9">
        <v>44070</v>
      </c>
      <c r="O182" s="5">
        <v>69.909535452322743</v>
      </c>
      <c r="P182" s="5">
        <v>57.153038259564887</v>
      </c>
      <c r="Q182" s="5">
        <v>61.031983805668006</v>
      </c>
      <c r="R182" s="54">
        <v>55.947587249590519</v>
      </c>
      <c r="S182" s="5">
        <v>62.520588499147756</v>
      </c>
    </row>
    <row r="183" spans="14:19" x14ac:dyDescent="0.25">
      <c r="N183" s="9">
        <v>44071</v>
      </c>
      <c r="O183" s="5">
        <v>71.772616136919311</v>
      </c>
      <c r="P183" s="5">
        <v>58.672168042010497</v>
      </c>
      <c r="Q183" s="5">
        <v>63.848987854251007</v>
      </c>
      <c r="R183" s="54">
        <v>58.397001385914066</v>
      </c>
      <c r="S183" s="5">
        <v>64.626625998026384</v>
      </c>
    </row>
    <row r="184" spans="14:19" x14ac:dyDescent="0.25">
      <c r="N184" s="9">
        <v>44072</v>
      </c>
      <c r="O184" s="5">
        <v>92.618581907090459</v>
      </c>
      <c r="P184" s="5">
        <v>85.267816954238555</v>
      </c>
      <c r="Q184" s="5">
        <v>87.591093117408903</v>
      </c>
      <c r="R184" s="54">
        <v>86.396875393725594</v>
      </c>
      <c r="S184" s="5">
        <v>89.083430519422265</v>
      </c>
    </row>
    <row r="185" spans="14:19" x14ac:dyDescent="0.25">
      <c r="N185" s="9">
        <v>44073</v>
      </c>
      <c r="O185" s="5">
        <v>94.545232273838636</v>
      </c>
      <c r="P185" s="5">
        <v>89.306076519129789</v>
      </c>
      <c r="Q185" s="5">
        <v>90.013360323886644</v>
      </c>
      <c r="R185" s="54">
        <v>88.611314098525895</v>
      </c>
      <c r="S185" s="5">
        <v>90.199694985197809</v>
      </c>
    </row>
    <row r="186" spans="14:19" x14ac:dyDescent="0.25">
      <c r="N186" s="9">
        <v>44074</v>
      </c>
      <c r="O186" s="5">
        <v>68.254278728606351</v>
      </c>
      <c r="P186" s="5">
        <v>56.672168042010497</v>
      </c>
      <c r="Q186" s="5">
        <v>59.833603238866388</v>
      </c>
      <c r="R186" s="54">
        <v>54.256646087942542</v>
      </c>
      <c r="S186" s="5">
        <v>60.655333273526509</v>
      </c>
    </row>
    <row r="187" spans="14:19" x14ac:dyDescent="0.25">
      <c r="N187" s="9">
        <v>44075</v>
      </c>
      <c r="O187" s="5">
        <v>69.877750611246938</v>
      </c>
      <c r="P187" s="5">
        <v>57.672168042010497</v>
      </c>
      <c r="Q187" s="5">
        <v>62.070445344129553</v>
      </c>
      <c r="R187" s="54">
        <v>55.887362983495024</v>
      </c>
      <c r="S187" s="5">
        <v>62.408271283753486</v>
      </c>
    </row>
    <row r="188" spans="14:19" x14ac:dyDescent="0.25">
      <c r="N188" s="9">
        <v>44076</v>
      </c>
      <c r="O188" s="5">
        <v>69.608801955990231</v>
      </c>
      <c r="P188" s="5">
        <v>58.153038259564887</v>
      </c>
      <c r="Q188" s="5">
        <v>63.016599190283394</v>
      </c>
      <c r="R188" s="54">
        <v>56.700894544538237</v>
      </c>
      <c r="S188" s="5">
        <v>62.734906252803448</v>
      </c>
    </row>
    <row r="189" spans="14:19" x14ac:dyDescent="0.25">
      <c r="N189" s="9">
        <v>44077</v>
      </c>
      <c r="O189" s="5">
        <v>70.454767726161379</v>
      </c>
      <c r="P189" s="5">
        <v>59.191297824456107</v>
      </c>
      <c r="Q189" s="5">
        <v>63.173684210526311</v>
      </c>
      <c r="R189" s="54">
        <v>57.023434547058081</v>
      </c>
      <c r="S189" s="5">
        <v>63.288238988068542</v>
      </c>
    </row>
    <row r="190" spans="14:19" x14ac:dyDescent="0.25">
      <c r="N190" s="9">
        <v>44078</v>
      </c>
      <c r="O190" s="5">
        <v>72.227383863080689</v>
      </c>
      <c r="P190" s="5">
        <v>60.191297824456115</v>
      </c>
      <c r="Q190" s="5">
        <v>64.848987854251007</v>
      </c>
      <c r="R190" s="54">
        <v>58.928688421317872</v>
      </c>
      <c r="S190" s="5">
        <v>64.346191800484434</v>
      </c>
    </row>
    <row r="191" spans="14:19" x14ac:dyDescent="0.25">
      <c r="N191" s="9">
        <v>44079</v>
      </c>
      <c r="O191" s="5">
        <v>91.300733496332526</v>
      </c>
      <c r="P191" s="5">
        <v>86.786946736684172</v>
      </c>
      <c r="Q191" s="5">
        <v>87.061943319838051</v>
      </c>
      <c r="R191" s="54">
        <v>85.238629204989294</v>
      </c>
      <c r="S191" s="5">
        <v>86.934242397057503</v>
      </c>
    </row>
    <row r="192" spans="14:19" x14ac:dyDescent="0.25">
      <c r="N192" s="9">
        <v>44080</v>
      </c>
      <c r="O192" s="5">
        <v>93.699266503667488</v>
      </c>
      <c r="P192" s="5">
        <v>90.748687171792952</v>
      </c>
      <c r="Q192" s="5">
        <v>92.15060728744939</v>
      </c>
      <c r="R192" s="54">
        <v>86.983117046743104</v>
      </c>
      <c r="S192" s="5">
        <v>90.307167847851446</v>
      </c>
    </row>
    <row r="193" spans="14:19" x14ac:dyDescent="0.25">
      <c r="N193" s="9">
        <v>44081</v>
      </c>
      <c r="O193" s="5">
        <v>69.608801955990231</v>
      </c>
      <c r="P193" s="5">
        <v>58.191297824456115</v>
      </c>
      <c r="Q193" s="5">
        <v>62.155465587044532</v>
      </c>
      <c r="R193" s="54">
        <v>54.019654781403545</v>
      </c>
      <c r="S193" s="5">
        <v>61.129272449986544</v>
      </c>
    </row>
    <row r="194" spans="14:19" x14ac:dyDescent="0.25">
      <c r="N194" s="9">
        <v>44082</v>
      </c>
      <c r="O194" s="5">
        <v>69.682151589242054</v>
      </c>
      <c r="P194" s="5">
        <v>57.672168042010497</v>
      </c>
      <c r="Q194" s="5">
        <v>62.979757085020239</v>
      </c>
      <c r="R194" s="54">
        <v>56.262693712989787</v>
      </c>
      <c r="S194" s="5">
        <v>62.38189647438773</v>
      </c>
    </row>
    <row r="195" spans="14:19" x14ac:dyDescent="0.25">
      <c r="N195" s="9">
        <v>44083</v>
      </c>
      <c r="O195" s="5">
        <v>71.227383863080689</v>
      </c>
      <c r="P195" s="5">
        <v>60.633908477119277</v>
      </c>
      <c r="Q195" s="5">
        <v>64.562753036437243</v>
      </c>
      <c r="R195" s="54">
        <v>58.608794254756198</v>
      </c>
      <c r="S195" s="5">
        <v>64.273347088902852</v>
      </c>
    </row>
    <row r="196" spans="14:19" x14ac:dyDescent="0.25">
      <c r="N196" s="9">
        <v>44084</v>
      </c>
      <c r="O196" s="5">
        <v>70.845965770171148</v>
      </c>
      <c r="P196" s="5">
        <v>59.672168042010497</v>
      </c>
      <c r="Q196" s="5">
        <v>64.395141700404849</v>
      </c>
      <c r="R196" s="54">
        <v>57.752299357439831</v>
      </c>
      <c r="S196" s="5">
        <v>64.101462276845794</v>
      </c>
    </row>
    <row r="197" spans="14:19" x14ac:dyDescent="0.25">
      <c r="N197" s="9">
        <v>44085</v>
      </c>
      <c r="O197" s="5">
        <v>72.650366748166263</v>
      </c>
      <c r="P197" s="5">
        <v>61.153038259564887</v>
      </c>
      <c r="Q197" s="5">
        <v>65.356680161943316</v>
      </c>
      <c r="R197" s="54">
        <v>59.405946831296461</v>
      </c>
      <c r="S197" s="5">
        <v>64.815645465147583</v>
      </c>
    </row>
    <row r="198" spans="14:19" x14ac:dyDescent="0.25">
      <c r="N198" s="9">
        <v>44086</v>
      </c>
      <c r="O198" s="5">
        <v>89.591687041564796</v>
      </c>
      <c r="P198" s="5">
        <v>87.191297824456115</v>
      </c>
      <c r="Q198" s="5">
        <v>86.8251012145749</v>
      </c>
      <c r="R198" s="54">
        <v>85.884591155348375</v>
      </c>
      <c r="S198" s="5">
        <v>86.133040279895937</v>
      </c>
    </row>
    <row r="199" spans="14:19" x14ac:dyDescent="0.25">
      <c r="N199" s="9">
        <v>44087</v>
      </c>
      <c r="O199" s="5">
        <v>89.782396088019567</v>
      </c>
      <c r="P199" s="5">
        <v>89.153038259564894</v>
      </c>
      <c r="Q199" s="5">
        <v>88.165991902834008</v>
      </c>
      <c r="R199" s="54">
        <v>86.156356305909028</v>
      </c>
      <c r="S199" s="5">
        <v>87.197721360007179</v>
      </c>
    </row>
    <row r="200" spans="14:19" x14ac:dyDescent="0.25">
      <c r="N200" s="9">
        <v>44088</v>
      </c>
      <c r="O200" s="5">
        <v>68.457212713936428</v>
      </c>
      <c r="P200" s="5">
        <v>62.633908477119277</v>
      </c>
      <c r="Q200" s="5">
        <v>66.753846153846155</v>
      </c>
      <c r="R200" s="54">
        <v>60.381756331107468</v>
      </c>
      <c r="S200" s="5">
        <v>66.274244191262227</v>
      </c>
    </row>
    <row r="201" spans="14:19" x14ac:dyDescent="0.25">
      <c r="N201" s="9">
        <v>44089</v>
      </c>
      <c r="O201" s="5">
        <v>68.643031784841071</v>
      </c>
      <c r="P201" s="5">
        <v>62.672168042010497</v>
      </c>
      <c r="Q201" s="5">
        <v>66.536842105263162</v>
      </c>
      <c r="R201" s="54">
        <v>60.439460753433288</v>
      </c>
      <c r="S201" s="5">
        <v>66.136987530277196</v>
      </c>
    </row>
    <row r="202" spans="14:19" x14ac:dyDescent="0.25">
      <c r="N202" s="9">
        <v>44090</v>
      </c>
      <c r="O202" s="5">
        <v>73.25916870415648</v>
      </c>
      <c r="P202" s="5">
        <v>63.153038259564887</v>
      </c>
      <c r="Q202" s="5">
        <v>67.307287449392703</v>
      </c>
      <c r="R202" s="54">
        <v>60.526395363487467</v>
      </c>
      <c r="S202" s="5">
        <v>66.339463532789097</v>
      </c>
    </row>
    <row r="203" spans="14:19" x14ac:dyDescent="0.25">
      <c r="N203" s="9">
        <v>44091</v>
      </c>
      <c r="O203" s="5">
        <v>73.454767726161379</v>
      </c>
      <c r="P203" s="5">
        <v>62.153038259564887</v>
      </c>
      <c r="Q203" s="5">
        <v>67.864372469635626</v>
      </c>
      <c r="R203" s="54">
        <v>60.341186846415525</v>
      </c>
      <c r="S203" s="5">
        <v>66.022965820400117</v>
      </c>
    </row>
    <row r="204" spans="14:19" x14ac:dyDescent="0.25">
      <c r="N204" s="9">
        <v>44092</v>
      </c>
      <c r="O204" s="5">
        <v>75.454767726161364</v>
      </c>
      <c r="P204" s="5">
        <v>64.15303825956488</v>
      </c>
      <c r="Q204" s="5">
        <v>68.864372469635626</v>
      </c>
      <c r="R204" s="54">
        <v>60.519591785309309</v>
      </c>
      <c r="S204" s="5">
        <v>66.239167489010498</v>
      </c>
    </row>
    <row r="205" spans="14:19" x14ac:dyDescent="0.25">
      <c r="N205" s="9">
        <v>44093</v>
      </c>
      <c r="O205" s="5">
        <v>93.618581907090459</v>
      </c>
      <c r="P205" s="5">
        <v>89.191297824456115</v>
      </c>
      <c r="Q205" s="5">
        <v>89.500809716599193</v>
      </c>
      <c r="R205" s="54">
        <v>86.632984754945198</v>
      </c>
      <c r="S205" s="5">
        <v>89.155019287700725</v>
      </c>
    </row>
    <row r="206" spans="14:19" x14ac:dyDescent="0.25">
      <c r="N206" s="9">
        <v>44094</v>
      </c>
      <c r="O206" s="5">
        <v>94.660146699266505</v>
      </c>
      <c r="P206" s="5">
        <v>90.710427606901732</v>
      </c>
      <c r="Q206" s="5">
        <v>78.341700404858301</v>
      </c>
      <c r="R206" s="54"/>
      <c r="S206" s="5">
        <v>90.434466672647346</v>
      </c>
    </row>
    <row r="207" spans="14:19" x14ac:dyDescent="0.25">
      <c r="N207" s="9">
        <v>44095</v>
      </c>
      <c r="O207" s="5">
        <v>81.479217603911977</v>
      </c>
      <c r="P207" s="5">
        <v>60.633908477119277</v>
      </c>
      <c r="Q207" s="5">
        <v>78.754251012145744</v>
      </c>
      <c r="R207" s="54"/>
      <c r="S207" s="5">
        <v>72.325558446218707</v>
      </c>
    </row>
    <row r="208" spans="14:19" x14ac:dyDescent="0.25">
      <c r="N208" s="9">
        <v>44096</v>
      </c>
      <c r="O208" s="5">
        <v>72.127139364303176</v>
      </c>
      <c r="P208" s="5">
        <v>61.153038259564887</v>
      </c>
      <c r="Q208" s="5">
        <v>68.091093117408903</v>
      </c>
      <c r="R208" s="54"/>
      <c r="S208" s="5">
        <v>64.518884004664926</v>
      </c>
    </row>
    <row r="209" spans="14:19" x14ac:dyDescent="0.25">
      <c r="N209" s="9">
        <v>44097</v>
      </c>
      <c r="O209" s="5">
        <v>74.755501222493891</v>
      </c>
      <c r="P209" s="5">
        <v>62.11477869467366</v>
      </c>
      <c r="Q209" s="5">
        <v>75.706072874493913</v>
      </c>
      <c r="R209" s="54"/>
      <c r="S209" s="5">
        <v>70.055710056517455</v>
      </c>
    </row>
    <row r="210" spans="14:19" x14ac:dyDescent="0.25">
      <c r="N210" s="9">
        <v>44098</v>
      </c>
      <c r="O210" s="5">
        <v>72.909535452322729</v>
      </c>
      <c r="P210" s="5">
        <v>61.633908477119277</v>
      </c>
      <c r="Q210" s="5">
        <v>81.854251012145738</v>
      </c>
      <c r="R210" s="54"/>
      <c r="S210" s="5">
        <v>66.558446218713556</v>
      </c>
    </row>
    <row r="211" spans="14:19" x14ac:dyDescent="0.25">
      <c r="N211" s="9">
        <v>44099</v>
      </c>
      <c r="O211" s="5">
        <v>75.691931540342296</v>
      </c>
      <c r="P211" s="5">
        <v>57.748687171792938</v>
      </c>
      <c r="Q211" s="5">
        <v>74.582591093117401</v>
      </c>
      <c r="R211" s="54"/>
      <c r="S211" s="5">
        <v>60.649322687718673</v>
      </c>
    </row>
    <row r="212" spans="14:19" x14ac:dyDescent="0.25">
      <c r="N212" s="9">
        <v>44100</v>
      </c>
      <c r="O212" s="5">
        <v>85.997555012224936</v>
      </c>
      <c r="P212" s="5">
        <v>85.114778694673674</v>
      </c>
      <c r="Q212" s="5">
        <v>70.077732793522259</v>
      </c>
      <c r="R212" s="54"/>
      <c r="S212" s="5">
        <v>84.102269668969228</v>
      </c>
    </row>
    <row r="213" spans="14:19" x14ac:dyDescent="0.25">
      <c r="N213" s="9">
        <v>44101</v>
      </c>
      <c r="O213" s="5">
        <v>90.577017114914426</v>
      </c>
      <c r="P213" s="5">
        <v>88.672168042010497</v>
      </c>
      <c r="Q213" s="5">
        <v>74.051012145748984</v>
      </c>
      <c r="R213" s="54"/>
      <c r="S213" s="5">
        <v>88.950569659998209</v>
      </c>
    </row>
    <row r="214" spans="14:19" x14ac:dyDescent="0.25">
      <c r="N214" s="9">
        <v>44102</v>
      </c>
      <c r="O214" s="5">
        <v>80.195599022004899</v>
      </c>
      <c r="P214" s="5">
        <v>52.306076519129775</v>
      </c>
      <c r="Q214" s="5">
        <v>77.242510121457485</v>
      </c>
      <c r="R214" s="54"/>
      <c r="S214" s="5">
        <v>59.036691486498619</v>
      </c>
    </row>
    <row r="215" spans="14:19" x14ac:dyDescent="0.25">
      <c r="N215" s="9">
        <v>44103</v>
      </c>
      <c r="O215" s="5">
        <v>72.334963325183367</v>
      </c>
      <c r="P215" s="5">
        <v>62.153038259564887</v>
      </c>
      <c r="Q215" s="5">
        <v>65.107692307692304</v>
      </c>
      <c r="R215" s="54"/>
      <c r="S215" s="5">
        <v>67.743787566161302</v>
      </c>
    </row>
    <row r="216" spans="14:19" x14ac:dyDescent="0.25">
      <c r="N216" s="9">
        <v>44104</v>
      </c>
      <c r="O216" s="5">
        <v>71.244498777506109</v>
      </c>
      <c r="P216" s="5">
        <v>61.11477869467366</v>
      </c>
      <c r="Q216" s="5">
        <v>69.973279352226712</v>
      </c>
      <c r="R216" s="54"/>
      <c r="S216" s="5">
        <v>69.287611016416975</v>
      </c>
    </row>
    <row r="217" spans="14:19" x14ac:dyDescent="0.25">
      <c r="N217" s="9">
        <v>44105</v>
      </c>
      <c r="O217" s="5">
        <v>71.398533007334962</v>
      </c>
      <c r="P217" s="5">
        <v>62.11477869467366</v>
      </c>
      <c r="Q217" s="5">
        <v>75.454251012145747</v>
      </c>
      <c r="R217" s="54"/>
      <c r="S217" s="5">
        <v>69.5358392392572</v>
      </c>
    </row>
    <row r="218" spans="14:19" x14ac:dyDescent="0.25">
      <c r="N218" s="9">
        <v>44106</v>
      </c>
      <c r="O218" s="5">
        <v>73.594132029339846</v>
      </c>
      <c r="P218" s="5">
        <v>65.11477869467366</v>
      </c>
      <c r="Q218" s="5">
        <v>65.248582995951409</v>
      </c>
      <c r="R218" s="54"/>
      <c r="S218" s="5">
        <v>70.571364492688616</v>
      </c>
    </row>
    <row r="219" spans="14:19" x14ac:dyDescent="0.25">
      <c r="N219" s="9">
        <v>44107</v>
      </c>
      <c r="O219" s="5">
        <v>81.004889975550128</v>
      </c>
      <c r="P219" s="5">
        <v>79.557389347336823</v>
      </c>
      <c r="Q219" s="5">
        <v>56.742914979757082</v>
      </c>
      <c r="R219" s="54"/>
      <c r="S219" s="5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171"/>
  <sheetViews>
    <sheetView workbookViewId="0"/>
  </sheetViews>
  <sheetFormatPr defaultRowHeight="15" x14ac:dyDescent="0.25"/>
  <cols>
    <col min="14" max="14" width="19.140625" style="9" customWidth="1"/>
    <col min="15" max="15" width="11.85546875" customWidth="1"/>
    <col min="16" max="16" width="14" customWidth="1"/>
    <col min="17" max="17" width="18.42578125" customWidth="1"/>
    <col min="18" max="18" width="13.85546875" customWidth="1"/>
    <col min="19" max="19" width="10.5703125" bestFit="1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172</v>
      </c>
      <c r="AF1" s="39" t="s">
        <v>16</v>
      </c>
      <c r="AG1" s="40">
        <v>43906</v>
      </c>
      <c r="AH1" s="39"/>
    </row>
    <row r="2" spans="1:34" x14ac:dyDescent="0.25">
      <c r="N2" t="s">
        <v>56</v>
      </c>
      <c r="O2" s="22" t="s">
        <v>94</v>
      </c>
      <c r="P2" s="22" t="s">
        <v>51</v>
      </c>
      <c r="Q2" s="22" t="s">
        <v>52</v>
      </c>
      <c r="R2" s="22" t="s">
        <v>53</v>
      </c>
      <c r="S2" s="22" t="s">
        <v>54</v>
      </c>
      <c r="AF2" s="39" t="s">
        <v>17</v>
      </c>
      <c r="AG2" s="40">
        <v>43913</v>
      </c>
      <c r="AH2" s="39"/>
    </row>
    <row r="3" spans="1:34" x14ac:dyDescent="0.25">
      <c r="N3" s="9">
        <v>43891</v>
      </c>
      <c r="O3" s="5">
        <v>104.13970094891211</v>
      </c>
      <c r="P3" s="5">
        <v>102.46532932539925</v>
      </c>
      <c r="Q3" s="5">
        <v>99.456907192257205</v>
      </c>
      <c r="R3" s="5">
        <v>99.343366589632296</v>
      </c>
      <c r="S3" s="5">
        <v>98.390820525027209</v>
      </c>
      <c r="AF3" s="39" t="s">
        <v>18</v>
      </c>
      <c r="AG3" s="40">
        <v>43980</v>
      </c>
      <c r="AH3" s="39"/>
    </row>
    <row r="4" spans="1:34" x14ac:dyDescent="0.25">
      <c r="N4" s="9">
        <v>43892</v>
      </c>
      <c r="O4" s="5">
        <v>103.95562158535417</v>
      </c>
      <c r="P4" s="5">
        <v>102.46532932539925</v>
      </c>
      <c r="Q4" s="5">
        <v>103.47209106404655</v>
      </c>
      <c r="R4" s="5">
        <v>103.39627604607031</v>
      </c>
      <c r="S4" s="5">
        <v>105.38620443416758</v>
      </c>
      <c r="AF4" s="39" t="s">
        <v>19</v>
      </c>
      <c r="AG4" s="40">
        <v>44001</v>
      </c>
      <c r="AH4" s="39"/>
    </row>
    <row r="5" spans="1:34" x14ac:dyDescent="0.25">
      <c r="N5" s="9">
        <v>43893</v>
      </c>
      <c r="O5" s="5">
        <v>105.02218920732292</v>
      </c>
      <c r="P5" s="5">
        <v>100.79197595239556</v>
      </c>
      <c r="Q5" s="5">
        <v>102.84171548363081</v>
      </c>
      <c r="R5" s="5">
        <v>103.48940620909507</v>
      </c>
      <c r="S5" s="5">
        <v>104.29706627448313</v>
      </c>
      <c r="AF5" s="39" t="s">
        <v>20</v>
      </c>
      <c r="AG5" s="40">
        <v>44022</v>
      </c>
      <c r="AH5" s="39"/>
    </row>
    <row r="6" spans="1:34" x14ac:dyDescent="0.25">
      <c r="N6" s="9">
        <v>43894</v>
      </c>
      <c r="O6" s="5">
        <v>107.28457778203776</v>
      </c>
      <c r="P6" s="5">
        <v>101.72263460319408</v>
      </c>
      <c r="Q6" s="5">
        <v>103.81518779020787</v>
      </c>
      <c r="R6" s="5">
        <v>105.25108818869035</v>
      </c>
      <c r="S6" s="5">
        <v>106.39545786860718</v>
      </c>
      <c r="AF6" s="39" t="s">
        <v>21</v>
      </c>
      <c r="AG6" s="40">
        <v>44027</v>
      </c>
      <c r="AH6" s="39"/>
    </row>
    <row r="7" spans="1:34" x14ac:dyDescent="0.25">
      <c r="N7" s="9">
        <v>43895</v>
      </c>
      <c r="O7" s="5">
        <v>107.79330010543468</v>
      </c>
      <c r="P7" s="5">
        <v>102.32664662699629</v>
      </c>
      <c r="Q7" s="5">
        <v>102.55941302090476</v>
      </c>
      <c r="R7" s="5">
        <v>105.35079445603091</v>
      </c>
      <c r="S7" s="5">
        <v>106.12345705250272</v>
      </c>
      <c r="AF7" s="39" t="s">
        <v>22</v>
      </c>
      <c r="AG7" s="40">
        <v>44055</v>
      </c>
      <c r="AH7" s="39"/>
    </row>
    <row r="8" spans="1:34" x14ac:dyDescent="0.25">
      <c r="N8" s="9">
        <v>43896</v>
      </c>
      <c r="O8" s="5">
        <v>105.05568868014953</v>
      </c>
      <c r="P8" s="5">
        <v>99.86131730159704</v>
      </c>
      <c r="Q8" s="5">
        <v>102.98896965184852</v>
      </c>
      <c r="R8" s="5">
        <v>104.59308319085108</v>
      </c>
      <c r="S8" s="5">
        <v>105.18386578482045</v>
      </c>
      <c r="AF8" s="39"/>
      <c r="AH8" s="39"/>
    </row>
    <row r="9" spans="1:34" x14ac:dyDescent="0.25">
      <c r="N9" s="9">
        <v>43897</v>
      </c>
      <c r="O9" s="5">
        <v>105.86643343237803</v>
      </c>
      <c r="P9" s="5">
        <v>99.86131730159704</v>
      </c>
      <c r="Q9" s="5">
        <v>103.29891655727748</v>
      </c>
      <c r="R9" s="5">
        <v>103.79421177561079</v>
      </c>
      <c r="S9" s="5">
        <v>101.54296449945593</v>
      </c>
      <c r="AF9" s="39"/>
      <c r="AG9" s="40">
        <v>43906</v>
      </c>
      <c r="AH9" s="39">
        <v>0</v>
      </c>
    </row>
    <row r="10" spans="1:34" x14ac:dyDescent="0.25">
      <c r="N10" s="9">
        <v>43898</v>
      </c>
      <c r="O10" s="5">
        <v>106.16232147991948</v>
      </c>
      <c r="P10" s="5">
        <v>101.25730527779481</v>
      </c>
      <c r="Q10" s="5">
        <v>100.02817342920397</v>
      </c>
      <c r="R10" s="5">
        <v>103.51309897350143</v>
      </c>
      <c r="S10" s="5">
        <v>101.68014655875952</v>
      </c>
      <c r="AF10" s="39"/>
      <c r="AG10" s="40">
        <v>43906</v>
      </c>
      <c r="AH10" s="39">
        <v>1</v>
      </c>
    </row>
    <row r="11" spans="1:34" x14ac:dyDescent="0.25">
      <c r="N11" s="9">
        <v>43899</v>
      </c>
      <c r="O11" s="5">
        <v>105.69323301063932</v>
      </c>
      <c r="P11" s="5">
        <v>99.326646626996293</v>
      </c>
      <c r="Q11" s="5">
        <v>102.0364804764797</v>
      </c>
      <c r="R11" s="5">
        <v>102.54234071735904</v>
      </c>
      <c r="S11" s="5">
        <v>103.75882412948857</v>
      </c>
      <c r="AF11" s="39"/>
      <c r="AH11" s="39"/>
    </row>
    <row r="12" spans="1:34" x14ac:dyDescent="0.25">
      <c r="N12" s="9">
        <v>43900</v>
      </c>
      <c r="O12" s="5">
        <v>106.79330010543468</v>
      </c>
      <c r="P12" s="5">
        <v>102.32664662699629</v>
      </c>
      <c r="Q12" s="5">
        <v>102.60194745400756</v>
      </c>
      <c r="R12" s="5">
        <v>103.05632903068222</v>
      </c>
      <c r="S12" s="5">
        <v>104.34728645266594</v>
      </c>
      <c r="AF12" s="39"/>
      <c r="AG12" s="40">
        <v>43913</v>
      </c>
      <c r="AH12" s="39">
        <v>0</v>
      </c>
    </row>
    <row r="13" spans="1:34" x14ac:dyDescent="0.25">
      <c r="N13" s="9">
        <v>43901</v>
      </c>
      <c r="O13" s="5">
        <v>106.28457778203776</v>
      </c>
      <c r="P13" s="5">
        <v>102.93065865079852</v>
      </c>
      <c r="Q13" s="5">
        <v>102.12570286632315</v>
      </c>
      <c r="R13" s="5">
        <v>103.85659082226356</v>
      </c>
      <c r="S13" s="5">
        <v>104.55898054951034</v>
      </c>
      <c r="AF13" s="39"/>
      <c r="AG13" s="40">
        <v>43913</v>
      </c>
      <c r="AH13" s="39">
        <v>1</v>
      </c>
    </row>
    <row r="14" spans="1:34" x14ac:dyDescent="0.25">
      <c r="N14" s="9">
        <v>43902</v>
      </c>
      <c r="O14" s="5">
        <v>110.43558899645356</v>
      </c>
      <c r="P14" s="5">
        <v>110.60401202380223</v>
      </c>
      <c r="Q14" s="5">
        <v>105.03569679277443</v>
      </c>
      <c r="R14" s="5">
        <v>109.79508232656308</v>
      </c>
      <c r="S14" s="5">
        <v>110.10601707018498</v>
      </c>
      <c r="AF14" s="39"/>
      <c r="AH14" s="39"/>
    </row>
    <row r="15" spans="1:34" x14ac:dyDescent="0.25">
      <c r="N15" s="9">
        <v>43903</v>
      </c>
      <c r="O15" s="5">
        <v>110.24019936739192</v>
      </c>
      <c r="P15" s="5">
        <v>109.53467067460073</v>
      </c>
      <c r="Q15" s="5">
        <v>106.43929390098157</v>
      </c>
      <c r="R15" s="5">
        <v>111.84298141780809</v>
      </c>
      <c r="S15" s="5">
        <v>112.62371633569097</v>
      </c>
      <c r="AF15" s="39"/>
      <c r="AG15" s="40">
        <v>43980</v>
      </c>
      <c r="AH15" s="39">
        <v>0</v>
      </c>
    </row>
    <row r="16" spans="1:34" x14ac:dyDescent="0.25">
      <c r="N16" s="9">
        <v>43904</v>
      </c>
      <c r="O16" s="5">
        <v>109.45777820377648</v>
      </c>
      <c r="P16" s="5">
        <v>107.46532932539925</v>
      </c>
      <c r="Q16" s="5">
        <v>106.29454752062068</v>
      </c>
      <c r="R16" s="5">
        <v>110.5347938547871</v>
      </c>
      <c r="S16" s="5">
        <v>110.13770062568008</v>
      </c>
      <c r="AF16" s="39"/>
      <c r="AG16" s="40">
        <v>43980</v>
      </c>
      <c r="AH16" s="39">
        <v>1</v>
      </c>
    </row>
    <row r="17" spans="14:34" x14ac:dyDescent="0.25">
      <c r="N17" s="9">
        <v>43905</v>
      </c>
      <c r="O17" s="5">
        <v>113.91124317070833</v>
      </c>
      <c r="P17" s="5">
        <v>106.60401202380223</v>
      </c>
      <c r="Q17" s="5">
        <v>106.73595736760643</v>
      </c>
      <c r="R17" s="5">
        <v>110.23608214493734</v>
      </c>
      <c r="S17" s="5">
        <v>109.8418457562568</v>
      </c>
      <c r="AF17" s="39"/>
      <c r="AH17" s="39"/>
    </row>
    <row r="18" spans="14:34" x14ac:dyDescent="0.25">
      <c r="N18" s="9">
        <v>43906</v>
      </c>
      <c r="O18" s="5">
        <v>120.93343237803124</v>
      </c>
      <c r="P18" s="5">
        <v>118.60401202380223</v>
      </c>
      <c r="Q18" s="5">
        <v>112.73098097607806</v>
      </c>
      <c r="R18" s="5">
        <v>115.67514044679932</v>
      </c>
      <c r="S18" s="5">
        <v>115.36102846164309</v>
      </c>
      <c r="AF18" s="39"/>
      <c r="AG18" s="40">
        <v>44001</v>
      </c>
      <c r="AH18" s="39">
        <v>0</v>
      </c>
    </row>
    <row r="19" spans="14:34" x14ac:dyDescent="0.25">
      <c r="N19" s="9">
        <v>43907</v>
      </c>
      <c r="O19" s="5">
        <v>122.54222179622352</v>
      </c>
      <c r="P19" s="5">
        <v>121.27736539680592</v>
      </c>
      <c r="Q19" s="5">
        <v>114.8934190160851</v>
      </c>
      <c r="R19" s="5">
        <v>117.31707469828207</v>
      </c>
      <c r="S19" s="5">
        <v>116.24182620375409</v>
      </c>
      <c r="AF19" s="39"/>
      <c r="AG19" s="40">
        <v>44001</v>
      </c>
      <c r="AH19" s="39">
        <v>1</v>
      </c>
    </row>
    <row r="20" spans="14:34" x14ac:dyDescent="0.25">
      <c r="N20" s="9">
        <v>43908</v>
      </c>
      <c r="O20" s="5">
        <v>120.31807725486436</v>
      </c>
      <c r="P20" s="5">
        <v>121.67335337300369</v>
      </c>
      <c r="Q20" s="5">
        <v>114.89839540761349</v>
      </c>
      <c r="R20" s="5">
        <v>119.25315496433245</v>
      </c>
      <c r="S20" s="5">
        <v>120.41822378264418</v>
      </c>
      <c r="AF20" s="39"/>
      <c r="AH20" s="39"/>
    </row>
    <row r="21" spans="14:34" x14ac:dyDescent="0.25">
      <c r="N21" s="9">
        <v>43909</v>
      </c>
      <c r="O21" s="5">
        <v>121.46908846928017</v>
      </c>
      <c r="P21" s="5">
        <v>123.74269472220519</v>
      </c>
      <c r="Q21" s="5">
        <v>117.07823122587723</v>
      </c>
      <c r="R21" s="5">
        <v>121.03653808816991</v>
      </c>
      <c r="S21" s="5">
        <v>123.21615716811752</v>
      </c>
      <c r="AF21" s="39"/>
      <c r="AG21" s="40">
        <v>44022</v>
      </c>
      <c r="AH21" s="39">
        <v>0</v>
      </c>
    </row>
    <row r="22" spans="14:34" x14ac:dyDescent="0.25">
      <c r="N22" s="9">
        <v>43910</v>
      </c>
      <c r="O22" s="5">
        <v>108.8489887855842</v>
      </c>
      <c r="P22" s="5">
        <v>108.06934134920148</v>
      </c>
      <c r="Q22" s="5">
        <v>104.46940694735605</v>
      </c>
      <c r="R22" s="5">
        <v>109.39801714797487</v>
      </c>
      <c r="S22" s="5">
        <v>109.8385133297062</v>
      </c>
      <c r="AF22" s="39"/>
      <c r="AG22" s="40">
        <v>44022</v>
      </c>
      <c r="AH22" s="39">
        <v>1</v>
      </c>
    </row>
    <row r="23" spans="14:34" x14ac:dyDescent="0.25">
      <c r="N23" s="9">
        <v>43911</v>
      </c>
      <c r="O23" s="5">
        <v>106.59134477139844</v>
      </c>
      <c r="P23" s="5">
        <v>104.74269472220519</v>
      </c>
      <c r="Q23" s="5">
        <v>104.31223918026684</v>
      </c>
      <c r="R23" s="5">
        <v>105.586707501143</v>
      </c>
      <c r="S23" s="5">
        <v>106.12460044885745</v>
      </c>
      <c r="AF23" s="39"/>
      <c r="AH23" s="39"/>
    </row>
    <row r="24" spans="14:34" x14ac:dyDescent="0.25">
      <c r="N24" s="9">
        <v>43912</v>
      </c>
      <c r="O24" s="5">
        <v>90.798044665963772</v>
      </c>
      <c r="P24" s="5">
        <v>87.673353373003707</v>
      </c>
      <c r="Q24" s="5">
        <v>85.178797437354291</v>
      </c>
      <c r="R24" s="5">
        <v>90.469796892320986</v>
      </c>
      <c r="S24" s="5">
        <v>89.504845620239394</v>
      </c>
      <c r="AF24" s="39"/>
      <c r="AG24" s="40">
        <v>44027</v>
      </c>
      <c r="AH24" s="39">
        <v>0</v>
      </c>
    </row>
    <row r="25" spans="14:34" x14ac:dyDescent="0.25">
      <c r="N25" s="9">
        <v>43913</v>
      </c>
      <c r="O25" s="5">
        <v>91.469088469280166</v>
      </c>
      <c r="P25" s="5">
        <v>89.742694722205187</v>
      </c>
      <c r="Q25" s="5">
        <v>88.11661213534218</v>
      </c>
      <c r="R25" s="5">
        <v>90.274430227533216</v>
      </c>
      <c r="S25" s="5">
        <v>91.641551618607181</v>
      </c>
      <c r="AF25" s="39"/>
      <c r="AG25" s="40">
        <v>44027</v>
      </c>
      <c r="AH25" s="39">
        <v>1</v>
      </c>
    </row>
    <row r="26" spans="14:34" x14ac:dyDescent="0.25">
      <c r="N26" s="9">
        <v>43914</v>
      </c>
      <c r="O26" s="5">
        <v>72.066567621968758</v>
      </c>
      <c r="P26" s="5">
        <v>75.604012023802227</v>
      </c>
      <c r="Q26" s="5">
        <v>73.156638780588153</v>
      </c>
      <c r="R26" s="5">
        <v>77.524096725100051</v>
      </c>
      <c r="S26" s="5">
        <v>79.460406181991289</v>
      </c>
      <c r="AF26" s="39"/>
      <c r="AH26" s="39"/>
    </row>
    <row r="27" spans="14:34" x14ac:dyDescent="0.25">
      <c r="N27" s="9">
        <v>43915</v>
      </c>
      <c r="O27" s="5">
        <v>67.557845298571834</v>
      </c>
      <c r="P27" s="5">
        <v>72.93065865079852</v>
      </c>
      <c r="Q27" s="5">
        <v>68.035089437902855</v>
      </c>
      <c r="R27" s="5">
        <v>74.043527547614133</v>
      </c>
      <c r="S27" s="5">
        <v>76.940585894994555</v>
      </c>
      <c r="AF27" s="39"/>
      <c r="AG27" s="40">
        <v>44055</v>
      </c>
      <c r="AH27" s="39">
        <v>0</v>
      </c>
    </row>
    <row r="28" spans="14:34" x14ac:dyDescent="0.25">
      <c r="N28" s="9">
        <v>43916</v>
      </c>
      <c r="O28" s="5">
        <v>66.546535033068153</v>
      </c>
      <c r="P28" s="5">
        <v>71.465329325399267</v>
      </c>
      <c r="Q28" s="5">
        <v>66.782037969475525</v>
      </c>
      <c r="R28" s="5">
        <v>71.445722087568655</v>
      </c>
      <c r="S28" s="5">
        <v>74.817825931719256</v>
      </c>
      <c r="AG28" s="40">
        <v>44055</v>
      </c>
      <c r="AH28" s="39">
        <v>1</v>
      </c>
    </row>
    <row r="29" spans="14:34" x14ac:dyDescent="0.25">
      <c r="N29" s="9">
        <v>43917</v>
      </c>
      <c r="O29" s="5">
        <v>66.479967411099395</v>
      </c>
      <c r="P29" s="5">
        <v>70.395987976197773</v>
      </c>
      <c r="Q29" s="5">
        <v>67.189220430634208</v>
      </c>
      <c r="R29" s="5">
        <v>71.236670862847518</v>
      </c>
      <c r="S29" s="5">
        <v>74.626904243743198</v>
      </c>
    </row>
    <row r="30" spans="14:34" x14ac:dyDescent="0.25">
      <c r="N30" s="9">
        <v>43918</v>
      </c>
      <c r="O30" s="5">
        <v>58.273267516534077</v>
      </c>
      <c r="P30" s="5">
        <v>62.39598797619778</v>
      </c>
      <c r="Q30" s="5">
        <v>60.833702317744553</v>
      </c>
      <c r="R30" s="5">
        <v>67.063249597605051</v>
      </c>
      <c r="S30" s="5">
        <v>70.31210469940153</v>
      </c>
    </row>
    <row r="31" spans="14:34" x14ac:dyDescent="0.25">
      <c r="N31" s="9">
        <v>43919</v>
      </c>
      <c r="O31" s="5">
        <v>53.871177992907121</v>
      </c>
      <c r="P31" s="5">
        <v>56.3266466269963</v>
      </c>
      <c r="Q31" s="5">
        <v>52.151662389059773</v>
      </c>
      <c r="R31" s="5">
        <v>60.248745842962634</v>
      </c>
      <c r="S31" s="5">
        <v>63.035096742383018</v>
      </c>
    </row>
    <row r="32" spans="14:34" x14ac:dyDescent="0.25">
      <c r="N32" s="9">
        <v>43920</v>
      </c>
      <c r="O32" s="5">
        <v>65.608789418192274</v>
      </c>
      <c r="P32" s="5">
        <v>66.93065865079852</v>
      </c>
      <c r="Q32" s="5">
        <v>65.336474598851908</v>
      </c>
      <c r="R32" s="5">
        <v>69.294095910915715</v>
      </c>
      <c r="S32" s="5">
        <v>73.383505338683349</v>
      </c>
    </row>
    <row r="33" spans="14:213" x14ac:dyDescent="0.25">
      <c r="N33" s="9">
        <v>43921</v>
      </c>
      <c r="O33" s="5">
        <v>67.524345825745229</v>
      </c>
      <c r="P33" s="5">
        <v>68.93065865079852</v>
      </c>
      <c r="Q33" s="5">
        <v>68.791167884641766</v>
      </c>
      <c r="R33" s="5">
        <v>72.41568494823666</v>
      </c>
      <c r="S33" s="5">
        <v>75.888134181175189</v>
      </c>
    </row>
    <row r="34" spans="14:213" x14ac:dyDescent="0.25">
      <c r="N34" s="9">
        <v>43922</v>
      </c>
      <c r="O34" s="5">
        <v>65.100067094795364</v>
      </c>
      <c r="P34" s="5">
        <v>68.395987976197773</v>
      </c>
      <c r="Q34" s="5">
        <v>66.82872592621618</v>
      </c>
      <c r="R34" s="5">
        <v>71.684290626233022</v>
      </c>
      <c r="S34" s="5">
        <v>74.735888193688794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43"/>
      <c r="AG34" s="43"/>
      <c r="AH34" s="43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</row>
    <row r="35" spans="14:213" x14ac:dyDescent="0.25">
      <c r="N35" s="9">
        <v>43923</v>
      </c>
      <c r="O35" s="5">
        <v>65.373334611329426</v>
      </c>
      <c r="P35" s="5">
        <v>65.395987976197773</v>
      </c>
      <c r="Q35" s="5">
        <v>65.215748124057143</v>
      </c>
      <c r="R35" s="5">
        <v>71.306690716419595</v>
      </c>
      <c r="S35" s="5">
        <v>73.962824741566919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43"/>
      <c r="AG35" s="44"/>
      <c r="AH35" s="43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</row>
    <row r="36" spans="14:213" x14ac:dyDescent="0.25">
      <c r="N36" s="9">
        <v>43924</v>
      </c>
      <c r="O36" s="5">
        <v>65.937745614875865</v>
      </c>
      <c r="P36" s="5">
        <v>68.326646626996308</v>
      </c>
      <c r="Q36" s="5">
        <v>68.141709606003019</v>
      </c>
      <c r="R36" s="5">
        <v>71.064264196556621</v>
      </c>
      <c r="S36" s="5">
        <v>74.420973884657229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43"/>
      <c r="AG36" s="44"/>
      <c r="AH36" s="43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</row>
    <row r="37" spans="14:213" x14ac:dyDescent="0.25">
      <c r="N37" s="9">
        <v>43925</v>
      </c>
      <c r="O37" s="5">
        <v>59.815489312757592</v>
      </c>
      <c r="P37" s="5">
        <v>64.722634603194081</v>
      </c>
      <c r="Q37" s="5">
        <v>62.707999451421408</v>
      </c>
      <c r="R37" s="5">
        <v>68.277724542647604</v>
      </c>
      <c r="S37" s="5">
        <v>71.744419035636554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43"/>
      <c r="AG37" s="44"/>
      <c r="AH37" s="43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</row>
    <row r="38" spans="14:213" x14ac:dyDescent="0.25">
      <c r="N38" s="9">
        <v>43926</v>
      </c>
      <c r="O38" s="5">
        <v>57.435588996453568</v>
      </c>
      <c r="P38" s="5">
        <v>59.257305277794821</v>
      </c>
      <c r="Q38" s="5">
        <v>55.146685997531392</v>
      </c>
      <c r="R38" s="5">
        <v>63.043496232831671</v>
      </c>
      <c r="S38" s="5">
        <v>65.672257548966257</v>
      </c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45"/>
      <c r="AG38" s="45"/>
      <c r="AH38" s="4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</row>
    <row r="39" spans="14:213" x14ac:dyDescent="0.25">
      <c r="N39" s="9">
        <v>43927</v>
      </c>
      <c r="O39" s="5">
        <v>65.457778203776485</v>
      </c>
      <c r="P39" s="5">
        <v>67.326646626996308</v>
      </c>
      <c r="Q39" s="5">
        <v>66.293940165749106</v>
      </c>
      <c r="R39" s="5">
        <v>69.828038003619994</v>
      </c>
      <c r="S39" s="5">
        <v>73.830756086779104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43"/>
      <c r="AG39" s="44"/>
      <c r="AH39" s="43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</row>
    <row r="40" spans="14:213" x14ac:dyDescent="0.25">
      <c r="N40" s="9">
        <v>43928</v>
      </c>
      <c r="O40" s="5">
        <v>66.937745614875865</v>
      </c>
      <c r="P40" s="5">
        <v>69.465329325399267</v>
      </c>
      <c r="Q40" s="5">
        <v>68.331498207323534</v>
      </c>
      <c r="R40" s="5">
        <v>73.088138586701234</v>
      </c>
      <c r="S40" s="5">
        <v>77.427311445865072</v>
      </c>
    </row>
    <row r="41" spans="14:213" x14ac:dyDescent="0.25">
      <c r="N41" s="9">
        <v>43929</v>
      </c>
      <c r="O41" s="5">
        <v>65.015623502348319</v>
      </c>
      <c r="P41" s="5">
        <v>68</v>
      </c>
      <c r="Q41" s="5">
        <v>68.665465018318613</v>
      </c>
      <c r="R41" s="5">
        <v>73.10645147148162</v>
      </c>
      <c r="S41" s="5">
        <v>76.096087799238305</v>
      </c>
    </row>
    <row r="42" spans="14:213" x14ac:dyDescent="0.25">
      <c r="N42" s="9">
        <v>43930</v>
      </c>
      <c r="O42" s="5">
        <v>71.37333461132944</v>
      </c>
      <c r="P42" s="5">
        <v>73.326646626996308</v>
      </c>
      <c r="Q42" s="5">
        <v>70.770184753433512</v>
      </c>
      <c r="R42" s="5">
        <v>75.031458830455506</v>
      </c>
      <c r="S42" s="5">
        <v>79.114828448041351</v>
      </c>
    </row>
    <row r="43" spans="14:213" x14ac:dyDescent="0.25">
      <c r="N43" s="9">
        <v>43931</v>
      </c>
      <c r="O43" s="5">
        <v>65.686667305664713</v>
      </c>
      <c r="P43" s="5">
        <v>69.653293253992601</v>
      </c>
      <c r="Q43" s="5">
        <v>68.682039928684787</v>
      </c>
      <c r="R43" s="5">
        <v>72.127401060944834</v>
      </c>
      <c r="S43" s="5">
        <v>75.410181753264411</v>
      </c>
    </row>
    <row r="44" spans="14:213" x14ac:dyDescent="0.25">
      <c r="N44" s="9">
        <v>43932</v>
      </c>
      <c r="O44" s="5">
        <v>64.251078309211152</v>
      </c>
      <c r="P44" s="5">
        <v>69.653293253992601</v>
      </c>
      <c r="Q44" s="5">
        <v>67.707999451421415</v>
      </c>
      <c r="R44" s="5">
        <v>73.296369364122029</v>
      </c>
      <c r="S44" s="5">
        <v>76.192239356637643</v>
      </c>
    </row>
    <row r="45" spans="14:213" x14ac:dyDescent="0.25">
      <c r="N45" s="9">
        <v>43933</v>
      </c>
      <c r="O45" s="5">
        <v>51.848988785584211</v>
      </c>
      <c r="P45" s="5">
        <v>54.791975952395561</v>
      </c>
      <c r="Q45" s="5">
        <v>52.3364745988519</v>
      </c>
      <c r="R45" s="5">
        <v>58.393432663823283</v>
      </c>
      <c r="S45" s="5">
        <v>63.805070048966265</v>
      </c>
    </row>
    <row r="46" spans="14:213" x14ac:dyDescent="0.25">
      <c r="N46" s="9">
        <v>43934</v>
      </c>
      <c r="O46" s="5">
        <v>57.815489312757599</v>
      </c>
      <c r="P46" s="5">
        <v>61.46532932539926</v>
      </c>
      <c r="Q46" s="5">
        <v>59.042534433102801</v>
      </c>
      <c r="R46" s="5">
        <v>62.389092434974856</v>
      </c>
      <c r="S46" s="5">
        <v>67.152054713003267</v>
      </c>
    </row>
    <row r="47" spans="14:213" x14ac:dyDescent="0.25">
      <c r="N47" s="9">
        <v>43935</v>
      </c>
      <c r="O47" s="5">
        <v>66.708856512987637</v>
      </c>
      <c r="P47" s="5">
        <v>69.93065865079852</v>
      </c>
      <c r="Q47" s="5">
        <v>69.484806332164339</v>
      </c>
      <c r="R47" s="5">
        <v>71.649894469183124</v>
      </c>
      <c r="S47" s="5">
        <v>76.694564404243735</v>
      </c>
    </row>
    <row r="48" spans="14:213" x14ac:dyDescent="0.25">
      <c r="N48" s="9">
        <v>43936</v>
      </c>
      <c r="O48" s="5">
        <v>65.871177992907121</v>
      </c>
      <c r="P48" s="5">
        <v>71.395987976197773</v>
      </c>
      <c r="Q48" s="5">
        <v>70.466546501831857</v>
      </c>
      <c r="R48" s="5">
        <v>73.786627335299912</v>
      </c>
      <c r="S48" s="5">
        <v>76.821608915941241</v>
      </c>
    </row>
    <row r="49" spans="14:19" x14ac:dyDescent="0.25">
      <c r="N49" s="9">
        <v>43937</v>
      </c>
      <c r="O49" s="5">
        <v>69.144445509441198</v>
      </c>
      <c r="P49" s="5">
        <v>69.93065865079852</v>
      </c>
      <c r="Q49" s="5">
        <v>67.802766403479552</v>
      </c>
      <c r="R49" s="5">
        <v>70.947698050341643</v>
      </c>
      <c r="S49" s="5">
        <v>76.521027441512516</v>
      </c>
    </row>
    <row r="50" spans="14:19" x14ac:dyDescent="0.25">
      <c r="N50" s="9">
        <v>43938</v>
      </c>
      <c r="O50" s="5">
        <v>67.317645931179911</v>
      </c>
      <c r="P50" s="5">
        <v>70.86131730159704</v>
      </c>
      <c r="Q50" s="5">
        <v>69.364079857369575</v>
      </c>
      <c r="R50" s="5">
        <v>72.193011793147079</v>
      </c>
      <c r="S50" s="5">
        <v>76.464563214091399</v>
      </c>
    </row>
    <row r="51" spans="14:19" x14ac:dyDescent="0.25">
      <c r="N51" s="9">
        <v>43939</v>
      </c>
      <c r="O51" s="5">
        <v>64.708856512987637</v>
      </c>
      <c r="P51" s="5">
        <v>68.326646626996308</v>
      </c>
      <c r="Q51" s="5">
        <v>66.972904135890758</v>
      </c>
      <c r="R51" s="5">
        <v>70.174473441933003</v>
      </c>
      <c r="S51" s="5">
        <v>75.669027135473343</v>
      </c>
    </row>
    <row r="52" spans="14:19" x14ac:dyDescent="0.25">
      <c r="N52" s="9">
        <v>43940</v>
      </c>
      <c r="O52" s="5">
        <v>62.228889101888242</v>
      </c>
      <c r="P52" s="5">
        <v>62.722634603194081</v>
      </c>
      <c r="Q52" s="5">
        <v>61.216825689151861</v>
      </c>
      <c r="R52" s="5">
        <v>65.956008993605522</v>
      </c>
      <c r="S52" s="5">
        <v>70.606947939336237</v>
      </c>
    </row>
    <row r="53" spans="14:19" x14ac:dyDescent="0.25">
      <c r="N53" s="9">
        <v>43941</v>
      </c>
      <c r="O53" s="5">
        <v>68.351145404006516</v>
      </c>
      <c r="P53" s="5">
        <v>69</v>
      </c>
      <c r="Q53" s="5">
        <v>69.937814697987903</v>
      </c>
      <c r="R53" s="5">
        <v>70.99234040421122</v>
      </c>
      <c r="S53" s="5">
        <v>76.149682909412405</v>
      </c>
    </row>
    <row r="54" spans="14:19" x14ac:dyDescent="0.25">
      <c r="N54" s="9">
        <v>43942</v>
      </c>
      <c r="O54" s="5">
        <v>70.664478098341803</v>
      </c>
      <c r="P54" s="5">
        <v>71</v>
      </c>
      <c r="Q54" s="5">
        <v>72.44417233204679</v>
      </c>
      <c r="R54" s="5">
        <v>73.521284657635476</v>
      </c>
      <c r="S54" s="5">
        <v>78.286665193144714</v>
      </c>
    </row>
    <row r="55" spans="14:19" x14ac:dyDescent="0.25">
      <c r="N55" s="9">
        <v>43943</v>
      </c>
      <c r="O55" s="5">
        <v>69.406834084156046</v>
      </c>
      <c r="P55" s="5">
        <v>70</v>
      </c>
      <c r="Q55" s="5">
        <v>71.105229129523323</v>
      </c>
      <c r="R55" s="5">
        <v>72.273096217800571</v>
      </c>
      <c r="S55" s="5">
        <v>77.573032848204562</v>
      </c>
    </row>
    <row r="56" spans="14:19" x14ac:dyDescent="0.25">
      <c r="N56" s="9">
        <v>43944</v>
      </c>
      <c r="O56" s="5">
        <v>71.535656091248924</v>
      </c>
      <c r="P56" s="5">
        <v>74</v>
      </c>
      <c r="Q56" s="5">
        <v>73.513234458572526</v>
      </c>
      <c r="R56" s="5">
        <v>73.658994544964898</v>
      </c>
      <c r="S56" s="5">
        <v>78.869317022578898</v>
      </c>
    </row>
    <row r="57" spans="14:19" x14ac:dyDescent="0.25">
      <c r="N57" s="9">
        <v>43945</v>
      </c>
      <c r="O57" s="5">
        <v>70.635723186044288</v>
      </c>
      <c r="P57" s="5">
        <v>71.395987976197773</v>
      </c>
      <c r="Q57" s="5">
        <v>72.989479046256932</v>
      </c>
      <c r="R57" s="5">
        <v>74.859070953034092</v>
      </c>
      <c r="S57" s="5">
        <v>79.79662421789989</v>
      </c>
    </row>
    <row r="58" spans="14:19" x14ac:dyDescent="0.25">
      <c r="N58" s="9">
        <v>43946</v>
      </c>
      <c r="O58" s="5">
        <v>67.188823924087032</v>
      </c>
      <c r="P58" s="5">
        <v>69.257305277794813</v>
      </c>
      <c r="Q58" s="5">
        <v>70.823749534687806</v>
      </c>
      <c r="R58" s="5">
        <v>73.072756765558751</v>
      </c>
      <c r="S58" s="5">
        <v>78.451178250816113</v>
      </c>
    </row>
    <row r="59" spans="14:19" x14ac:dyDescent="0.25">
      <c r="N59" s="9">
        <v>43947</v>
      </c>
      <c r="O59" s="5">
        <v>61.384644876833129</v>
      </c>
      <c r="P59" s="5">
        <v>63.3266466269963</v>
      </c>
      <c r="Q59" s="5">
        <v>63.544738543523842</v>
      </c>
      <c r="R59" s="5">
        <v>67.60790134590934</v>
      </c>
      <c r="S59" s="5">
        <v>71.615789071001089</v>
      </c>
    </row>
    <row r="60" spans="14:19" x14ac:dyDescent="0.25">
      <c r="N60" s="9">
        <v>43948</v>
      </c>
      <c r="O60" s="5">
        <v>68.535656091248924</v>
      </c>
      <c r="P60" s="5">
        <v>68.534670674600733</v>
      </c>
      <c r="Q60" s="5">
        <v>69.364079857369575</v>
      </c>
      <c r="R60" s="5">
        <v>72.192598438018649</v>
      </c>
      <c r="S60" s="5">
        <v>76.755585214907512</v>
      </c>
    </row>
    <row r="61" spans="14:19" x14ac:dyDescent="0.25">
      <c r="N61" s="9">
        <v>43949</v>
      </c>
      <c r="O61" s="5">
        <v>71.122256302118274</v>
      </c>
      <c r="P61" s="5">
        <v>71</v>
      </c>
      <c r="Q61" s="5">
        <v>71.9936325698948</v>
      </c>
      <c r="R61" s="5">
        <v>73.195084831745675</v>
      </c>
      <c r="S61" s="5">
        <v>77.247466675734486</v>
      </c>
    </row>
    <row r="62" spans="14:19" x14ac:dyDescent="0.25">
      <c r="N62" s="9">
        <v>43950</v>
      </c>
      <c r="O62" s="5">
        <v>68.222323396913637</v>
      </c>
      <c r="P62" s="5">
        <v>70.465329325399267</v>
      </c>
      <c r="Q62" s="5">
        <v>69.735604709939068</v>
      </c>
      <c r="R62" s="5">
        <v>70.452097777276748</v>
      </c>
      <c r="S62" s="5">
        <v>75.71451645810663</v>
      </c>
    </row>
    <row r="63" spans="14:19" x14ac:dyDescent="0.25">
      <c r="N63" s="9">
        <v>43951</v>
      </c>
      <c r="O63" s="5">
        <v>72.37333461132944</v>
      </c>
      <c r="P63" s="5">
        <v>73</v>
      </c>
      <c r="Q63" s="5">
        <v>73.735604709939068</v>
      </c>
      <c r="R63" s="5">
        <v>75.747809530967189</v>
      </c>
      <c r="S63" s="5">
        <v>80.262687874047884</v>
      </c>
    </row>
    <row r="64" spans="14:19" x14ac:dyDescent="0.25">
      <c r="N64" s="9">
        <v>43952</v>
      </c>
      <c r="O64" s="5">
        <v>69.680101600690122</v>
      </c>
      <c r="P64" s="5">
        <v>71.395987976197773</v>
      </c>
      <c r="Q64" s="5">
        <v>73.44417233204679</v>
      </c>
      <c r="R64" s="5">
        <v>74.99815869079157</v>
      </c>
      <c r="S64" s="5">
        <v>79.350138567736664</v>
      </c>
    </row>
    <row r="65" spans="14:19" x14ac:dyDescent="0.25">
      <c r="N65" s="9">
        <v>43953</v>
      </c>
      <c r="O65" s="5">
        <v>66.166634716764122</v>
      </c>
      <c r="P65" s="5">
        <v>70.257305277794813</v>
      </c>
      <c r="Q65" s="5">
        <v>70.797221841264872</v>
      </c>
      <c r="R65" s="5">
        <v>74.968591273196438</v>
      </c>
      <c r="S65" s="5">
        <v>79.43272238846572</v>
      </c>
    </row>
    <row r="66" spans="14:19" x14ac:dyDescent="0.25">
      <c r="N66" s="9">
        <v>43954</v>
      </c>
      <c r="O66" s="5">
        <v>62.384644876833121</v>
      </c>
      <c r="P66" s="5">
        <v>63.257305277794821</v>
      </c>
      <c r="Q66" s="5">
        <v>64.036989870888107</v>
      </c>
      <c r="R66" s="5">
        <v>68.820290726440334</v>
      </c>
      <c r="S66" s="5">
        <v>73.926737622415672</v>
      </c>
    </row>
    <row r="67" spans="14:19" x14ac:dyDescent="0.25">
      <c r="N67" s="9">
        <v>43955</v>
      </c>
      <c r="O67" s="5">
        <v>68.328956196683606</v>
      </c>
      <c r="P67" s="5">
        <v>71.465329325399267</v>
      </c>
      <c r="Q67" s="5">
        <v>71.513234458572526</v>
      </c>
      <c r="R67" s="5">
        <v>72.692369840106721</v>
      </c>
      <c r="S67" s="5">
        <v>78.149228101196954</v>
      </c>
    </row>
    <row r="68" spans="14:19" x14ac:dyDescent="0.25">
      <c r="N68" s="9">
        <v>43956</v>
      </c>
      <c r="O68" s="5">
        <v>71.664478098341803</v>
      </c>
      <c r="P68" s="5">
        <v>73</v>
      </c>
      <c r="Q68" s="5">
        <v>74.676495366470093</v>
      </c>
      <c r="R68" s="5">
        <v>76.575935215978049</v>
      </c>
      <c r="S68" s="5">
        <v>82.439791043253535</v>
      </c>
    </row>
    <row r="69" spans="14:19" x14ac:dyDescent="0.25">
      <c r="N69" s="9">
        <v>43957</v>
      </c>
      <c r="O69" s="5">
        <v>74.580034505894758</v>
      </c>
      <c r="P69" s="5">
        <v>75.86131730159704</v>
      </c>
      <c r="Q69" s="5">
        <v>76.032013479359733</v>
      </c>
      <c r="R69" s="5">
        <v>79.067971866799439</v>
      </c>
      <c r="S69" s="5">
        <v>83.968091165669207</v>
      </c>
    </row>
    <row r="70" spans="14:19" x14ac:dyDescent="0.25">
      <c r="N70" s="9">
        <v>43958</v>
      </c>
      <c r="O70" s="5">
        <v>76.39552381865235</v>
      </c>
      <c r="P70" s="5">
        <v>79.93065865079852</v>
      </c>
      <c r="Q70" s="5">
        <v>79.962951352833997</v>
      </c>
      <c r="R70" s="5">
        <v>80.972643406046259</v>
      </c>
      <c r="S70" s="5">
        <v>84.499226400979325</v>
      </c>
    </row>
    <row r="71" spans="14:19" x14ac:dyDescent="0.25">
      <c r="N71" s="9">
        <v>43959</v>
      </c>
      <c r="O71" s="5">
        <v>69.015623502348319</v>
      </c>
      <c r="P71" s="5">
        <v>72.326646626996308</v>
      </c>
      <c r="Q71" s="5">
        <v>74.69804666836464</v>
      </c>
      <c r="R71" s="5">
        <v>77.720371518579057</v>
      </c>
      <c r="S71" s="5">
        <v>80.883437329978236</v>
      </c>
    </row>
    <row r="72" spans="14:19" x14ac:dyDescent="0.25">
      <c r="N72" s="9">
        <v>43960</v>
      </c>
      <c r="O72" s="5">
        <v>64.864612287932516</v>
      </c>
      <c r="P72" s="5">
        <v>68.326646626996308</v>
      </c>
      <c r="Q72" s="5">
        <v>72.834779882839285</v>
      </c>
      <c r="R72" s="5">
        <v>75.790729571801677</v>
      </c>
      <c r="S72" s="5">
        <v>79.995366906964094</v>
      </c>
    </row>
    <row r="73" spans="14:19" x14ac:dyDescent="0.25">
      <c r="N73" s="9">
        <v>43961</v>
      </c>
      <c r="O73" s="5">
        <v>62.820233873286689</v>
      </c>
      <c r="P73" s="5">
        <v>64.722634603194081</v>
      </c>
      <c r="Q73" s="5">
        <v>67.106051997413857</v>
      </c>
      <c r="R73" s="5">
        <v>68.767187118351089</v>
      </c>
      <c r="S73" s="5">
        <v>74.00398275979326</v>
      </c>
    </row>
    <row r="74" spans="14:19" x14ac:dyDescent="0.25">
      <c r="N74" s="9">
        <v>43962</v>
      </c>
      <c r="O74" s="5">
        <v>71.351145404006516</v>
      </c>
      <c r="P74" s="5">
        <v>72.93065865079852</v>
      </c>
      <c r="Q74" s="5">
        <v>74.036167002997587</v>
      </c>
      <c r="R74" s="5">
        <v>76.655844277849809</v>
      </c>
      <c r="S74" s="5">
        <v>81.4132633977149</v>
      </c>
    </row>
    <row r="75" spans="14:19" x14ac:dyDescent="0.25">
      <c r="N75" s="9">
        <v>43963</v>
      </c>
      <c r="O75" s="5">
        <v>71.122256302118274</v>
      </c>
      <c r="P75" s="5">
        <v>71</v>
      </c>
      <c r="Q75" s="5">
        <v>75.912971924531263</v>
      </c>
      <c r="R75" s="5">
        <v>76.861883020498652</v>
      </c>
      <c r="S75" s="5">
        <v>82.488417267410227</v>
      </c>
    </row>
    <row r="76" spans="14:19" x14ac:dyDescent="0.25">
      <c r="N76" s="9">
        <v>43964</v>
      </c>
      <c r="O76" s="5">
        <v>72.429023291478956</v>
      </c>
      <c r="P76" s="5">
        <v>73.465329325399267</v>
      </c>
      <c r="Q76" s="5">
        <v>75.072647479477283</v>
      </c>
      <c r="R76" s="5">
        <v>78.995810082107354</v>
      </c>
      <c r="S76" s="5">
        <v>83.980949061479862</v>
      </c>
    </row>
    <row r="77" spans="14:19" x14ac:dyDescent="0.25">
      <c r="N77" s="9">
        <v>43965</v>
      </c>
      <c r="O77" s="5">
        <v>73.45121249880188</v>
      </c>
      <c r="P77" s="5">
        <v>76.93065865079852</v>
      </c>
      <c r="Q77" s="5">
        <v>75.9936325698948</v>
      </c>
      <c r="R77" s="5">
        <v>79.835008674194739</v>
      </c>
      <c r="S77" s="5">
        <v>82.939944062840041</v>
      </c>
    </row>
    <row r="78" spans="14:19" x14ac:dyDescent="0.25">
      <c r="N78" s="9">
        <v>43966</v>
      </c>
      <c r="O78" s="5">
        <v>71.45121249880188</v>
      </c>
      <c r="P78" s="5">
        <v>75.93065865079852</v>
      </c>
      <c r="Q78" s="5">
        <v>78.083677827628776</v>
      </c>
      <c r="R78" s="5">
        <v>79.125115081825527</v>
      </c>
      <c r="S78" s="5">
        <v>82.245664445048959</v>
      </c>
    </row>
    <row r="79" spans="14:19" x14ac:dyDescent="0.25">
      <c r="N79" s="9">
        <v>43967</v>
      </c>
      <c r="O79" s="5">
        <v>69.244512604236562</v>
      </c>
      <c r="P79" s="5">
        <v>74.395987976197773</v>
      </c>
      <c r="Q79" s="5">
        <v>74.728159714739135</v>
      </c>
      <c r="R79" s="5">
        <v>77.489118113096467</v>
      </c>
      <c r="S79" s="5">
        <v>80.576722320457023</v>
      </c>
    </row>
    <row r="80" spans="14:19" x14ac:dyDescent="0.25">
      <c r="N80" s="9">
        <v>43968</v>
      </c>
      <c r="O80" s="5">
        <v>63.166634716764115</v>
      </c>
      <c r="P80" s="5">
        <v>68.395987976197773</v>
      </c>
      <c r="Q80" s="5">
        <v>67.830626359201432</v>
      </c>
      <c r="R80" s="5">
        <v>70.186122541006711</v>
      </c>
      <c r="S80" s="5">
        <v>70.674833378672474</v>
      </c>
    </row>
    <row r="81" spans="14:19" x14ac:dyDescent="0.25">
      <c r="N81" s="9">
        <v>43969</v>
      </c>
      <c r="O81" s="5">
        <v>72.251078309211152</v>
      </c>
      <c r="P81" s="5">
        <v>75.465329325399267</v>
      </c>
      <c r="Q81" s="5">
        <v>76.44417233204679</v>
      </c>
      <c r="R81" s="5">
        <v>76.753333458592465</v>
      </c>
      <c r="S81" s="5">
        <v>81.04625442056583</v>
      </c>
    </row>
    <row r="82" spans="14:19" x14ac:dyDescent="0.25">
      <c r="N82" s="9">
        <v>43970</v>
      </c>
      <c r="O82" s="5">
        <v>73.808923607783001</v>
      </c>
      <c r="P82" s="5">
        <v>77.465329325399267</v>
      </c>
      <c r="Q82" s="5">
        <v>78.311024470523705</v>
      </c>
      <c r="R82" s="5">
        <v>79.756439885012128</v>
      </c>
      <c r="S82" s="5">
        <v>83.386004658596306</v>
      </c>
    </row>
    <row r="83" spans="14:19" x14ac:dyDescent="0.25">
      <c r="N83" s="9">
        <v>43971</v>
      </c>
      <c r="O83" s="5">
        <v>73.86461228793253</v>
      </c>
      <c r="P83" s="5">
        <v>80.465329325399267</v>
      </c>
      <c r="Q83" s="5">
        <v>78.548892067161688</v>
      </c>
      <c r="R83" s="5">
        <v>83.440298367247237</v>
      </c>
      <c r="S83" s="5">
        <v>85.976477489118608</v>
      </c>
    </row>
    <row r="84" spans="14:19" x14ac:dyDescent="0.25">
      <c r="N84" s="9">
        <v>43972</v>
      </c>
      <c r="O84" s="5">
        <v>74.786734400460077</v>
      </c>
      <c r="P84" s="5">
        <v>80</v>
      </c>
      <c r="Q84" s="5">
        <v>80.200250778785687</v>
      </c>
      <c r="R84" s="5">
        <v>81.157594774189107</v>
      </c>
      <c r="S84" s="5">
        <v>85.880610718171923</v>
      </c>
    </row>
    <row r="85" spans="14:19" x14ac:dyDescent="0.25">
      <c r="N85" s="9">
        <v>43973</v>
      </c>
      <c r="O85" s="5">
        <v>71.95993482219879</v>
      </c>
      <c r="P85" s="5">
        <v>76.86131730159704</v>
      </c>
      <c r="Q85" s="5">
        <v>76.476753982092831</v>
      </c>
      <c r="R85" s="5">
        <v>78.588830643393521</v>
      </c>
      <c r="S85" s="5">
        <v>81.605825795701847</v>
      </c>
    </row>
    <row r="86" spans="14:19" x14ac:dyDescent="0.25">
      <c r="N86" s="9">
        <v>43974</v>
      </c>
      <c r="O86" s="5">
        <v>68.277580753378714</v>
      </c>
      <c r="P86" s="5">
        <v>75.326646626996308</v>
      </c>
      <c r="Q86" s="5">
        <v>72.614310064457982</v>
      </c>
      <c r="R86" s="5">
        <v>74.004390332500364</v>
      </c>
      <c r="S86" s="5">
        <v>75.284480413492929</v>
      </c>
    </row>
    <row r="87" spans="14:19" x14ac:dyDescent="0.25">
      <c r="N87" s="9">
        <v>43975</v>
      </c>
      <c r="O87" s="5">
        <v>66.764545193137167</v>
      </c>
      <c r="P87" s="5">
        <v>71.326646626996308</v>
      </c>
      <c r="Q87" s="5">
        <v>70.015438568993559</v>
      </c>
      <c r="R87" s="5">
        <v>73.88792439358923</v>
      </c>
      <c r="S87" s="5">
        <v>76.585244661316651</v>
      </c>
    </row>
    <row r="88" spans="14:19" x14ac:dyDescent="0.25">
      <c r="N88" s="9">
        <v>43976</v>
      </c>
      <c r="O88" s="5">
        <v>70.015623502348319</v>
      </c>
      <c r="P88" s="5">
        <v>75.93065865079852</v>
      </c>
      <c r="Q88" s="5">
        <v>75.369056248897948</v>
      </c>
      <c r="R88" s="5">
        <v>78.629164083197111</v>
      </c>
      <c r="S88" s="5">
        <v>81.919197157236127</v>
      </c>
    </row>
    <row r="89" spans="14:19" x14ac:dyDescent="0.25">
      <c r="N89" s="9">
        <v>43977</v>
      </c>
      <c r="O89" s="5">
        <v>75.93774561487588</v>
      </c>
      <c r="P89" s="5">
        <v>79.534670674600733</v>
      </c>
      <c r="Q89" s="5">
        <v>81.055249701220589</v>
      </c>
      <c r="R89" s="5">
        <v>83.255134058583693</v>
      </c>
      <c r="S89" s="5">
        <v>86.98477030059847</v>
      </c>
    </row>
    <row r="90" spans="14:19" x14ac:dyDescent="0.25">
      <c r="N90" s="9">
        <v>43978</v>
      </c>
      <c r="O90" s="5">
        <v>75.071312182497849</v>
      </c>
      <c r="P90" s="5">
        <v>79.534670674600733</v>
      </c>
      <c r="Q90" s="5">
        <v>80.856331184733847</v>
      </c>
      <c r="R90" s="5">
        <v>84.457865960205169</v>
      </c>
      <c r="S90" s="5">
        <v>88.525779549782371</v>
      </c>
    </row>
    <row r="91" spans="14:19" x14ac:dyDescent="0.25">
      <c r="N91" s="9">
        <v>43979</v>
      </c>
      <c r="O91" s="5">
        <v>79.45121249880188</v>
      </c>
      <c r="P91" s="5">
        <v>84</v>
      </c>
      <c r="Q91" s="5">
        <v>85.496659548206338</v>
      </c>
      <c r="R91" s="5">
        <v>88.610168536159179</v>
      </c>
      <c r="S91" s="5">
        <v>93.628855243471165</v>
      </c>
    </row>
    <row r="92" spans="14:19" x14ac:dyDescent="0.25">
      <c r="N92" s="9">
        <v>43980</v>
      </c>
      <c r="O92" s="5">
        <v>81.808923607783001</v>
      </c>
      <c r="P92" s="5">
        <v>87.326646626996293</v>
      </c>
      <c r="Q92" s="5">
        <v>87.854430751748595</v>
      </c>
      <c r="R92" s="5">
        <v>89.906869836975247</v>
      </c>
      <c r="S92" s="5">
        <v>92.902683793525568</v>
      </c>
    </row>
    <row r="93" spans="14:19" x14ac:dyDescent="0.25">
      <c r="N93" s="9">
        <v>43981</v>
      </c>
      <c r="O93" s="5">
        <v>80.060001916994153</v>
      </c>
      <c r="P93" s="5">
        <v>82.93065865079852</v>
      </c>
      <c r="Q93" s="5">
        <v>86.250014694069478</v>
      </c>
      <c r="R93" s="5">
        <v>89.692639147235838</v>
      </c>
      <c r="S93" s="5">
        <v>92.086498571817188</v>
      </c>
    </row>
    <row r="94" spans="14:19" x14ac:dyDescent="0.25">
      <c r="N94" s="9">
        <v>43982</v>
      </c>
      <c r="O94" s="5">
        <v>80.764545193137167</v>
      </c>
      <c r="P94" s="5">
        <v>82.93065865079852</v>
      </c>
      <c r="Q94" s="5">
        <v>82.546423463490129</v>
      </c>
      <c r="R94" s="5">
        <v>85.372558229837978</v>
      </c>
      <c r="S94" s="5">
        <v>87.947110480141461</v>
      </c>
    </row>
    <row r="95" spans="14:19" x14ac:dyDescent="0.25">
      <c r="N95" s="9">
        <v>43983</v>
      </c>
      <c r="O95" s="5">
        <v>81.535656091248924</v>
      </c>
      <c r="P95" s="5">
        <v>85</v>
      </c>
      <c r="Q95" s="5">
        <v>86.110205521051711</v>
      </c>
      <c r="R95" s="5">
        <v>87.534480706962526</v>
      </c>
      <c r="S95" s="5">
        <v>91.803692872687705</v>
      </c>
    </row>
    <row r="96" spans="14:19" x14ac:dyDescent="0.25">
      <c r="N96" s="9">
        <v>43984</v>
      </c>
      <c r="O96" s="5">
        <v>75.177944982267803</v>
      </c>
      <c r="P96" s="5">
        <v>76.604012023802227</v>
      </c>
      <c r="Q96" s="5">
        <v>80.30414764601008</v>
      </c>
      <c r="R96" s="5">
        <v>82.150592788831901</v>
      </c>
      <c r="S96" s="5">
        <v>88.39876054134929</v>
      </c>
    </row>
    <row r="97" spans="14:19" x14ac:dyDescent="0.25">
      <c r="N97" s="9">
        <v>43985</v>
      </c>
      <c r="O97" s="5">
        <v>76.56915556407553</v>
      </c>
      <c r="P97" s="5">
        <v>76</v>
      </c>
      <c r="Q97" s="5">
        <v>81.051096177582735</v>
      </c>
      <c r="R97" s="5">
        <v>83.494040796898588</v>
      </c>
      <c r="S97" s="5">
        <v>88.957362792437436</v>
      </c>
    </row>
    <row r="98" spans="14:19" x14ac:dyDescent="0.25">
      <c r="N98" s="9">
        <v>43986</v>
      </c>
      <c r="O98" s="5">
        <v>77.406834084156046</v>
      </c>
      <c r="P98" s="5">
        <v>82</v>
      </c>
      <c r="Q98" s="5">
        <v>79.925393311259569</v>
      </c>
      <c r="R98" s="5">
        <v>81.706793428906053</v>
      </c>
      <c r="S98" s="5">
        <v>87.3094608609902</v>
      </c>
    </row>
    <row r="99" spans="14:19" x14ac:dyDescent="0.25">
      <c r="N99" s="9">
        <v>43987</v>
      </c>
      <c r="O99" s="5">
        <v>72.262388574714848</v>
      </c>
      <c r="P99" s="5">
        <v>73.93065865079852</v>
      </c>
      <c r="Q99" s="5">
        <v>80.479829940635966</v>
      </c>
      <c r="R99" s="5">
        <v>82.214024012175187</v>
      </c>
      <c r="S99" s="5">
        <v>87.6007633977149</v>
      </c>
    </row>
    <row r="100" spans="14:19" x14ac:dyDescent="0.25">
      <c r="N100" s="9">
        <v>43988</v>
      </c>
      <c r="O100" s="5">
        <v>73.88680149525544</v>
      </c>
      <c r="P100" s="5">
        <v>81</v>
      </c>
      <c r="Q100" s="5">
        <v>82.029544875688174</v>
      </c>
      <c r="R100" s="5">
        <v>84.444538388791813</v>
      </c>
      <c r="S100" s="5">
        <v>88.131571341131661</v>
      </c>
    </row>
    <row r="101" spans="14:19" x14ac:dyDescent="0.25">
      <c r="N101" s="9">
        <v>43989</v>
      </c>
      <c r="O101" s="5">
        <v>73.826799578261287</v>
      </c>
      <c r="P101" s="5">
        <v>73.395987976197773</v>
      </c>
      <c r="Q101" s="5">
        <v>77.727082149644403</v>
      </c>
      <c r="R101" s="5">
        <v>79.728513362017679</v>
      </c>
      <c r="S101" s="5">
        <v>84.917012377584328</v>
      </c>
    </row>
    <row r="102" spans="14:19" x14ac:dyDescent="0.25">
      <c r="N102" s="9">
        <v>43990</v>
      </c>
      <c r="O102" s="5">
        <v>78.328956196683606</v>
      </c>
      <c r="P102" s="5">
        <v>79.465329325399267</v>
      </c>
      <c r="Q102" s="5">
        <v>81.539762151995461</v>
      </c>
      <c r="R102" s="5">
        <v>82.759997244299143</v>
      </c>
      <c r="S102" s="5">
        <v>87.951156998095755</v>
      </c>
    </row>
    <row r="103" spans="14:19" x14ac:dyDescent="0.25">
      <c r="N103" s="9">
        <v>43991</v>
      </c>
      <c r="O103" s="5">
        <v>76.893367200230045</v>
      </c>
      <c r="P103" s="5">
        <v>79.534670674600733</v>
      </c>
      <c r="Q103" s="5">
        <v>81.373209772535802</v>
      </c>
      <c r="R103" s="5">
        <v>82.487621266495069</v>
      </c>
      <c r="S103" s="5">
        <v>87.46668848612623</v>
      </c>
    </row>
    <row r="104" spans="14:19" x14ac:dyDescent="0.25">
      <c r="N104" s="9">
        <v>43992</v>
      </c>
      <c r="O104" s="5">
        <v>76.602223713217683</v>
      </c>
      <c r="P104" s="5">
        <v>77.604012023802227</v>
      </c>
      <c r="Q104" s="5">
        <v>78.406614290472362</v>
      </c>
      <c r="R104" s="5">
        <v>79.97739072706662</v>
      </c>
      <c r="S104" s="5">
        <v>83.245643192328615</v>
      </c>
    </row>
    <row r="105" spans="14:19" x14ac:dyDescent="0.25">
      <c r="N105" s="9">
        <v>43993</v>
      </c>
      <c r="O105" s="5">
        <v>79.306766989360682</v>
      </c>
      <c r="P105" s="5">
        <v>83.791975952395561</v>
      </c>
      <c r="Q105" s="5">
        <v>83.852177661095979</v>
      </c>
      <c r="R105" s="5">
        <v>84.728889139407144</v>
      </c>
      <c r="S105" s="5">
        <v>90.165647952937974</v>
      </c>
    </row>
    <row r="106" spans="14:19" x14ac:dyDescent="0.25">
      <c r="N106" s="9">
        <v>43994</v>
      </c>
      <c r="O106" s="5">
        <v>77.384644876833136</v>
      </c>
      <c r="P106" s="5">
        <v>78.86131730159704</v>
      </c>
      <c r="Q106" s="5">
        <v>82.145863129640873</v>
      </c>
      <c r="R106" s="5">
        <v>82.546875097858702</v>
      </c>
      <c r="S106" s="5">
        <v>87.677893770402619</v>
      </c>
    </row>
    <row r="107" spans="14:19" x14ac:dyDescent="0.25">
      <c r="N107" s="9">
        <v>43995</v>
      </c>
      <c r="O107" s="5">
        <v>78.144445509441198</v>
      </c>
      <c r="P107" s="5">
        <v>76.395987976197773</v>
      </c>
      <c r="Q107" s="5">
        <v>81.1718226523775</v>
      </c>
      <c r="R107" s="5">
        <v>81.542898120486754</v>
      </c>
      <c r="S107" s="5">
        <v>85.954145130576705</v>
      </c>
    </row>
    <row r="108" spans="14:19" x14ac:dyDescent="0.25">
      <c r="N108" s="9">
        <v>43996</v>
      </c>
      <c r="O108" s="5">
        <v>76.413399789130636</v>
      </c>
      <c r="P108" s="5">
        <v>75.395987976197773</v>
      </c>
      <c r="Q108" s="5">
        <v>77.642013283438814</v>
      </c>
      <c r="R108" s="5">
        <v>79.56156799378715</v>
      </c>
      <c r="S108" s="5">
        <v>84.43055886153428</v>
      </c>
    </row>
    <row r="109" spans="14:19" x14ac:dyDescent="0.25">
      <c r="N109" s="9">
        <v>43997</v>
      </c>
      <c r="O109" s="5">
        <v>78.457778203776485</v>
      </c>
      <c r="P109" s="5">
        <v>79.395987976197773</v>
      </c>
      <c r="Q109" s="5">
        <v>81.586450108736116</v>
      </c>
      <c r="R109" s="5">
        <v>81.97443461160276</v>
      </c>
      <c r="S109" s="5">
        <v>87.801784378400441</v>
      </c>
    </row>
    <row r="110" spans="14:19" x14ac:dyDescent="0.25">
      <c r="N110" s="9">
        <v>43998</v>
      </c>
      <c r="O110" s="5">
        <v>81.328956196683606</v>
      </c>
      <c r="P110" s="5">
        <v>81.86131730159704</v>
      </c>
      <c r="Q110" s="5">
        <v>83.527340765267141</v>
      </c>
      <c r="R110" s="5">
        <v>86.20352729709586</v>
      </c>
      <c r="S110" s="5">
        <v>90.540809473612626</v>
      </c>
    </row>
    <row r="111" spans="14:19" x14ac:dyDescent="0.25">
      <c r="N111" s="9">
        <v>43999</v>
      </c>
      <c r="O111" s="5">
        <v>80.798044665963772</v>
      </c>
      <c r="P111" s="5">
        <v>82.465329325399267</v>
      </c>
      <c r="Q111" s="5">
        <v>84.845300836582354</v>
      </c>
      <c r="R111" s="5">
        <v>86.690165279421805</v>
      </c>
      <c r="S111" s="5">
        <v>91.203987860446134</v>
      </c>
    </row>
    <row r="112" spans="14:19" x14ac:dyDescent="0.25">
      <c r="N112" s="9">
        <v>44000</v>
      </c>
      <c r="O112" s="5">
        <v>82.993434295025395</v>
      </c>
      <c r="P112" s="5">
        <v>84.93065865079852</v>
      </c>
      <c r="Q112" s="5">
        <v>85.632060500382039</v>
      </c>
      <c r="R112" s="5">
        <v>87.248313698964736</v>
      </c>
      <c r="S112" s="5">
        <v>93.356323109358001</v>
      </c>
    </row>
    <row r="113" spans="14:19" x14ac:dyDescent="0.25">
      <c r="N113" s="9">
        <v>44001</v>
      </c>
      <c r="O113" s="5">
        <v>81.971245087702485</v>
      </c>
      <c r="P113" s="5">
        <v>84.395987976197773</v>
      </c>
      <c r="Q113" s="5">
        <v>86.432319116004777</v>
      </c>
      <c r="R113" s="5">
        <v>87.46772385372239</v>
      </c>
      <c r="S113" s="5">
        <v>91.700697939336237</v>
      </c>
    </row>
    <row r="114" spans="14:19" x14ac:dyDescent="0.25">
      <c r="N114" s="9">
        <v>44002</v>
      </c>
      <c r="O114" s="5">
        <v>86.278012077063167</v>
      </c>
      <c r="P114" s="5">
        <v>88.06934134920148</v>
      </c>
      <c r="Q114" s="5">
        <v>91.927078231225877</v>
      </c>
      <c r="R114" s="5">
        <v>93.613181018231472</v>
      </c>
      <c r="S114" s="5">
        <v>97.670174782372143</v>
      </c>
    </row>
    <row r="115" spans="14:19" x14ac:dyDescent="0.25">
      <c r="N115" s="9">
        <v>44003</v>
      </c>
      <c r="O115" s="5">
        <v>78.949055880379575</v>
      </c>
      <c r="P115" s="5">
        <v>77.93065865079852</v>
      </c>
      <c r="Q115" s="5">
        <v>81.395015771634576</v>
      </c>
      <c r="R115" s="5">
        <v>81.333082815073681</v>
      </c>
      <c r="S115" s="5">
        <v>86.109570525027209</v>
      </c>
    </row>
    <row r="116" spans="14:19" x14ac:dyDescent="0.25">
      <c r="N116" s="9">
        <v>44004</v>
      </c>
      <c r="O116" s="5">
        <v>78.066567621968758</v>
      </c>
      <c r="P116" s="5">
        <v>80.93065865079852</v>
      </c>
      <c r="Q116" s="5">
        <v>80.401637898943989</v>
      </c>
      <c r="R116" s="5">
        <v>81.3738296100057</v>
      </c>
      <c r="S116" s="5">
        <v>84.140803522850931</v>
      </c>
    </row>
    <row r="117" spans="14:19" x14ac:dyDescent="0.25">
      <c r="N117" s="9">
        <v>44005</v>
      </c>
      <c r="O117" s="5">
        <v>82.251078309211152</v>
      </c>
      <c r="P117" s="5">
        <v>82.465329325399267</v>
      </c>
      <c r="Q117" s="5">
        <v>82.522364373738753</v>
      </c>
      <c r="R117" s="5">
        <v>85.405933524979801</v>
      </c>
      <c r="S117" s="5">
        <v>87.949835078890104</v>
      </c>
    </row>
    <row r="118" spans="14:19" x14ac:dyDescent="0.25">
      <c r="N118" s="9">
        <v>44006</v>
      </c>
      <c r="O118" s="5">
        <v>82.513466883926</v>
      </c>
      <c r="P118" s="5">
        <v>87.465329325399267</v>
      </c>
      <c r="Q118" s="5">
        <v>87.157716345682886</v>
      </c>
      <c r="R118" s="5">
        <v>91.003200370767019</v>
      </c>
      <c r="S118" s="5">
        <v>93.277479767410227</v>
      </c>
    </row>
    <row r="119" spans="14:19" x14ac:dyDescent="0.25">
      <c r="N119" s="9">
        <v>44007</v>
      </c>
      <c r="O119" s="5">
        <v>87.015623502348319</v>
      </c>
      <c r="P119" s="5">
        <v>89.93065865079852</v>
      </c>
      <c r="Q119" s="5">
        <v>92.319076820595214</v>
      </c>
      <c r="R119" s="5">
        <v>94.435181531793901</v>
      </c>
      <c r="S119" s="5">
        <v>96.480213717355824</v>
      </c>
    </row>
    <row r="120" spans="14:19" x14ac:dyDescent="0.25">
      <c r="N120" s="9">
        <v>44008</v>
      </c>
      <c r="O120" s="5">
        <v>83.429023291478956</v>
      </c>
      <c r="P120" s="5">
        <v>86.93065865079852</v>
      </c>
      <c r="Q120" s="5">
        <v>87.010462177465172</v>
      </c>
      <c r="R120" s="5">
        <v>87.786213980171482</v>
      </c>
      <c r="S120" s="5">
        <v>90.74591947769315</v>
      </c>
    </row>
    <row r="121" spans="14:19" x14ac:dyDescent="0.25">
      <c r="N121" s="9">
        <v>44009</v>
      </c>
      <c r="O121" s="5">
        <v>83.45121249880188</v>
      </c>
      <c r="P121" s="5">
        <v>83.465329325399267</v>
      </c>
      <c r="Q121" s="5">
        <v>84.844732665896046</v>
      </c>
      <c r="R121" s="5">
        <v>86.197859321471299</v>
      </c>
      <c r="S121" s="5">
        <v>90.850023803046781</v>
      </c>
    </row>
    <row r="122" spans="14:19" x14ac:dyDescent="0.25">
      <c r="N122" s="9">
        <v>44010</v>
      </c>
      <c r="O122" s="5">
        <v>75.624412920540593</v>
      </c>
      <c r="P122" s="5">
        <v>77.93065865079852</v>
      </c>
      <c r="Q122" s="5">
        <v>77.94222291882997</v>
      </c>
      <c r="R122" s="5">
        <v>79.87542353243272</v>
      </c>
      <c r="S122" s="5">
        <v>79.767116940968435</v>
      </c>
    </row>
    <row r="123" spans="14:19" x14ac:dyDescent="0.25">
      <c r="N123" s="9">
        <v>44011</v>
      </c>
      <c r="O123" s="5">
        <v>80.937745614875865</v>
      </c>
      <c r="P123" s="5">
        <v>80.93065865079852</v>
      </c>
      <c r="Q123" s="5">
        <v>84.148586430516644</v>
      </c>
      <c r="R123" s="5">
        <v>80.365650188828141</v>
      </c>
      <c r="S123" s="5">
        <v>86.124761969532102</v>
      </c>
    </row>
    <row r="124" spans="14:19" x14ac:dyDescent="0.25">
      <c r="N124" s="9">
        <v>44012</v>
      </c>
      <c r="O124" s="5">
        <v>85.513466883926</v>
      </c>
      <c r="P124" s="5">
        <v>87.465329325399267</v>
      </c>
      <c r="Q124" s="5">
        <v>88.318253952704694</v>
      </c>
      <c r="R124" s="5">
        <v>90.566828877239786</v>
      </c>
      <c r="S124" s="5">
        <v>93.954336405059848</v>
      </c>
    </row>
    <row r="125" spans="14:19" x14ac:dyDescent="0.25">
      <c r="N125" s="9">
        <v>44013</v>
      </c>
      <c r="O125" s="5">
        <v>82.949055880379561</v>
      </c>
      <c r="P125" s="5">
        <v>85.395987976197773</v>
      </c>
      <c r="Q125" s="5">
        <v>85.41076781411023</v>
      </c>
      <c r="R125" s="5">
        <v>85.637875855676441</v>
      </c>
      <c r="S125" s="5">
        <v>90.121841845756251</v>
      </c>
    </row>
    <row r="126" spans="14:19" x14ac:dyDescent="0.25">
      <c r="N126" s="9">
        <v>44014</v>
      </c>
      <c r="O126" s="5">
        <v>85.177944982267803</v>
      </c>
      <c r="P126" s="5">
        <v>86.395987976197773</v>
      </c>
      <c r="Q126" s="5">
        <v>89.731235673282271</v>
      </c>
      <c r="R126" s="5">
        <v>88.433528111280211</v>
      </c>
      <c r="S126" s="5">
        <v>93.535870341403694</v>
      </c>
    </row>
    <row r="127" spans="14:19" x14ac:dyDescent="0.25">
      <c r="N127" s="9">
        <v>44015</v>
      </c>
      <c r="O127" s="5">
        <v>82.686667305664713</v>
      </c>
      <c r="P127" s="5">
        <v>81.86131730159704</v>
      </c>
      <c r="Q127" s="5">
        <v>83.932622793440572</v>
      </c>
      <c r="R127" s="5">
        <v>83.762777996981256</v>
      </c>
      <c r="S127" s="5">
        <v>86.032627176278567</v>
      </c>
    </row>
    <row r="128" spans="14:19" x14ac:dyDescent="0.25">
      <c r="N128" s="9">
        <v>44016</v>
      </c>
      <c r="O128" s="5">
        <v>87.406834084156046</v>
      </c>
      <c r="P128" s="5">
        <v>85.465329325399267</v>
      </c>
      <c r="Q128" s="5">
        <v>90.882075194451517</v>
      </c>
      <c r="R128" s="5">
        <v>87.992760022296125</v>
      </c>
      <c r="S128" s="5">
        <v>91.463755610718181</v>
      </c>
    </row>
    <row r="129" spans="14:19" x14ac:dyDescent="0.25">
      <c r="N129" s="9">
        <v>44017</v>
      </c>
      <c r="O129" s="5">
        <v>81.586600210869364</v>
      </c>
      <c r="P129" s="5">
        <v>79.86131730159704</v>
      </c>
      <c r="Q129" s="5">
        <v>82.447502987794138</v>
      </c>
      <c r="R129" s="5">
        <v>79.612435726409018</v>
      </c>
      <c r="S129" s="5">
        <v>80.459488064472254</v>
      </c>
    </row>
    <row r="130" spans="14:19" x14ac:dyDescent="0.25">
      <c r="N130" s="9">
        <v>44018</v>
      </c>
      <c r="O130" s="5">
        <v>87.620099683695969</v>
      </c>
      <c r="P130" s="5">
        <v>84.395987976197773</v>
      </c>
      <c r="Q130" s="5">
        <v>89.44893321055622</v>
      </c>
      <c r="R130" s="5">
        <v>86.923523038285452</v>
      </c>
      <c r="S130" s="5">
        <v>91.258233303862895</v>
      </c>
    </row>
    <row r="131" spans="14:19" x14ac:dyDescent="0.25">
      <c r="N131" s="9">
        <v>44019</v>
      </c>
      <c r="O131" s="5">
        <v>89.335521901658197</v>
      </c>
      <c r="P131" s="5">
        <v>84.604012023802227</v>
      </c>
      <c r="Q131" s="5">
        <v>89.628769028819974</v>
      </c>
      <c r="R131" s="5">
        <v>88.453024694837438</v>
      </c>
      <c r="S131" s="5">
        <v>90.795340553590862</v>
      </c>
    </row>
    <row r="132" spans="14:19" x14ac:dyDescent="0.25">
      <c r="N132" s="9">
        <v>44020</v>
      </c>
      <c r="O132" s="5">
        <v>89.240199367391938</v>
      </c>
      <c r="P132" s="5">
        <v>83.93065865079852</v>
      </c>
      <c r="Q132" s="5">
        <v>87.766893281871432</v>
      </c>
      <c r="R132" s="5">
        <v>86.409240366007182</v>
      </c>
      <c r="S132" s="5">
        <v>88.910441036452667</v>
      </c>
    </row>
    <row r="133" spans="14:19" x14ac:dyDescent="0.25">
      <c r="N133" s="9">
        <v>44021</v>
      </c>
      <c r="O133" s="5">
        <v>91.033499472826605</v>
      </c>
      <c r="P133" s="5">
        <v>85.604012023802227</v>
      </c>
      <c r="Q133" s="5">
        <v>88.577104680550931</v>
      </c>
      <c r="R133" s="5">
        <v>87.936337047266534</v>
      </c>
      <c r="S133" s="5">
        <v>92.794056889281833</v>
      </c>
    </row>
    <row r="134" spans="14:19" x14ac:dyDescent="0.25">
      <c r="N134" s="9">
        <v>44022</v>
      </c>
      <c r="O134" s="5">
        <v>87.240199367391938</v>
      </c>
      <c r="P134" s="5">
        <v>80.465329325399267</v>
      </c>
      <c r="Q134" s="5">
        <v>89.120510961775835</v>
      </c>
      <c r="R134" s="5">
        <v>87.478201779932235</v>
      </c>
      <c r="S134" s="5">
        <v>90.422308555495107</v>
      </c>
    </row>
    <row r="135" spans="14:19" x14ac:dyDescent="0.25">
      <c r="N135" s="9">
        <v>44023</v>
      </c>
      <c r="O135" s="5">
        <v>92.362455669510211</v>
      </c>
      <c r="P135" s="5">
        <v>83.604012023802227</v>
      </c>
      <c r="Q135" s="5">
        <v>92.330714523618269</v>
      </c>
      <c r="R135" s="5">
        <v>89.00982657873476</v>
      </c>
      <c r="S135" s="5">
        <v>90.598293831610448</v>
      </c>
    </row>
    <row r="136" spans="14:19" x14ac:dyDescent="0.25">
      <c r="N136" s="9">
        <v>44024</v>
      </c>
      <c r="O136" s="5">
        <v>90.240199367391938</v>
      </c>
      <c r="P136" s="5">
        <v>82.06934134920148</v>
      </c>
      <c r="Q136" s="5">
        <v>87.099214357085486</v>
      </c>
      <c r="R136" s="5">
        <v>83.664029961983857</v>
      </c>
      <c r="S136" s="5">
        <v>85.241269382480965</v>
      </c>
    </row>
    <row r="137" spans="14:19" x14ac:dyDescent="0.25">
      <c r="N137" s="9">
        <v>44025</v>
      </c>
      <c r="O137" s="5">
        <v>92.520032588900605</v>
      </c>
      <c r="P137" s="5">
        <v>84.06934134920148</v>
      </c>
      <c r="Q137" s="5">
        <v>89.503889030387342</v>
      </c>
      <c r="R137" s="5">
        <v>86.066274605590309</v>
      </c>
      <c r="S137" s="5">
        <v>90.353883297062026</v>
      </c>
    </row>
    <row r="138" spans="14:19" x14ac:dyDescent="0.25">
      <c r="N138" s="9">
        <v>44026</v>
      </c>
      <c r="O138" s="5">
        <v>94.106632799769955</v>
      </c>
      <c r="P138" s="5">
        <v>87.13868269840296</v>
      </c>
      <c r="Q138" s="5">
        <v>90.797006328245914</v>
      </c>
      <c r="R138" s="5">
        <v>88.018770080604256</v>
      </c>
      <c r="S138" s="5">
        <v>89.966233677910779</v>
      </c>
    </row>
    <row r="139" spans="14:19" x14ac:dyDescent="0.25">
      <c r="N139" s="9">
        <v>44027</v>
      </c>
      <c r="O139" s="5">
        <v>93.855554490558802</v>
      </c>
      <c r="P139" s="5">
        <v>85.604012023802227</v>
      </c>
      <c r="Q139" s="5">
        <v>90.587057463607692</v>
      </c>
      <c r="R139" s="5">
        <v>88.320907627654705</v>
      </c>
      <c r="S139" s="5">
        <v>90.494839839499463</v>
      </c>
    </row>
    <row r="140" spans="14:19" x14ac:dyDescent="0.25">
      <c r="N140" s="9">
        <v>44028</v>
      </c>
      <c r="O140" s="5">
        <v>96.135387712067484</v>
      </c>
      <c r="P140" s="5">
        <v>88.604012023802227</v>
      </c>
      <c r="Q140" s="5">
        <v>91.639544679767241</v>
      </c>
      <c r="R140" s="5">
        <v>88.590358804777381</v>
      </c>
      <c r="S140" s="5">
        <v>91.304321953210007</v>
      </c>
    </row>
    <row r="141" spans="14:19" x14ac:dyDescent="0.25">
      <c r="N141" s="9">
        <v>44029</v>
      </c>
      <c r="O141" s="5">
        <v>97.799865810409273</v>
      </c>
      <c r="P141" s="5">
        <v>86.534670674600733</v>
      </c>
      <c r="Q141" s="5">
        <v>93.025744009717684</v>
      </c>
      <c r="R141" s="5">
        <v>88.102919164020577</v>
      </c>
      <c r="S141" s="5">
        <v>90.403159854461364</v>
      </c>
    </row>
    <row r="142" spans="14:19" x14ac:dyDescent="0.25">
      <c r="N142" s="9">
        <v>44030</v>
      </c>
      <c r="O142" s="5">
        <v>104.26420971916036</v>
      </c>
      <c r="P142" s="5">
        <v>86.673353373003707</v>
      </c>
      <c r="Q142" s="5">
        <v>96.224917223408639</v>
      </c>
      <c r="R142" s="5">
        <v>89.733962134165054</v>
      </c>
      <c r="S142" s="5">
        <v>90.565347864526657</v>
      </c>
    </row>
    <row r="143" spans="14:19" x14ac:dyDescent="0.25">
      <c r="N143" s="9">
        <v>44031</v>
      </c>
      <c r="O143" s="5">
        <v>103.94656378798045</v>
      </c>
      <c r="P143" s="5">
        <v>80.673353373003707</v>
      </c>
      <c r="Q143" s="5">
        <v>90.029074665465018</v>
      </c>
      <c r="R143" s="5">
        <v>84.528380587340067</v>
      </c>
      <c r="S143" s="5">
        <v>85.592700115614804</v>
      </c>
    </row>
    <row r="144" spans="14:19" x14ac:dyDescent="0.25">
      <c r="N144" s="9">
        <v>44032</v>
      </c>
      <c r="O144" s="5">
        <v>107.66198600594268</v>
      </c>
      <c r="P144" s="5">
        <v>85.673353373003707</v>
      </c>
      <c r="Q144" s="5">
        <v>94.224662526204426</v>
      </c>
      <c r="R144" s="5">
        <v>89.067984392712418</v>
      </c>
      <c r="S144" s="5">
        <v>90.775762547606092</v>
      </c>
    </row>
    <row r="145" spans="14:19" x14ac:dyDescent="0.25">
      <c r="N145" s="9">
        <v>44033</v>
      </c>
      <c r="O145" s="5">
        <v>107.27077542413495</v>
      </c>
      <c r="P145" s="5">
        <v>86.673353373003707</v>
      </c>
      <c r="Q145" s="5">
        <v>93.039850316412299</v>
      </c>
      <c r="R145" s="5">
        <v>89.388021469414852</v>
      </c>
      <c r="S145" s="5">
        <v>91.230519756528835</v>
      </c>
    </row>
    <row r="146" spans="14:19" x14ac:dyDescent="0.25">
      <c r="N146" s="9">
        <v>44034</v>
      </c>
      <c r="O146" s="5">
        <v>103.45528611137736</v>
      </c>
      <c r="P146" s="5">
        <v>84.06934134920148</v>
      </c>
      <c r="Q146" s="5">
        <v>86.789267451656514</v>
      </c>
      <c r="R146" s="5">
        <v>84.929773468863715</v>
      </c>
      <c r="S146" s="5">
        <v>87.52940951441785</v>
      </c>
    </row>
    <row r="147" spans="14:19" x14ac:dyDescent="0.25">
      <c r="N147" s="9">
        <v>44035</v>
      </c>
      <c r="O147" s="5">
        <v>106.04188632224671</v>
      </c>
      <c r="P147" s="5">
        <v>88.604012023802227</v>
      </c>
      <c r="Q147" s="5">
        <v>93.767716149761952</v>
      </c>
      <c r="R147" s="5">
        <v>89.172281407161066</v>
      </c>
      <c r="S147" s="5">
        <v>92.174846130304672</v>
      </c>
    </row>
    <row r="148" spans="14:19" x14ac:dyDescent="0.25">
      <c r="N148" s="9">
        <v>44036</v>
      </c>
      <c r="O148" s="5">
        <v>100.44872040640276</v>
      </c>
      <c r="P148" s="5">
        <v>85.06934134920148</v>
      </c>
      <c r="Q148" s="5">
        <v>94.283771869673402</v>
      </c>
      <c r="R148" s="5">
        <v>88.415434429977012</v>
      </c>
      <c r="S148" s="5">
        <v>90.395712901251358</v>
      </c>
    </row>
    <row r="149" spans="14:19" x14ac:dyDescent="0.25">
      <c r="N149" s="9">
        <v>44037</v>
      </c>
      <c r="O149" s="5">
        <v>107.21983130451451</v>
      </c>
      <c r="P149" s="5">
        <v>81.604012023802227</v>
      </c>
      <c r="Q149" s="5">
        <v>95.152269743931356</v>
      </c>
      <c r="R149" s="5">
        <v>89.234265887554884</v>
      </c>
      <c r="S149" s="5">
        <v>90.872708956746465</v>
      </c>
    </row>
    <row r="150" spans="14:19" x14ac:dyDescent="0.25">
      <c r="N150" s="9">
        <v>44038</v>
      </c>
      <c r="O150" s="5">
        <v>105.24858621681204</v>
      </c>
      <c r="P150" s="5">
        <v>83.604012023802227</v>
      </c>
      <c r="Q150" s="5">
        <v>90.491212946454809</v>
      </c>
      <c r="R150" s="5">
        <v>85.814917109770846</v>
      </c>
      <c r="S150" s="5">
        <v>85.37134453210011</v>
      </c>
    </row>
    <row r="151" spans="14:19" x14ac:dyDescent="0.25">
      <c r="N151" s="9">
        <v>44039</v>
      </c>
      <c r="O151" s="5">
        <v>104.6973066232148</v>
      </c>
      <c r="P151" s="5">
        <v>80.673353373003707</v>
      </c>
      <c r="Q151" s="5">
        <v>85.561920808761585</v>
      </c>
      <c r="R151" s="5">
        <v>82.410818631042972</v>
      </c>
      <c r="S151" s="5">
        <v>85.126887241566919</v>
      </c>
    </row>
    <row r="152" spans="14:19" x14ac:dyDescent="0.25">
      <c r="N152" s="9">
        <v>44040</v>
      </c>
      <c r="O152" s="5">
        <v>112.17070832933959</v>
      </c>
      <c r="P152" s="5">
        <v>88.13868269840296</v>
      </c>
      <c r="Q152" s="5">
        <v>96.717736721459218</v>
      </c>
      <c r="R152" s="5">
        <v>91.811854524046623</v>
      </c>
      <c r="S152" s="5">
        <v>93.130704230141461</v>
      </c>
    </row>
    <row r="153" spans="14:19" x14ac:dyDescent="0.25">
      <c r="N153" s="9">
        <v>44041</v>
      </c>
      <c r="O153" s="5">
        <v>108.04188632224671</v>
      </c>
      <c r="P153" s="5">
        <v>87.13868269840296</v>
      </c>
      <c r="Q153" s="5">
        <v>93.803373758351128</v>
      </c>
      <c r="R153" s="5">
        <v>90.381545572402914</v>
      </c>
      <c r="S153" s="5">
        <v>92.557144314472254</v>
      </c>
    </row>
    <row r="154" spans="14:19" x14ac:dyDescent="0.25">
      <c r="N154" s="9">
        <v>44042</v>
      </c>
      <c r="O154" s="5">
        <v>110.57279785296654</v>
      </c>
      <c r="P154" s="5">
        <v>91.742694722205187</v>
      </c>
      <c r="Q154" s="5">
        <v>93.742011324229537</v>
      </c>
      <c r="R154" s="5">
        <v>91.306747083028014</v>
      </c>
      <c r="S154" s="5">
        <v>92.049846130304687</v>
      </c>
    </row>
    <row r="155" spans="14:19" x14ac:dyDescent="0.25">
      <c r="N155" s="9">
        <v>44043</v>
      </c>
      <c r="O155" s="5">
        <v>105.0196971149238</v>
      </c>
      <c r="P155" s="5">
        <v>89.208024047604439</v>
      </c>
      <c r="Q155" s="5">
        <v>95.284594737563921</v>
      </c>
      <c r="R155" s="5">
        <v>92.316435876719964</v>
      </c>
      <c r="S155" s="5">
        <v>88.550887513601737</v>
      </c>
    </row>
    <row r="156" spans="14:19" x14ac:dyDescent="0.25">
      <c r="N156" s="9">
        <v>44044</v>
      </c>
      <c r="O156" s="5">
        <v>112.14851912201668</v>
      </c>
      <c r="P156" s="5">
        <v>85.277365396805919</v>
      </c>
      <c r="Q156" s="5">
        <v>96.912501714308107</v>
      </c>
      <c r="R156" s="5">
        <v>90.541463903450264</v>
      </c>
      <c r="S156" s="5">
        <v>89.343099666757354</v>
      </c>
    </row>
    <row r="157" spans="14:19" x14ac:dyDescent="0.25">
      <c r="N157" s="9">
        <v>44045</v>
      </c>
      <c r="O157" s="5">
        <v>111.63505223809068</v>
      </c>
      <c r="P157" s="5">
        <v>83.604012023802227</v>
      </c>
      <c r="Q157" s="5">
        <v>90.152269743931356</v>
      </c>
      <c r="R157" s="5">
        <v>88.523345170321107</v>
      </c>
      <c r="S157" s="5">
        <v>86.415363166485307</v>
      </c>
    </row>
    <row r="158" spans="14:19" x14ac:dyDescent="0.25">
      <c r="N158" s="9">
        <v>44046</v>
      </c>
      <c r="O158" s="5">
        <v>114.94838493242595</v>
      </c>
      <c r="P158" s="5">
        <v>89.208024047604439</v>
      </c>
      <c r="Q158" s="5">
        <v>93.884289100918863</v>
      </c>
      <c r="R158" s="5">
        <v>89.612147630410419</v>
      </c>
      <c r="S158" s="5">
        <v>91.05107878808488</v>
      </c>
    </row>
    <row r="159" spans="14:19" x14ac:dyDescent="0.25">
      <c r="N159" s="9">
        <v>44047</v>
      </c>
      <c r="O159" s="5">
        <v>108.89226492859197</v>
      </c>
      <c r="P159" s="5">
        <v>83.812036071406666</v>
      </c>
      <c r="Q159" s="5">
        <v>85.20142630434357</v>
      </c>
      <c r="R159" s="5">
        <v>82.66340366633473</v>
      </c>
      <c r="S159" s="5">
        <v>80.586039513057671</v>
      </c>
    </row>
    <row r="160" spans="14:19" x14ac:dyDescent="0.25">
      <c r="N160" s="9">
        <v>44048</v>
      </c>
      <c r="O160" s="5">
        <v>110.89744081280551</v>
      </c>
      <c r="P160" s="5">
        <v>89.277365396805919</v>
      </c>
      <c r="Q160" s="5">
        <v>92.836778276287689</v>
      </c>
      <c r="R160" s="5">
        <v>89.248739580006131</v>
      </c>
      <c r="S160" s="5">
        <v>88.660645062568008</v>
      </c>
    </row>
    <row r="161" spans="14:19" x14ac:dyDescent="0.25">
      <c r="N161" s="9">
        <v>44049</v>
      </c>
      <c r="O161" s="5">
        <v>114.86394133997891</v>
      </c>
      <c r="P161" s="5">
        <v>87.346706746007399</v>
      </c>
      <c r="Q161" s="5">
        <v>95.744264414882153</v>
      </c>
      <c r="R161" s="5">
        <v>91.560722494660837</v>
      </c>
      <c r="S161" s="5">
        <v>91.128013635745376</v>
      </c>
    </row>
    <row r="162" spans="14:19" x14ac:dyDescent="0.25">
      <c r="N162" s="9">
        <v>44050</v>
      </c>
      <c r="O162" s="5">
        <v>105.81299722035848</v>
      </c>
      <c r="P162" s="5">
        <v>83.277365396805919</v>
      </c>
      <c r="Q162" s="5">
        <v>93.506964988930463</v>
      </c>
      <c r="R162" s="5">
        <v>90.70220894475446</v>
      </c>
      <c r="S162" s="5">
        <v>88.764150061207829</v>
      </c>
    </row>
    <row r="163" spans="14:19" x14ac:dyDescent="0.25">
      <c r="N163" s="9">
        <v>44051</v>
      </c>
      <c r="O163" s="5">
        <v>115.07064123454424</v>
      </c>
      <c r="P163" s="5">
        <v>84.742694722205187</v>
      </c>
      <c r="Q163" s="5">
        <v>101.03050488822711</v>
      </c>
      <c r="R163" s="5">
        <v>94.400409597354525</v>
      </c>
      <c r="S163" s="5">
        <v>92.629458820729056</v>
      </c>
    </row>
    <row r="164" spans="14:19" x14ac:dyDescent="0.25">
      <c r="N164" s="9">
        <v>44052</v>
      </c>
      <c r="O164" s="5">
        <v>116.82612863030768</v>
      </c>
      <c r="P164" s="5">
        <v>82.812036071406666</v>
      </c>
      <c r="Q164" s="5">
        <v>94.894594541642988</v>
      </c>
      <c r="R164" s="5">
        <v>89.843914598325284</v>
      </c>
      <c r="S164" s="5">
        <v>88.006316308487484</v>
      </c>
    </row>
    <row r="165" spans="14:19" x14ac:dyDescent="0.25">
      <c r="N165" s="9">
        <v>44053</v>
      </c>
      <c r="O165" s="5">
        <v>116.51279593597239</v>
      </c>
      <c r="P165" s="5">
        <v>85.346706746007399</v>
      </c>
      <c r="Q165" s="5">
        <v>94.248937128974745</v>
      </c>
      <c r="R165" s="5">
        <v>90.385397290645017</v>
      </c>
      <c r="S165" s="5">
        <v>91.598735888193687</v>
      </c>
    </row>
    <row r="166" spans="14:19" x14ac:dyDescent="0.25">
      <c r="N166" s="9">
        <v>44054</v>
      </c>
      <c r="O166" s="5">
        <v>113.12158535416467</v>
      </c>
      <c r="P166" s="5">
        <v>86.416048095208879</v>
      </c>
      <c r="Q166" s="5">
        <v>93.069708665582567</v>
      </c>
      <c r="R166" s="5">
        <v>92.099668689601614</v>
      </c>
      <c r="S166" s="5">
        <v>93.156364764689883</v>
      </c>
    </row>
    <row r="167" spans="14:19" x14ac:dyDescent="0.25">
      <c r="N167" s="9">
        <v>44055</v>
      </c>
      <c r="O167" s="5">
        <v>113.11070641234544</v>
      </c>
      <c r="P167" s="5">
        <v>83.277365396805919</v>
      </c>
      <c r="Q167" s="5">
        <v>93.708352109088764</v>
      </c>
      <c r="R167" s="5">
        <v>93.153029078906997</v>
      </c>
      <c r="S167" s="5">
        <v>95.243114118607181</v>
      </c>
    </row>
    <row r="168" spans="14:19" x14ac:dyDescent="0.25">
      <c r="N168" s="9">
        <v>44056</v>
      </c>
      <c r="O168" s="5">
        <v>111.8752516054826</v>
      </c>
      <c r="P168" s="5">
        <v>88.277365396805919</v>
      </c>
      <c r="Q168" s="5">
        <v>96.919946709508039</v>
      </c>
      <c r="R168" s="5">
        <v>93.096787729615642</v>
      </c>
      <c r="S168" s="5">
        <v>97.360858439880303</v>
      </c>
    </row>
    <row r="169" spans="14:19" x14ac:dyDescent="0.25">
      <c r="N169" s="9">
        <v>44057</v>
      </c>
      <c r="O169" s="5">
        <v>108.51754049650148</v>
      </c>
      <c r="P169" s="5">
        <v>86.277365396805919</v>
      </c>
      <c r="Q169" s="5">
        <v>95.002860445524192</v>
      </c>
      <c r="R169" s="5">
        <v>93.203170308575864</v>
      </c>
      <c r="S169" s="5">
        <v>94.174646354733412</v>
      </c>
    </row>
    <row r="170" spans="14:19" x14ac:dyDescent="0.25">
      <c r="N170" s="9">
        <v>44058</v>
      </c>
      <c r="O170" s="5">
        <v>115.7242403910668</v>
      </c>
      <c r="P170" s="5">
        <v>85.346706746007399</v>
      </c>
      <c r="Q170" s="5">
        <v>100.33933504437609</v>
      </c>
      <c r="R170" s="5">
        <v>92.091144805817038</v>
      </c>
      <c r="S170" s="5">
        <v>94.076599054678994</v>
      </c>
    </row>
    <row r="171" spans="14:19" x14ac:dyDescent="0.25">
      <c r="N171" s="9">
        <v>44059</v>
      </c>
      <c r="O171" s="5">
        <v>114.3617847215566</v>
      </c>
      <c r="P171" s="5">
        <v>83.208024047604439</v>
      </c>
      <c r="Q171" s="5">
        <v>93.440978820947862</v>
      </c>
      <c r="R171" s="5">
        <v>89.318270922971905</v>
      </c>
      <c r="S171" s="5">
        <v>90.753736228237216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171"/>
  <sheetViews>
    <sheetView workbookViewId="0"/>
  </sheetViews>
  <sheetFormatPr defaultRowHeight="15" x14ac:dyDescent="0.25"/>
  <cols>
    <col min="14" max="14" width="17.42578125" style="9" customWidth="1"/>
    <col min="15" max="15" width="11.85546875" customWidth="1"/>
    <col min="16" max="16" width="14" customWidth="1"/>
    <col min="17" max="17" width="18.42578125" customWidth="1"/>
    <col min="18" max="18" width="13.85546875" customWidth="1"/>
    <col min="19" max="19" width="10.5703125" bestFit="1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174</v>
      </c>
      <c r="AF1" s="39" t="s">
        <v>16</v>
      </c>
      <c r="AG1" s="40">
        <v>43906</v>
      </c>
      <c r="AH1" s="39"/>
    </row>
    <row r="2" spans="1:34" x14ac:dyDescent="0.25">
      <c r="N2" t="s">
        <v>55</v>
      </c>
      <c r="O2" s="22" t="s">
        <v>94</v>
      </c>
      <c r="P2" s="22" t="s">
        <v>51</v>
      </c>
      <c r="Q2" s="22" t="s">
        <v>52</v>
      </c>
      <c r="R2" s="22" t="s">
        <v>53</v>
      </c>
      <c r="S2" s="22" t="s">
        <v>54</v>
      </c>
      <c r="AF2" s="39" t="s">
        <v>17</v>
      </c>
      <c r="AG2" s="40">
        <v>43913</v>
      </c>
      <c r="AH2" s="39"/>
    </row>
    <row r="3" spans="1:34" x14ac:dyDescent="0.25">
      <c r="N3" s="9">
        <v>43891</v>
      </c>
      <c r="O3" s="5">
        <v>114.07313332694335</v>
      </c>
      <c r="P3" s="5">
        <v>110.20802404760444</v>
      </c>
      <c r="Q3" s="5">
        <v>111.31549146764365</v>
      </c>
      <c r="R3" s="5">
        <v>101.55933838127626</v>
      </c>
      <c r="S3" s="5">
        <v>100.57546840995647</v>
      </c>
      <c r="AF3" s="39" t="s">
        <v>18</v>
      </c>
      <c r="AG3" s="40">
        <v>43980</v>
      </c>
      <c r="AH3" s="39"/>
    </row>
    <row r="4" spans="1:34" x14ac:dyDescent="0.25">
      <c r="N4" s="9">
        <v>43892</v>
      </c>
      <c r="O4" s="5">
        <v>109.44215470142817</v>
      </c>
      <c r="P4" s="5">
        <v>107.13868269840296</v>
      </c>
      <c r="Q4" s="5">
        <v>107.48429693775591</v>
      </c>
      <c r="R4" s="5">
        <v>105.73059266357276</v>
      </c>
      <c r="S4" s="5">
        <v>106.11402509521218</v>
      </c>
      <c r="AF4" s="39" t="s">
        <v>19</v>
      </c>
      <c r="AG4" s="40">
        <v>44001</v>
      </c>
      <c r="AH4" s="39"/>
    </row>
    <row r="5" spans="1:34" x14ac:dyDescent="0.25">
      <c r="N5" s="9">
        <v>43893</v>
      </c>
      <c r="O5" s="5">
        <v>110.56441100354644</v>
      </c>
      <c r="P5" s="5">
        <v>106.3467067460074</v>
      </c>
      <c r="Q5" s="5">
        <v>109.71769753727395</v>
      </c>
      <c r="R5" s="5">
        <v>108.83656188740457</v>
      </c>
      <c r="S5" s="5">
        <v>106.87120001360174</v>
      </c>
      <c r="AF5" s="39" t="s">
        <v>20</v>
      </c>
      <c r="AG5" s="40">
        <v>44022</v>
      </c>
      <c r="AH5" s="39"/>
    </row>
    <row r="6" spans="1:34" x14ac:dyDescent="0.25">
      <c r="N6" s="9">
        <v>43894</v>
      </c>
      <c r="O6" s="5">
        <v>112.66016486149718</v>
      </c>
      <c r="P6" s="5">
        <v>107.67335337300371</v>
      </c>
      <c r="Q6" s="5">
        <v>107.61605376070219</v>
      </c>
      <c r="R6" s="5">
        <v>107.52318233345233</v>
      </c>
      <c r="S6" s="5">
        <v>108.7536682195321</v>
      </c>
      <c r="AF6" s="39" t="s">
        <v>21</v>
      </c>
      <c r="AG6" s="40">
        <v>44027</v>
      </c>
      <c r="AH6" s="39"/>
    </row>
    <row r="7" spans="1:34" x14ac:dyDescent="0.25">
      <c r="N7" s="9">
        <v>43895</v>
      </c>
      <c r="O7" s="5">
        <v>109.25764401418576</v>
      </c>
      <c r="P7" s="5">
        <v>107.02006011901111</v>
      </c>
      <c r="Q7" s="5">
        <v>107.4638232009561</v>
      </c>
      <c r="R7" s="5">
        <v>105.89433139807977</v>
      </c>
      <c r="S7" s="5">
        <v>106.38315679406963</v>
      </c>
      <c r="AF7" s="39" t="s">
        <v>22</v>
      </c>
      <c r="AG7" s="40">
        <v>44055</v>
      </c>
      <c r="AH7" s="39"/>
    </row>
    <row r="8" spans="1:34" x14ac:dyDescent="0.25">
      <c r="N8" s="9">
        <v>43896</v>
      </c>
      <c r="O8" s="5">
        <v>105.23545480686283</v>
      </c>
      <c r="P8" s="5">
        <v>106.41604809520888</v>
      </c>
      <c r="Q8" s="5">
        <v>109.13257969083678</v>
      </c>
      <c r="R8" s="5">
        <v>104.13567442646976</v>
      </c>
      <c r="S8" s="5">
        <v>103.56230447497279</v>
      </c>
      <c r="AF8" s="39"/>
      <c r="AH8" s="39"/>
    </row>
    <row r="9" spans="1:34" x14ac:dyDescent="0.25">
      <c r="N9" s="9">
        <v>43897</v>
      </c>
      <c r="O9" s="5">
        <v>106.35296654845203</v>
      </c>
      <c r="P9" s="5">
        <v>102.27736539680592</v>
      </c>
      <c r="Q9" s="5">
        <v>103.980917301777</v>
      </c>
      <c r="R9" s="5">
        <v>103.51946213729653</v>
      </c>
      <c r="S9" s="5">
        <v>99.634266186071812</v>
      </c>
      <c r="AF9" s="39"/>
      <c r="AG9" s="40">
        <v>43906</v>
      </c>
      <c r="AH9" s="39">
        <v>0</v>
      </c>
    </row>
    <row r="10" spans="1:34" x14ac:dyDescent="0.25">
      <c r="N10" s="9">
        <v>43898</v>
      </c>
      <c r="O10" s="5">
        <v>119.69074091824021</v>
      </c>
      <c r="P10" s="5">
        <v>107.41604809520888</v>
      </c>
      <c r="Q10" s="5">
        <v>109.08285495973826</v>
      </c>
      <c r="R10" s="5">
        <v>114.77163381745987</v>
      </c>
      <c r="S10" s="5">
        <v>103.44543151523395</v>
      </c>
      <c r="AF10" s="39"/>
      <c r="AG10" s="40">
        <v>43906</v>
      </c>
      <c r="AH10" s="39">
        <v>1</v>
      </c>
    </row>
    <row r="11" spans="1:34" x14ac:dyDescent="0.25">
      <c r="N11" s="9">
        <v>43899</v>
      </c>
      <c r="O11" s="5">
        <v>108.5265982938752</v>
      </c>
      <c r="P11" s="5">
        <v>106.20802404760444</v>
      </c>
      <c r="Q11" s="5">
        <v>104.2514057326463</v>
      </c>
      <c r="R11" s="5">
        <v>102.80882325310486</v>
      </c>
      <c r="S11" s="5">
        <v>102.40709585826986</v>
      </c>
      <c r="AF11" s="39"/>
      <c r="AH11" s="39"/>
    </row>
    <row r="12" spans="1:34" x14ac:dyDescent="0.25">
      <c r="N12" s="9">
        <v>43900</v>
      </c>
      <c r="O12" s="5">
        <v>106.39121058180773</v>
      </c>
      <c r="P12" s="5">
        <v>106.20802404760444</v>
      </c>
      <c r="Q12" s="5">
        <v>104.79363648831331</v>
      </c>
      <c r="R12" s="5">
        <v>100.41718179483807</v>
      </c>
      <c r="S12" s="5">
        <v>101.96120528427639</v>
      </c>
      <c r="AF12" s="39"/>
      <c r="AG12" s="40">
        <v>43913</v>
      </c>
      <c r="AH12" s="39">
        <v>0</v>
      </c>
    </row>
    <row r="13" spans="1:34" x14ac:dyDescent="0.25">
      <c r="N13" s="9">
        <v>43901</v>
      </c>
      <c r="O13" s="5">
        <v>105.10663279976995</v>
      </c>
      <c r="P13" s="5">
        <v>104.27736539680592</v>
      </c>
      <c r="Q13" s="5">
        <v>103.64448188711036</v>
      </c>
      <c r="R13" s="5">
        <v>101.1643963449386</v>
      </c>
      <c r="S13" s="5">
        <v>99.977693144722522</v>
      </c>
      <c r="AF13" s="39"/>
      <c r="AG13" s="40">
        <v>43913</v>
      </c>
      <c r="AH13" s="39">
        <v>1</v>
      </c>
    </row>
    <row r="14" spans="1:34" x14ac:dyDescent="0.25">
      <c r="N14" s="9">
        <v>43902</v>
      </c>
      <c r="O14" s="5">
        <v>100.37990031630403</v>
      </c>
      <c r="P14" s="5">
        <v>103.02006011901111</v>
      </c>
      <c r="Q14" s="5">
        <v>102.99004721694324</v>
      </c>
      <c r="R14" s="5">
        <v>97.604375301404787</v>
      </c>
      <c r="S14" s="5">
        <v>102.24480583514691</v>
      </c>
      <c r="AF14" s="39"/>
      <c r="AH14" s="39"/>
    </row>
    <row r="15" spans="1:34" x14ac:dyDescent="0.25">
      <c r="N15" s="9">
        <v>43903</v>
      </c>
      <c r="O15" s="5">
        <v>104.81117607591297</v>
      </c>
      <c r="P15" s="5">
        <v>102.95071876980963</v>
      </c>
      <c r="Q15" s="5">
        <v>104.95879782919613</v>
      </c>
      <c r="R15" s="5">
        <v>97.581340147429998</v>
      </c>
      <c r="S15" s="5">
        <v>99.786197633297064</v>
      </c>
      <c r="AF15" s="39"/>
      <c r="AG15" s="40">
        <v>43980</v>
      </c>
      <c r="AH15" s="39">
        <v>0</v>
      </c>
    </row>
    <row r="16" spans="1:34" x14ac:dyDescent="0.25">
      <c r="N16" s="9">
        <v>43904</v>
      </c>
      <c r="O16" s="5">
        <v>103.46434390875108</v>
      </c>
      <c r="P16" s="5">
        <v>96.624072142813333</v>
      </c>
      <c r="Q16" s="5">
        <v>94.522364373738753</v>
      </c>
      <c r="R16" s="5">
        <v>92.716588692858352</v>
      </c>
      <c r="S16" s="5">
        <v>91.82389145810663</v>
      </c>
      <c r="AF16" s="39"/>
      <c r="AG16" s="40">
        <v>43980</v>
      </c>
      <c r="AH16" s="39">
        <v>1</v>
      </c>
    </row>
    <row r="17" spans="14:34" x14ac:dyDescent="0.25">
      <c r="N17" s="9">
        <v>43905</v>
      </c>
      <c r="O17" s="5">
        <v>107.87343046103709</v>
      </c>
      <c r="P17" s="5">
        <v>100.02006011901111</v>
      </c>
      <c r="Q17" s="5">
        <v>101.91877118395016</v>
      </c>
      <c r="R17" s="5">
        <v>95.727060356111707</v>
      </c>
      <c r="S17" s="5">
        <v>96.346444844940152</v>
      </c>
      <c r="AF17" s="39"/>
      <c r="AH17" s="39"/>
    </row>
    <row r="18" spans="14:34" x14ac:dyDescent="0.25">
      <c r="N18" s="9">
        <v>43906</v>
      </c>
      <c r="O18" s="5">
        <v>103.95087702482508</v>
      </c>
      <c r="P18" s="5">
        <v>103.08940146821259</v>
      </c>
      <c r="Q18" s="5">
        <v>100.57900511353618</v>
      </c>
      <c r="R18" s="5">
        <v>95.058702691192408</v>
      </c>
      <c r="S18" s="5">
        <v>95.987830692328615</v>
      </c>
      <c r="AF18" s="39"/>
      <c r="AG18" s="40">
        <v>44001</v>
      </c>
      <c r="AH18" s="39">
        <v>0</v>
      </c>
    </row>
    <row r="19" spans="14:34" x14ac:dyDescent="0.25">
      <c r="N19" s="9">
        <v>43907</v>
      </c>
      <c r="O19" s="5">
        <v>94.206699894565318</v>
      </c>
      <c r="P19" s="5">
        <v>93.762754841216292</v>
      </c>
      <c r="Q19" s="5">
        <v>91.778139143041869</v>
      </c>
      <c r="R19" s="5">
        <v>85.113916915619185</v>
      </c>
      <c r="S19" s="5">
        <v>87.929581236398263</v>
      </c>
      <c r="AF19" s="39"/>
      <c r="AG19" s="40">
        <v>44001</v>
      </c>
      <c r="AH19" s="39">
        <v>1</v>
      </c>
    </row>
    <row r="20" spans="14:34" x14ac:dyDescent="0.25">
      <c r="N20" s="9">
        <v>43908</v>
      </c>
      <c r="O20" s="5">
        <v>92.06225438512412</v>
      </c>
      <c r="P20" s="5">
        <v>88.297425515817025</v>
      </c>
      <c r="Q20" s="5">
        <v>84.919848749044888</v>
      </c>
      <c r="R20" s="5">
        <v>80.88543173690573</v>
      </c>
      <c r="S20" s="5">
        <v>83.582082256528835</v>
      </c>
      <c r="AF20" s="39"/>
      <c r="AH20" s="39"/>
    </row>
    <row r="21" spans="14:34" x14ac:dyDescent="0.25">
      <c r="N21" s="9">
        <v>43909</v>
      </c>
      <c r="O21" s="5">
        <v>87.720166778491318</v>
      </c>
      <c r="P21" s="5">
        <v>88.040120238022212</v>
      </c>
      <c r="Q21" s="5">
        <v>84.933955055739503</v>
      </c>
      <c r="R21" s="5">
        <v>80.99515247167578</v>
      </c>
      <c r="S21" s="5">
        <v>86.493135371327526</v>
      </c>
      <c r="AF21" s="39"/>
      <c r="AG21" s="40">
        <v>44022</v>
      </c>
      <c r="AH21" s="39">
        <v>0</v>
      </c>
    </row>
    <row r="22" spans="14:34" x14ac:dyDescent="0.25">
      <c r="N22" s="9">
        <v>43910</v>
      </c>
      <c r="O22" s="5">
        <v>81.391210581807726</v>
      </c>
      <c r="P22" s="5">
        <v>79.970778888820732</v>
      </c>
      <c r="Q22" s="5">
        <v>77.491114985991658</v>
      </c>
      <c r="R22" s="5">
        <v>72.906769629671388</v>
      </c>
      <c r="S22" s="5">
        <v>77.961689846300331</v>
      </c>
      <c r="AF22" s="39"/>
      <c r="AG22" s="40">
        <v>44022</v>
      </c>
      <c r="AH22" s="39">
        <v>1</v>
      </c>
    </row>
    <row r="23" spans="14:34" x14ac:dyDescent="0.25">
      <c r="N23" s="9">
        <v>43911</v>
      </c>
      <c r="O23" s="5">
        <v>57.993434295025402</v>
      </c>
      <c r="P23" s="5">
        <v>59.574790912622952</v>
      </c>
      <c r="Q23" s="5">
        <v>54.267921866734589</v>
      </c>
      <c r="R23" s="5">
        <v>52.942844259060934</v>
      </c>
      <c r="S23" s="5">
        <v>58.088827869967353</v>
      </c>
      <c r="AF23" s="39"/>
      <c r="AH23" s="39"/>
    </row>
    <row r="24" spans="14:34" x14ac:dyDescent="0.25">
      <c r="N24" s="9">
        <v>43912</v>
      </c>
      <c r="O24" s="5">
        <v>50.31807725486437</v>
      </c>
      <c r="P24" s="5">
        <v>53.901437539619252</v>
      </c>
      <c r="Q24" s="5">
        <v>51.258223780882041</v>
      </c>
      <c r="R24" s="5">
        <v>48.85627141148251</v>
      </c>
      <c r="S24" s="5">
        <v>55.710809983677905</v>
      </c>
      <c r="AF24" s="39"/>
      <c r="AG24" s="40">
        <v>44027</v>
      </c>
      <c r="AH24" s="39">
        <v>0</v>
      </c>
    </row>
    <row r="25" spans="14:34" x14ac:dyDescent="0.25">
      <c r="N25" s="9">
        <v>43913</v>
      </c>
      <c r="O25" s="5">
        <v>58.457778203776485</v>
      </c>
      <c r="P25" s="5">
        <v>57.693413492014813</v>
      </c>
      <c r="Q25" s="5">
        <v>55.675927195783785</v>
      </c>
      <c r="R25" s="5">
        <v>53.708315327333423</v>
      </c>
      <c r="S25" s="5">
        <v>61.340239050598477</v>
      </c>
      <c r="AF25" s="39"/>
      <c r="AG25" s="40">
        <v>44027</v>
      </c>
      <c r="AH25" s="39">
        <v>1</v>
      </c>
    </row>
    <row r="26" spans="14:34" x14ac:dyDescent="0.25">
      <c r="N26" s="9">
        <v>43914</v>
      </c>
      <c r="O26" s="5">
        <v>28.43084443592447</v>
      </c>
      <c r="P26" s="5">
        <v>29.812036071406666</v>
      </c>
      <c r="Q26" s="5">
        <v>27.354127074312814</v>
      </c>
      <c r="R26" s="5">
        <v>29.09357483293563</v>
      </c>
      <c r="S26" s="5">
        <v>34.428960656964094</v>
      </c>
      <c r="AF26" s="39"/>
      <c r="AH26" s="39"/>
    </row>
    <row r="27" spans="14:34" x14ac:dyDescent="0.25">
      <c r="N27" s="9">
        <v>43915</v>
      </c>
      <c r="O27" s="5">
        <v>24.257644014185757</v>
      </c>
      <c r="P27" s="5">
        <v>27.346706746007413</v>
      </c>
      <c r="Q27" s="5">
        <v>23.799690444936431</v>
      </c>
      <c r="R27" s="5">
        <v>25.85151782750566</v>
      </c>
      <c r="S27" s="5">
        <v>30.275418253536444</v>
      </c>
      <c r="AF27" s="39"/>
      <c r="AG27" s="40">
        <v>44055</v>
      </c>
      <c r="AH27" s="39">
        <v>0</v>
      </c>
    </row>
    <row r="28" spans="14:34" x14ac:dyDescent="0.25">
      <c r="N28" s="9">
        <v>43916</v>
      </c>
      <c r="O28" s="5">
        <v>25.084443592447045</v>
      </c>
      <c r="P28" s="5">
        <v>26.416048095208879</v>
      </c>
      <c r="Q28" s="5">
        <v>22.968495915048692</v>
      </c>
      <c r="R28" s="5">
        <v>23.674025640543888</v>
      </c>
      <c r="S28" s="5">
        <v>30.096572361262247</v>
      </c>
      <c r="AG28" s="40">
        <v>44055</v>
      </c>
      <c r="AH28" s="39">
        <v>1</v>
      </c>
    </row>
    <row r="29" spans="14:34" x14ac:dyDescent="0.25">
      <c r="N29" s="9">
        <v>43917</v>
      </c>
      <c r="O29" s="5">
        <v>22.464343908751076</v>
      </c>
      <c r="P29" s="5">
        <v>25.881377420608146</v>
      </c>
      <c r="Q29" s="5">
        <v>22.280911424149224</v>
      </c>
      <c r="R29" s="5">
        <v>22.562006400741538</v>
      </c>
      <c r="S29" s="5">
        <v>28.829213139281833</v>
      </c>
    </row>
    <row r="30" spans="14:34" x14ac:dyDescent="0.25">
      <c r="N30" s="9">
        <v>43918</v>
      </c>
      <c r="O30" s="5">
        <v>15.520032588900605</v>
      </c>
      <c r="P30" s="5">
        <v>17.812036071406666</v>
      </c>
      <c r="Q30" s="5">
        <v>15.006053956623106</v>
      </c>
      <c r="R30" s="5">
        <v>17.255465995277731</v>
      </c>
      <c r="S30" s="5">
        <v>23.776519144450475</v>
      </c>
    </row>
    <row r="31" spans="14:34" x14ac:dyDescent="0.25">
      <c r="N31" s="9">
        <v>43919</v>
      </c>
      <c r="O31" s="5">
        <v>14.822055017732197</v>
      </c>
      <c r="P31" s="5">
        <v>17.208024047604454</v>
      </c>
      <c r="Q31" s="5">
        <v>16.42318920083855</v>
      </c>
      <c r="R31" s="5">
        <v>17.664217850678597</v>
      </c>
      <c r="S31" s="5">
        <v>24.628553454842219</v>
      </c>
    </row>
    <row r="32" spans="14:34" x14ac:dyDescent="0.25">
      <c r="N32" s="9">
        <v>43920</v>
      </c>
      <c r="O32" s="5">
        <v>25.235454806862833</v>
      </c>
      <c r="P32" s="5">
        <v>28.346706746007413</v>
      </c>
      <c r="Q32" s="5">
        <v>26.147763562626125</v>
      </c>
      <c r="R32" s="5">
        <v>26.114230063443756</v>
      </c>
      <c r="S32" s="5">
        <v>33.307875408052226</v>
      </c>
    </row>
    <row r="33" spans="14:213" x14ac:dyDescent="0.25">
      <c r="N33" s="9">
        <v>43921</v>
      </c>
      <c r="O33" s="5">
        <v>24.977810792677076</v>
      </c>
      <c r="P33" s="5">
        <v>27.950718769809626</v>
      </c>
      <c r="Q33" s="5">
        <v>25.455770850884591</v>
      </c>
      <c r="R33" s="5">
        <v>26.054024262693446</v>
      </c>
      <c r="S33" s="5">
        <v>32.898888057671385</v>
      </c>
    </row>
    <row r="34" spans="14:213" x14ac:dyDescent="0.25">
      <c r="N34" s="9">
        <v>43922</v>
      </c>
      <c r="O34" s="5">
        <v>23.257644014185757</v>
      </c>
      <c r="P34" s="5">
        <v>27.416048095208879</v>
      </c>
      <c r="Q34" s="5">
        <v>24.482298544307525</v>
      </c>
      <c r="R34" s="5">
        <v>24.70460139413413</v>
      </c>
      <c r="S34" s="5">
        <v>31.48509759249184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43"/>
      <c r="AG34" s="43"/>
      <c r="AH34" s="43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</row>
    <row r="35" spans="14:213" x14ac:dyDescent="0.25">
      <c r="N35" s="9">
        <v>43923</v>
      </c>
      <c r="O35" s="5">
        <v>21.486533116074</v>
      </c>
      <c r="P35" s="5">
        <v>25.950718769809626</v>
      </c>
      <c r="Q35" s="5">
        <v>23.349150682784426</v>
      </c>
      <c r="R35" s="5">
        <v>24.19272369714848</v>
      </c>
      <c r="S35" s="5">
        <v>31.092559847660496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43"/>
      <c r="AG35" s="44"/>
      <c r="AH35" s="43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</row>
    <row r="36" spans="14:213" x14ac:dyDescent="0.25">
      <c r="N36" s="9">
        <v>43924</v>
      </c>
      <c r="O36" s="5">
        <v>22.106632799769969</v>
      </c>
      <c r="P36" s="5">
        <v>25.881377420608146</v>
      </c>
      <c r="Q36" s="5">
        <v>22.012930781136731</v>
      </c>
      <c r="R36" s="5">
        <v>22.909744534004744</v>
      </c>
      <c r="S36" s="5">
        <v>29.899096334330793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43"/>
      <c r="AG36" s="44"/>
      <c r="AH36" s="43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</row>
    <row r="37" spans="14:213" x14ac:dyDescent="0.25">
      <c r="N37" s="9">
        <v>43925</v>
      </c>
      <c r="O37" s="5">
        <v>17</v>
      </c>
      <c r="P37" s="5">
        <v>19.346706746007413</v>
      </c>
      <c r="Q37" s="5">
        <v>16.86377617993378</v>
      </c>
      <c r="R37" s="5">
        <v>18.045143390388873</v>
      </c>
      <c r="S37" s="5">
        <v>24.981624897986947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43"/>
      <c r="AG37" s="44"/>
      <c r="AH37" s="43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</row>
    <row r="38" spans="14:213" x14ac:dyDescent="0.25">
      <c r="N38" s="9">
        <v>43926</v>
      </c>
      <c r="O38" s="5">
        <v>17.46434390875109</v>
      </c>
      <c r="P38" s="5">
        <v>20.277365396805919</v>
      </c>
      <c r="Q38" s="5">
        <v>17.932838306459502</v>
      </c>
      <c r="R38" s="5">
        <v>18.97600035072557</v>
      </c>
      <c r="S38" s="5">
        <v>26.582082256528835</v>
      </c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45"/>
      <c r="AG38" s="45"/>
      <c r="AH38" s="4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</row>
    <row r="39" spans="14:213" x14ac:dyDescent="0.25">
      <c r="N39" s="9">
        <v>43927</v>
      </c>
      <c r="O39" s="5"/>
      <c r="P39" s="5">
        <v>27.881377420608146</v>
      </c>
      <c r="Q39" s="5">
        <v>23.911287004564969</v>
      </c>
      <c r="R39" s="5"/>
      <c r="S39" s="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43"/>
      <c r="AG39" s="44"/>
      <c r="AH39" s="43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</row>
    <row r="40" spans="14:213" x14ac:dyDescent="0.25">
      <c r="N40" s="9">
        <v>43928</v>
      </c>
      <c r="O40" s="5"/>
      <c r="P40" s="5">
        <v>27.950718769809626</v>
      </c>
      <c r="Q40" s="5">
        <v>25.117650516251643</v>
      </c>
      <c r="R40" s="5"/>
      <c r="S40" s="5"/>
    </row>
    <row r="41" spans="14:213" x14ac:dyDescent="0.25">
      <c r="N41" s="9">
        <v>43929</v>
      </c>
      <c r="O41" s="5">
        <v>23.726732483465923</v>
      </c>
      <c r="P41" s="5">
        <v>26.416048095208879</v>
      </c>
      <c r="Q41" s="5">
        <v>24.117650516251643</v>
      </c>
      <c r="R41" s="5"/>
      <c r="S41" s="5"/>
    </row>
    <row r="42" spans="14:213" x14ac:dyDescent="0.25">
      <c r="N42" s="9">
        <v>43930</v>
      </c>
      <c r="O42" s="5">
        <v>26.693233010639318</v>
      </c>
      <c r="P42" s="5">
        <v>28.020060119011106</v>
      </c>
      <c r="Q42" s="5">
        <v>24.572343802041502</v>
      </c>
      <c r="R42" s="5"/>
      <c r="S42" s="5"/>
    </row>
    <row r="43" spans="14:213" x14ac:dyDescent="0.25">
      <c r="N43" s="9">
        <v>43931</v>
      </c>
      <c r="O43" s="5">
        <v>22.748921690788848</v>
      </c>
      <c r="P43" s="5">
        <v>25.881377420608146</v>
      </c>
      <c r="Q43" s="5">
        <v>22.318469465723638</v>
      </c>
      <c r="R43" s="5"/>
      <c r="S43" s="5">
        <v>31.631486330250269</v>
      </c>
    </row>
    <row r="44" spans="14:213" x14ac:dyDescent="0.25">
      <c r="N44" s="9">
        <v>43932</v>
      </c>
      <c r="O44" s="5">
        <v>18.97781079267709</v>
      </c>
      <c r="P44" s="5">
        <v>20.346706746007413</v>
      </c>
      <c r="Q44" s="5">
        <v>17.455770850884591</v>
      </c>
      <c r="R44" s="5"/>
      <c r="S44" s="5">
        <v>27.044286418661585</v>
      </c>
    </row>
    <row r="45" spans="14:213" x14ac:dyDescent="0.25">
      <c r="N45" s="9">
        <v>43933</v>
      </c>
      <c r="O45" s="5"/>
      <c r="P45" s="5">
        <v>17.277365396805919</v>
      </c>
      <c r="Q45" s="5">
        <v>15.297486334515384</v>
      </c>
      <c r="R45" s="5"/>
      <c r="S45" s="5"/>
    </row>
    <row r="46" spans="14:213" x14ac:dyDescent="0.25">
      <c r="N46" s="9">
        <v>43934</v>
      </c>
      <c r="O46" s="5"/>
      <c r="P46" s="5">
        <v>23.881377420608146</v>
      </c>
      <c r="Q46" s="5">
        <v>21.936991830097384</v>
      </c>
      <c r="R46" s="5"/>
      <c r="S46" s="5"/>
    </row>
    <row r="47" spans="14:213" x14ac:dyDescent="0.25">
      <c r="N47" s="9">
        <v>43935</v>
      </c>
      <c r="O47" s="5"/>
      <c r="P47" s="5">
        <v>27.416048095208879</v>
      </c>
      <c r="Q47" s="5">
        <v>24.60302501910229</v>
      </c>
      <c r="R47" s="5"/>
      <c r="S47" s="5"/>
    </row>
    <row r="48" spans="14:213" x14ac:dyDescent="0.25">
      <c r="N48" s="9">
        <v>43936</v>
      </c>
      <c r="O48" s="5">
        <v>25.877743697881726</v>
      </c>
      <c r="P48" s="5">
        <v>28.950718769809626</v>
      </c>
      <c r="Q48" s="5">
        <v>25.572343802041502</v>
      </c>
      <c r="R48" s="5"/>
      <c r="S48" s="5"/>
    </row>
    <row r="49" spans="14:19" x14ac:dyDescent="0.25">
      <c r="N49" s="9">
        <v>43937</v>
      </c>
      <c r="O49" s="5">
        <v>26.184510687242408</v>
      </c>
      <c r="P49" s="5">
        <v>29.089401468212586</v>
      </c>
      <c r="Q49" s="5">
        <v>23.92041691973121</v>
      </c>
      <c r="R49" s="5"/>
      <c r="S49" s="5"/>
    </row>
    <row r="50" spans="14:19" x14ac:dyDescent="0.25">
      <c r="N50" s="9">
        <v>43938</v>
      </c>
      <c r="O50" s="5">
        <v>25.955621585354166</v>
      </c>
      <c r="P50" s="5">
        <v>28.020060119011106</v>
      </c>
      <c r="Q50" s="5">
        <v>24.476753982092831</v>
      </c>
      <c r="R50" s="5"/>
      <c r="S50" s="5">
        <v>32.884903767682246</v>
      </c>
    </row>
    <row r="51" spans="14:19" x14ac:dyDescent="0.25">
      <c r="N51" s="9">
        <v>43939</v>
      </c>
      <c r="O51" s="5">
        <v>20.206699894565318</v>
      </c>
      <c r="P51" s="5">
        <v>20.416048095208893</v>
      </c>
      <c r="Q51" s="5">
        <v>18.730628318410709</v>
      </c>
      <c r="R51" s="5"/>
      <c r="S51" s="5">
        <v>28.414691580522316</v>
      </c>
    </row>
    <row r="52" spans="14:19" x14ac:dyDescent="0.25">
      <c r="N52" s="9">
        <v>43940</v>
      </c>
      <c r="O52" s="5"/>
      <c r="P52" s="5">
        <v>21.881377420608146</v>
      </c>
      <c r="Q52" s="5">
        <v>20.773162751513496</v>
      </c>
      <c r="R52" s="5"/>
      <c r="S52" s="5"/>
    </row>
    <row r="53" spans="14:19" x14ac:dyDescent="0.25">
      <c r="N53" s="9">
        <v>43941</v>
      </c>
      <c r="O53" s="5"/>
      <c r="P53" s="5">
        <v>30.020060119011106</v>
      </c>
      <c r="Q53" s="5">
        <v>27.275935032620836</v>
      </c>
      <c r="R53" s="5"/>
      <c r="S53" s="5"/>
    </row>
    <row r="54" spans="14:19" x14ac:dyDescent="0.25">
      <c r="N54" s="9">
        <v>43942</v>
      </c>
      <c r="O54" s="5">
        <v>28.748921690788848</v>
      </c>
      <c r="P54" s="5">
        <v>28.485389444410373</v>
      </c>
      <c r="Q54" s="5">
        <v>27.693070276836281</v>
      </c>
      <c r="R54" s="5"/>
      <c r="S54" s="5"/>
    </row>
    <row r="55" spans="14:19" x14ac:dyDescent="0.25">
      <c r="N55" s="9">
        <v>43943</v>
      </c>
      <c r="O55" s="5">
        <v>28.106632799769955</v>
      </c>
      <c r="P55" s="5">
        <v>29.624072142813333</v>
      </c>
      <c r="Q55" s="5">
        <v>27.503281675515765</v>
      </c>
      <c r="R55" s="5"/>
      <c r="S55" s="5">
        <v>35.900533018226326</v>
      </c>
    </row>
    <row r="56" spans="14:19" x14ac:dyDescent="0.25">
      <c r="N56" s="9">
        <v>43944</v>
      </c>
      <c r="O56" s="5">
        <v>28.184510687242408</v>
      </c>
      <c r="P56" s="5">
        <v>29.693413492014798</v>
      </c>
      <c r="Q56" s="5">
        <v>26.910464136674449</v>
      </c>
      <c r="R56" s="5"/>
      <c r="S56" s="5">
        <v>37.065271354733405</v>
      </c>
    </row>
    <row r="57" spans="14:19" x14ac:dyDescent="0.25">
      <c r="N57" s="9">
        <v>43945</v>
      </c>
      <c r="O57" s="5">
        <v>26.955621585354166</v>
      </c>
      <c r="P57" s="5">
        <v>29.158742817414065</v>
      </c>
      <c r="Q57" s="5">
        <v>26.318469465723638</v>
      </c>
      <c r="R57" s="5"/>
      <c r="S57" s="5">
        <v>35.507978271218718</v>
      </c>
    </row>
    <row r="58" spans="14:19" x14ac:dyDescent="0.25">
      <c r="N58" s="9">
        <v>43946</v>
      </c>
      <c r="O58" s="5">
        <v>22.206699894565318</v>
      </c>
      <c r="P58" s="5">
        <v>23.020060119011106</v>
      </c>
      <c r="Q58" s="5">
        <v>19.979526263200171</v>
      </c>
      <c r="R58" s="5"/>
      <c r="S58" s="5">
        <v>30.20646167709468</v>
      </c>
    </row>
    <row r="59" spans="14:19" x14ac:dyDescent="0.25">
      <c r="N59" s="9">
        <v>43947</v>
      </c>
      <c r="O59" s="5"/>
      <c r="P59" s="5">
        <v>23.485389444410373</v>
      </c>
      <c r="Q59" s="5">
        <v>21.752179620305256</v>
      </c>
      <c r="R59" s="5"/>
      <c r="S59" s="5"/>
    </row>
    <row r="60" spans="14:19" x14ac:dyDescent="0.25">
      <c r="N60" s="9">
        <v>43948</v>
      </c>
      <c r="O60" s="5"/>
      <c r="P60" s="5">
        <v>30.693413492014798</v>
      </c>
      <c r="Q60" s="5">
        <v>28.269058208107211</v>
      </c>
      <c r="R60" s="5"/>
      <c r="S60" s="5"/>
    </row>
    <row r="61" spans="14:19" x14ac:dyDescent="0.25">
      <c r="N61" s="9">
        <v>43949</v>
      </c>
      <c r="O61" s="5">
        <v>30.977810792677076</v>
      </c>
      <c r="P61" s="5">
        <v>30.158742817414065</v>
      </c>
      <c r="Q61" s="5">
        <v>28.650535843733479</v>
      </c>
      <c r="R61" s="5"/>
      <c r="S61" s="5"/>
    </row>
    <row r="62" spans="14:19" x14ac:dyDescent="0.25">
      <c r="N62" s="9">
        <v>43950</v>
      </c>
      <c r="O62" s="5">
        <v>29.206699894565318</v>
      </c>
      <c r="P62" s="5">
        <v>30.693413492014798</v>
      </c>
      <c r="Q62" s="5">
        <v>27.693070276836281</v>
      </c>
      <c r="R62" s="5"/>
      <c r="S62" s="5">
        <v>35.378464193416761</v>
      </c>
    </row>
    <row r="63" spans="14:19" x14ac:dyDescent="0.25">
      <c r="N63" s="9">
        <v>43951</v>
      </c>
      <c r="O63" s="5">
        <v>29.413399789130651</v>
      </c>
      <c r="P63" s="5">
        <v>30.624072142813333</v>
      </c>
      <c r="Q63" s="5">
        <v>26.645559452205092</v>
      </c>
      <c r="R63" s="5"/>
      <c r="S63" s="5">
        <v>36.348939914309021</v>
      </c>
    </row>
    <row r="64" spans="14:19" x14ac:dyDescent="0.25">
      <c r="N64" s="9">
        <v>43952</v>
      </c>
      <c r="O64" s="5">
        <v>27.871177992907121</v>
      </c>
      <c r="P64" s="5">
        <v>30.624072142813333</v>
      </c>
      <c r="Q64" s="5">
        <v>26.460747242412964</v>
      </c>
      <c r="R64" s="5"/>
      <c r="S64" s="5">
        <v>35.694776931447223</v>
      </c>
    </row>
    <row r="65" spans="14:19" x14ac:dyDescent="0.25">
      <c r="N65" s="9">
        <v>43953</v>
      </c>
      <c r="O65" s="5">
        <v>23.391210581807726</v>
      </c>
      <c r="P65" s="5">
        <v>24.020060119011106</v>
      </c>
      <c r="Q65" s="5">
        <v>21.2068729060951</v>
      </c>
      <c r="R65" s="5"/>
      <c r="S65" s="5">
        <v>31.047478577257891</v>
      </c>
    </row>
    <row r="66" spans="14:19" x14ac:dyDescent="0.25">
      <c r="N66" s="9">
        <v>43954</v>
      </c>
      <c r="O66" s="5"/>
      <c r="P66" s="5">
        <v>27.020060119011106</v>
      </c>
      <c r="Q66" s="5">
        <v>23.313493074195264</v>
      </c>
      <c r="R66" s="5"/>
      <c r="S66" s="5"/>
    </row>
    <row r="67" spans="14:19" x14ac:dyDescent="0.25">
      <c r="N67" s="9">
        <v>43955</v>
      </c>
      <c r="O67" s="5"/>
      <c r="P67" s="5">
        <v>34.624072142813333</v>
      </c>
      <c r="Q67" s="5">
        <v>30.126780431417885</v>
      </c>
      <c r="R67" s="5"/>
      <c r="S67" s="5"/>
    </row>
    <row r="68" spans="14:19" x14ac:dyDescent="0.25">
      <c r="N68" s="9">
        <v>43956</v>
      </c>
      <c r="O68" s="5"/>
      <c r="P68" s="5">
        <v>32.089401468212586</v>
      </c>
      <c r="Q68" s="5">
        <v>31.285064947787077</v>
      </c>
      <c r="R68" s="5"/>
      <c r="S68" s="5"/>
    </row>
    <row r="69" spans="14:19" x14ac:dyDescent="0.25">
      <c r="N69" s="9">
        <v>43957</v>
      </c>
      <c r="O69" s="5">
        <v>33.446899261957256</v>
      </c>
      <c r="P69" s="5">
        <v>33.089401468212586</v>
      </c>
      <c r="Q69" s="5">
        <v>31.220979212789715</v>
      </c>
      <c r="R69" s="5"/>
      <c r="S69" s="5"/>
    </row>
    <row r="70" spans="14:19" x14ac:dyDescent="0.25">
      <c r="N70" s="9">
        <v>43958</v>
      </c>
      <c r="O70" s="5">
        <v>32.49127767660309</v>
      </c>
      <c r="P70" s="5">
        <v>33.693413492014813</v>
      </c>
      <c r="Q70" s="5">
        <v>31.645559452205092</v>
      </c>
      <c r="R70" s="5"/>
      <c r="S70" s="5">
        <v>40.889247823721433</v>
      </c>
    </row>
    <row r="71" spans="14:19" x14ac:dyDescent="0.25">
      <c r="N71" s="9">
        <v>43959</v>
      </c>
      <c r="O71" s="5">
        <v>28.284577782037772</v>
      </c>
      <c r="P71" s="5">
        <v>30.089401468212586</v>
      </c>
      <c r="Q71" s="5">
        <v>28.233400599518035</v>
      </c>
      <c r="R71" s="5"/>
      <c r="S71" s="5">
        <v>37.553055291077264</v>
      </c>
    </row>
    <row r="72" spans="14:19" x14ac:dyDescent="0.25">
      <c r="N72" s="9">
        <v>43960</v>
      </c>
      <c r="O72" s="5">
        <v>21.033499472826605</v>
      </c>
      <c r="P72" s="5">
        <v>24.020060119011106</v>
      </c>
      <c r="Q72" s="5">
        <v>22.68311749377952</v>
      </c>
      <c r="R72" s="5"/>
      <c r="S72" s="5">
        <v>32.072816070457009</v>
      </c>
    </row>
    <row r="73" spans="14:19" x14ac:dyDescent="0.25">
      <c r="N73" s="9">
        <v>43961</v>
      </c>
      <c r="O73" s="5"/>
      <c r="P73" s="5">
        <v>23.881377420608146</v>
      </c>
      <c r="Q73" s="5">
        <v>23.562391018984741</v>
      </c>
      <c r="R73" s="5"/>
      <c r="S73" s="5"/>
    </row>
    <row r="74" spans="14:19" x14ac:dyDescent="0.25">
      <c r="N74" s="9">
        <v>43962</v>
      </c>
      <c r="O74" s="5"/>
      <c r="P74" s="5">
        <v>35.624072142813333</v>
      </c>
      <c r="Q74" s="5">
        <v>32.803843968574284</v>
      </c>
      <c r="R74" s="5"/>
      <c r="S74" s="5"/>
    </row>
    <row r="75" spans="14:19" x14ac:dyDescent="0.25">
      <c r="N75" s="9">
        <v>43963</v>
      </c>
      <c r="O75" s="5"/>
      <c r="P75" s="5">
        <v>31.624072142813333</v>
      </c>
      <c r="Q75" s="5">
        <v>32.041711565212282</v>
      </c>
      <c r="R75" s="5"/>
      <c r="S75" s="5"/>
    </row>
    <row r="76" spans="14:19" x14ac:dyDescent="0.25">
      <c r="N76" s="9">
        <v>43964</v>
      </c>
      <c r="O76" s="5">
        <v>33.306766989360682</v>
      </c>
      <c r="P76" s="5">
        <v>31.624072142813333</v>
      </c>
      <c r="Q76" s="5">
        <v>31.718775102368681</v>
      </c>
      <c r="R76" s="5"/>
      <c r="S76" s="5"/>
    </row>
    <row r="77" spans="14:19" x14ac:dyDescent="0.25">
      <c r="N77" s="9">
        <v>43965</v>
      </c>
      <c r="O77" s="5">
        <v>32.469088469280166</v>
      </c>
      <c r="P77" s="5">
        <v>33.089401468212586</v>
      </c>
      <c r="Q77" s="5">
        <v>31.830371661997219</v>
      </c>
      <c r="R77" s="5">
        <v>31.940314024638468</v>
      </c>
      <c r="S77" s="5">
        <v>41.40316410500543</v>
      </c>
    </row>
    <row r="78" spans="14:19" x14ac:dyDescent="0.25">
      <c r="N78" s="9">
        <v>43966</v>
      </c>
      <c r="O78" s="5">
        <v>31.949055880379575</v>
      </c>
      <c r="P78" s="5">
        <v>32.624072142813333</v>
      </c>
      <c r="Q78" s="5">
        <v>31.803843968574284</v>
      </c>
      <c r="R78" s="5">
        <v>29.962253161227295</v>
      </c>
      <c r="S78" s="5">
        <v>38.784824707562564</v>
      </c>
    </row>
    <row r="79" spans="14:19" x14ac:dyDescent="0.25">
      <c r="N79" s="9">
        <v>43967</v>
      </c>
      <c r="O79" s="5">
        <v>25.077877887472454</v>
      </c>
      <c r="P79" s="5">
        <v>26.485389444410373</v>
      </c>
      <c r="Q79" s="5">
        <v>24.455770850884591</v>
      </c>
      <c r="R79" s="5">
        <v>24.370259724805692</v>
      </c>
      <c r="S79" s="5">
        <v>33.500892614254624</v>
      </c>
    </row>
    <row r="80" spans="14:19" x14ac:dyDescent="0.25">
      <c r="N80" s="9">
        <v>43968</v>
      </c>
      <c r="O80" s="5">
        <v>24.022189207322924</v>
      </c>
      <c r="P80" s="5">
        <v>26.950718769809626</v>
      </c>
      <c r="Q80" s="5">
        <v>24.965419956505556</v>
      </c>
      <c r="R80" s="5"/>
      <c r="S80" s="5">
        <v>32.614318382752984</v>
      </c>
    </row>
    <row r="81" spans="14:19" x14ac:dyDescent="0.25">
      <c r="N81" s="9">
        <v>43969</v>
      </c>
      <c r="O81" s="5">
        <v>36.653599156522574</v>
      </c>
      <c r="P81" s="5">
        <v>37.089401468212586</v>
      </c>
      <c r="Q81" s="5">
        <v>35.2068729060951</v>
      </c>
      <c r="R81" s="5"/>
      <c r="S81" s="5">
        <v>43.233784174374321</v>
      </c>
    </row>
    <row r="82" spans="14:19" x14ac:dyDescent="0.25">
      <c r="N82" s="9">
        <v>43970</v>
      </c>
      <c r="O82" s="5">
        <v>36.077877887472447</v>
      </c>
      <c r="P82" s="5">
        <v>35.089401468212586</v>
      </c>
      <c r="Q82" s="5">
        <v>34.946121745263625</v>
      </c>
      <c r="R82" s="5">
        <v>34.171749055859308</v>
      </c>
      <c r="S82" s="5">
        <v>42.972881528835693</v>
      </c>
    </row>
    <row r="83" spans="14:19" x14ac:dyDescent="0.25">
      <c r="N83" s="9">
        <v>43971</v>
      </c>
      <c r="O83" s="5">
        <v>37.597910476373045</v>
      </c>
      <c r="P83" s="5">
        <v>36.624072142813333</v>
      </c>
      <c r="Q83" s="5">
        <v>34.159362081463925</v>
      </c>
      <c r="R83" s="5"/>
      <c r="S83" s="5">
        <v>42.953329026115341</v>
      </c>
    </row>
    <row r="84" spans="14:19" x14ac:dyDescent="0.25">
      <c r="N84" s="9">
        <v>43972</v>
      </c>
      <c r="O84" s="5">
        <v>36.49127767660309</v>
      </c>
      <c r="P84" s="5">
        <v>36.158742817414065</v>
      </c>
      <c r="Q84" s="5">
        <v>34.254951901412596</v>
      </c>
      <c r="R84" s="5">
        <v>33.943620865665849</v>
      </c>
      <c r="S84" s="5">
        <v>43.859557773394997</v>
      </c>
    </row>
    <row r="85" spans="14:19" x14ac:dyDescent="0.25">
      <c r="N85" s="9">
        <v>43973</v>
      </c>
      <c r="O85" s="5">
        <v>33</v>
      </c>
      <c r="P85" s="5">
        <v>34.089401468212586</v>
      </c>
      <c r="Q85" s="5">
        <v>31.070139691620469</v>
      </c>
      <c r="R85" s="5">
        <v>30.68956403559865</v>
      </c>
      <c r="S85" s="5">
        <v>38.831771966811743</v>
      </c>
    </row>
    <row r="86" spans="14:19" x14ac:dyDescent="0.25">
      <c r="N86" s="9">
        <v>43974</v>
      </c>
      <c r="O86" s="5">
        <v>25.379900316304031</v>
      </c>
      <c r="P86" s="5">
        <v>28.554730793611839</v>
      </c>
      <c r="Q86" s="5">
        <v>23.588918712407676</v>
      </c>
      <c r="R86" s="5">
        <v>23.332412678729142</v>
      </c>
      <c r="S86" s="5">
        <v>30.218958276659407</v>
      </c>
    </row>
    <row r="87" spans="14:19" x14ac:dyDescent="0.25">
      <c r="N87" s="9">
        <v>43975</v>
      </c>
      <c r="O87" s="5">
        <v>29.033499472826605</v>
      </c>
      <c r="P87" s="5">
        <v>30.554730793611839</v>
      </c>
      <c r="Q87" s="5">
        <v>28.399130111087175</v>
      </c>
      <c r="R87" s="5"/>
      <c r="S87" s="5">
        <v>37.58362520402612</v>
      </c>
    </row>
    <row r="88" spans="14:19" x14ac:dyDescent="0.25">
      <c r="N88" s="9">
        <v>43976</v>
      </c>
      <c r="O88" s="5">
        <v>38.653599156522574</v>
      </c>
      <c r="P88" s="5">
        <v>40.158742817414065</v>
      </c>
      <c r="Q88" s="5">
        <v>36.512411590682007</v>
      </c>
      <c r="R88" s="5"/>
      <c r="S88" s="5">
        <v>45.323377142274218</v>
      </c>
    </row>
    <row r="89" spans="14:19" x14ac:dyDescent="0.25">
      <c r="N89" s="9">
        <v>43977</v>
      </c>
      <c r="O89" s="5">
        <v>41.653599156522581</v>
      </c>
      <c r="P89" s="5">
        <v>38.089401468212586</v>
      </c>
      <c r="Q89" s="5">
        <v>37.972649438686545</v>
      </c>
      <c r="R89" s="5">
        <v>37.134841453256435</v>
      </c>
      <c r="S89" s="5">
        <v>47.313770912676823</v>
      </c>
    </row>
    <row r="90" spans="14:19" x14ac:dyDescent="0.25">
      <c r="N90" s="9">
        <v>43978</v>
      </c>
      <c r="O90" s="5">
        <v>40.882488258410817</v>
      </c>
      <c r="P90" s="5">
        <v>37.158742817414065</v>
      </c>
      <c r="Q90" s="5">
        <v>37.311592641210012</v>
      </c>
      <c r="R90" s="5">
        <v>37.329544244656134</v>
      </c>
      <c r="S90" s="5">
        <v>45.944135099292701</v>
      </c>
    </row>
    <row r="91" spans="14:19" x14ac:dyDescent="0.25">
      <c r="N91" s="9">
        <v>43979</v>
      </c>
      <c r="O91" s="5">
        <v>41.240199367391938</v>
      </c>
      <c r="P91" s="5">
        <v>40.228084166615545</v>
      </c>
      <c r="Q91" s="12">
        <v>38.507435199153626</v>
      </c>
      <c r="R91" s="5">
        <v>38.148920579448742</v>
      </c>
      <c r="S91" s="5">
        <v>47.037613064472247</v>
      </c>
    </row>
    <row r="92" spans="14:19" x14ac:dyDescent="0.25">
      <c r="N92" s="9">
        <v>43980</v>
      </c>
      <c r="O92" s="5">
        <v>40.262388574714855</v>
      </c>
      <c r="P92" s="5">
        <v>40.228084166615545</v>
      </c>
      <c r="Q92" s="5">
        <v>38.111283086146436</v>
      </c>
      <c r="R92" s="5">
        <v>36.413906268593152</v>
      </c>
      <c r="S92" s="5">
        <v>44.358456882480958</v>
      </c>
    </row>
    <row r="93" spans="14:19" x14ac:dyDescent="0.25">
      <c r="N93" s="9">
        <v>43981</v>
      </c>
      <c r="O93" s="5">
        <v>32.284577782037772</v>
      </c>
      <c r="P93" s="5">
        <v>33.158742817414065</v>
      </c>
      <c r="Q93" s="5">
        <v>31.004662918046279</v>
      </c>
      <c r="R93" s="5">
        <v>30.694198623402173</v>
      </c>
      <c r="S93" s="5">
        <v>37.67212578210011</v>
      </c>
    </row>
    <row r="94" spans="14:19" x14ac:dyDescent="0.25">
      <c r="N94" s="9">
        <v>43982</v>
      </c>
      <c r="O94" s="5">
        <v>39.189255247771499</v>
      </c>
      <c r="P94" s="5">
        <v>36.624072142813333</v>
      </c>
      <c r="Q94" s="5">
        <v>36.720107364667626</v>
      </c>
      <c r="R94" s="5">
        <v>35.092353556419852</v>
      </c>
      <c r="S94" s="5">
        <v>44.045655093852019</v>
      </c>
    </row>
    <row r="95" spans="14:19" x14ac:dyDescent="0.25">
      <c r="N95" s="9">
        <v>43983</v>
      </c>
      <c r="O95" s="5">
        <v>48.066998945653218</v>
      </c>
      <c r="P95" s="5">
        <v>46.228084166615545</v>
      </c>
      <c r="Q95" s="5">
        <v>43.416821770733335</v>
      </c>
      <c r="R95" s="5">
        <v>42.627441770162029</v>
      </c>
      <c r="S95" s="5">
        <v>51.705853849292708</v>
      </c>
    </row>
    <row r="96" spans="14:19" x14ac:dyDescent="0.25">
      <c r="N96" s="9">
        <v>43984</v>
      </c>
      <c r="O96" s="5">
        <v>42.362455669510211</v>
      </c>
      <c r="P96" s="5">
        <v>40.624072142813333</v>
      </c>
      <c r="Q96" s="5">
        <v>40.722360455320235</v>
      </c>
      <c r="R96" s="5">
        <v>39.688399125691276</v>
      </c>
      <c r="S96" s="5">
        <v>49.522005066648525</v>
      </c>
    </row>
    <row r="97" spans="14:19" x14ac:dyDescent="0.25">
      <c r="N97" s="9">
        <v>43985</v>
      </c>
      <c r="O97" s="5">
        <v>42.826799578261294</v>
      </c>
      <c r="P97" s="5">
        <v>37.158742817414065</v>
      </c>
      <c r="Q97" s="5">
        <v>40.066280049372082</v>
      </c>
      <c r="R97" s="5">
        <v>39.013377675065293</v>
      </c>
      <c r="S97" s="5">
        <v>48.675271184711647</v>
      </c>
    </row>
    <row r="98" spans="14:19" x14ac:dyDescent="0.25">
      <c r="N98" s="9">
        <v>43986</v>
      </c>
      <c r="O98" s="5">
        <v>40.675788363845498</v>
      </c>
      <c r="P98" s="5">
        <v>39.693413492014813</v>
      </c>
      <c r="Q98" s="5">
        <v>38.031190611469214</v>
      </c>
      <c r="R98" s="5">
        <v>37.241668702127527</v>
      </c>
      <c r="S98" s="5">
        <v>47.066066206474424</v>
      </c>
    </row>
    <row r="99" spans="14:19" x14ac:dyDescent="0.25">
      <c r="N99" s="9">
        <v>43987</v>
      </c>
      <c r="O99" s="5">
        <v>37.346832167161892</v>
      </c>
      <c r="P99" s="5">
        <v>34.554730793611853</v>
      </c>
      <c r="Q99" s="5">
        <v>37.528418330361873</v>
      </c>
      <c r="R99" s="5">
        <v>35.749531844002277</v>
      </c>
      <c r="S99" s="5">
        <v>45.403720926278567</v>
      </c>
    </row>
    <row r="100" spans="14:19" x14ac:dyDescent="0.25">
      <c r="N100" s="9">
        <v>43988</v>
      </c>
      <c r="O100" s="5">
        <v>32.200134189590727</v>
      </c>
      <c r="P100" s="5">
        <v>34.158742817414065</v>
      </c>
      <c r="Q100" s="5">
        <v>32.343606120569746</v>
      </c>
      <c r="R100" s="5">
        <v>32.19272996010497</v>
      </c>
      <c r="S100" s="5">
        <v>40.57027424510337</v>
      </c>
    </row>
    <row r="101" spans="14:19" x14ac:dyDescent="0.25">
      <c r="N101" s="9">
        <v>43989</v>
      </c>
      <c r="O101" s="5">
        <v>36.542653119907989</v>
      </c>
      <c r="P101" s="5">
        <v>34.020060119011106</v>
      </c>
      <c r="Q101" s="5">
        <v>36.725083756196</v>
      </c>
      <c r="R101" s="5">
        <v>35.759846933343354</v>
      </c>
      <c r="S101" s="5">
        <v>47.456873979869428</v>
      </c>
    </row>
    <row r="102" spans="14:19" x14ac:dyDescent="0.25">
      <c r="N102" s="9">
        <v>43990</v>
      </c>
      <c r="O102" s="5">
        <v>47.502587942106778</v>
      </c>
      <c r="P102" s="5">
        <v>46.228084166615545</v>
      </c>
      <c r="Q102" s="5">
        <v>44.189475127838406</v>
      </c>
      <c r="R102" s="5">
        <v>43.048531649850631</v>
      </c>
      <c r="S102" s="5">
        <v>53.975567872687705</v>
      </c>
    </row>
    <row r="103" spans="14:19" x14ac:dyDescent="0.25">
      <c r="N103" s="9">
        <v>43991</v>
      </c>
      <c r="O103" s="5">
        <v>43.284577782037772</v>
      </c>
      <c r="P103" s="5">
        <v>42.624072142813326</v>
      </c>
      <c r="Q103" s="5">
        <v>42.787269058208111</v>
      </c>
      <c r="R103" s="5">
        <v>41.199343642159718</v>
      </c>
      <c r="S103" s="5">
        <v>51.386047164037002</v>
      </c>
    </row>
    <row r="104" spans="14:19" x14ac:dyDescent="0.25">
      <c r="N104" s="9">
        <v>43992</v>
      </c>
      <c r="O104" s="5">
        <v>42.206699894565325</v>
      </c>
      <c r="P104" s="5">
        <v>40.762754841216292</v>
      </c>
      <c r="Q104" s="5">
        <v>38.846378401677086</v>
      </c>
      <c r="R104" s="5"/>
      <c r="S104" s="5">
        <v>46.478058691512508</v>
      </c>
    </row>
    <row r="105" spans="14:19" x14ac:dyDescent="0.25">
      <c r="N105" s="9">
        <v>43993</v>
      </c>
      <c r="O105" s="5">
        <v>44.111377360299052</v>
      </c>
      <c r="P105" s="5">
        <v>45.832096190417772</v>
      </c>
      <c r="Q105" s="5">
        <v>44.538371113418634</v>
      </c>
      <c r="R105" s="5">
        <v>41.900268680833477</v>
      </c>
      <c r="S105" s="5">
        <v>51.662115750816106</v>
      </c>
    </row>
    <row r="106" spans="14:19" x14ac:dyDescent="0.25">
      <c r="N106" s="9">
        <v>43994</v>
      </c>
      <c r="O106" s="5">
        <v>41.49127767660309</v>
      </c>
      <c r="P106" s="5">
        <v>42.297425515817032</v>
      </c>
      <c r="Q106" s="5">
        <v>42.257969083677835</v>
      </c>
      <c r="R106" s="5">
        <v>38.171855526119657</v>
      </c>
      <c r="S106" s="5">
        <v>48.35876292165397</v>
      </c>
    </row>
    <row r="107" spans="14:19" x14ac:dyDescent="0.25">
      <c r="N107" s="9">
        <v>43995</v>
      </c>
      <c r="O107" s="5">
        <v>34.93774561487588</v>
      </c>
      <c r="P107" s="5">
        <v>35.693413492014813</v>
      </c>
      <c r="Q107" s="5">
        <v>33.348582512098119</v>
      </c>
      <c r="R107" s="5">
        <v>31.15521485072243</v>
      </c>
      <c r="S107" s="5">
        <v>40.954217389825899</v>
      </c>
    </row>
    <row r="108" spans="14:19" x14ac:dyDescent="0.25">
      <c r="N108" s="9">
        <v>43996</v>
      </c>
      <c r="O108" s="5">
        <v>41.920300968082046</v>
      </c>
      <c r="P108" s="5">
        <v>38.158742817414065</v>
      </c>
      <c r="Q108" s="5">
        <v>40.253815560039975</v>
      </c>
      <c r="R108" s="5">
        <v>37.478784234885921</v>
      </c>
      <c r="S108" s="5">
        <v>49.550462459194776</v>
      </c>
    </row>
    <row r="109" spans="14:19" x14ac:dyDescent="0.25">
      <c r="N109" s="9">
        <v>43997</v>
      </c>
      <c r="O109" s="5">
        <v>49.133566567621969</v>
      </c>
      <c r="P109" s="5">
        <v>47.693413492014813</v>
      </c>
      <c r="Q109" s="5">
        <v>45.732313238376996</v>
      </c>
      <c r="R109" s="5">
        <v>44.004722269194396</v>
      </c>
      <c r="S109" s="5">
        <v>56.018379352557133</v>
      </c>
    </row>
    <row r="110" spans="14:19" x14ac:dyDescent="0.25">
      <c r="N110" s="9">
        <v>43998</v>
      </c>
      <c r="O110" s="5">
        <v>48.278012077063167</v>
      </c>
      <c r="P110" s="5">
        <v>46.228084166615545</v>
      </c>
      <c r="Q110" s="5">
        <v>47.311024470523705</v>
      </c>
      <c r="R110" s="5">
        <v>44.678754172694767</v>
      </c>
      <c r="S110" s="5">
        <v>55.140731263601737</v>
      </c>
    </row>
    <row r="111" spans="14:19" x14ac:dyDescent="0.25">
      <c r="N111" s="9">
        <v>43999</v>
      </c>
      <c r="O111" s="5">
        <v>47.742355985814243</v>
      </c>
      <c r="P111" s="5">
        <v>46.366766865018505</v>
      </c>
      <c r="Q111" s="5">
        <v>46.01959209263142</v>
      </c>
      <c r="R111" s="5">
        <v>43.859797455987078</v>
      </c>
      <c r="S111" s="5">
        <v>53.443833310663763</v>
      </c>
    </row>
    <row r="112" spans="14:19" x14ac:dyDescent="0.25">
      <c r="N112" s="9">
        <v>44000</v>
      </c>
      <c r="O112" s="5">
        <v>45.813668168312091</v>
      </c>
      <c r="P112" s="5">
        <v>47.436108214219985</v>
      </c>
      <c r="Q112" s="5">
        <v>47.744166454419002</v>
      </c>
      <c r="R112" s="5">
        <v>44.388428561586792</v>
      </c>
      <c r="S112" s="5">
        <v>54.488068722796513</v>
      </c>
    </row>
    <row r="113" spans="14:19" x14ac:dyDescent="0.25">
      <c r="N113" s="9">
        <v>44001</v>
      </c>
      <c r="O113" s="5">
        <v>43.986868590050804</v>
      </c>
      <c r="P113" s="5">
        <v>46.436108214219985</v>
      </c>
      <c r="Q113" s="5">
        <v>45.755196802570488</v>
      </c>
      <c r="R113" s="5">
        <v>41.178794881911955</v>
      </c>
      <c r="S113" s="5">
        <v>50.614586167029387</v>
      </c>
    </row>
    <row r="114" spans="14:19" x14ac:dyDescent="0.25">
      <c r="N114" s="9">
        <v>44002</v>
      </c>
      <c r="O114" s="5">
        <v>38.042557270200327</v>
      </c>
      <c r="P114" s="5">
        <v>39.901437539619252</v>
      </c>
      <c r="Q114" s="5">
        <v>38.897474579259814</v>
      </c>
      <c r="R114" s="5">
        <v>37.30546943990381</v>
      </c>
      <c r="S114" s="5">
        <v>45.741932467355831</v>
      </c>
    </row>
    <row r="115" spans="14:19" x14ac:dyDescent="0.25">
      <c r="N115" s="9">
        <v>44003</v>
      </c>
      <c r="O115" s="5">
        <v>39.41589188152976</v>
      </c>
      <c r="P115" s="5">
        <v>41.832096190417772</v>
      </c>
      <c r="Q115" s="5">
        <v>43.518152073823003</v>
      </c>
      <c r="R115" s="5">
        <v>37.806412014855738</v>
      </c>
      <c r="S115" s="5">
        <v>47.160458038628938</v>
      </c>
    </row>
    <row r="116" spans="14:19" x14ac:dyDescent="0.25">
      <c r="N116" s="9">
        <v>44004</v>
      </c>
      <c r="O116" s="5">
        <v>46.813668168312091</v>
      </c>
      <c r="P116" s="5">
        <v>51.297425515817025</v>
      </c>
      <c r="Q116" s="5">
        <v>46.293626692267004</v>
      </c>
      <c r="R116" s="5">
        <v>44.263952301323371</v>
      </c>
      <c r="S116" s="5">
        <v>52.976056685255713</v>
      </c>
    </row>
    <row r="117" spans="14:19" x14ac:dyDescent="0.25">
      <c r="N117" s="9">
        <v>44005</v>
      </c>
      <c r="O117" s="5">
        <v>46.366768906354842</v>
      </c>
      <c r="P117" s="5">
        <v>48.832096190417772</v>
      </c>
      <c r="Q117" s="5">
        <v>47.790854411159657</v>
      </c>
      <c r="R117" s="5">
        <v>44.591291985294575</v>
      </c>
      <c r="S117" s="5">
        <v>52.692825931719256</v>
      </c>
    </row>
    <row r="118" spans="14:19" x14ac:dyDescent="0.25">
      <c r="N118" s="9">
        <v>44006</v>
      </c>
      <c r="O118" s="5">
        <v>48.042557270200334</v>
      </c>
      <c r="P118" s="5">
        <v>49.901437539619252</v>
      </c>
      <c r="Q118" s="5">
        <v>49.563507768264728</v>
      </c>
      <c r="R118" s="5">
        <v>46.829547376134379</v>
      </c>
      <c r="S118" s="5">
        <v>55.830654073721441</v>
      </c>
    </row>
    <row r="119" spans="14:19" x14ac:dyDescent="0.25">
      <c r="N119" s="9">
        <v>44007</v>
      </c>
      <c r="O119" s="5">
        <v>48.891546055784538</v>
      </c>
      <c r="P119" s="5">
        <v>50.970778888820732</v>
      </c>
      <c r="Q119" s="5">
        <v>50.421229991575402</v>
      </c>
      <c r="R119" s="5">
        <v>47.167947441269135</v>
      </c>
      <c r="S119" s="5">
        <v>54.52093818008705</v>
      </c>
    </row>
    <row r="120" spans="14:19" x14ac:dyDescent="0.25">
      <c r="N120" s="9">
        <v>44008</v>
      </c>
      <c r="O120" s="5">
        <v>45.237946899261964</v>
      </c>
      <c r="P120" s="5">
        <v>49.970778888820732</v>
      </c>
      <c r="Q120" s="5">
        <v>47.343037949883431</v>
      </c>
      <c r="R120" s="5">
        <v>43.221909074397665</v>
      </c>
      <c r="S120" s="5">
        <v>50.166272782916224</v>
      </c>
    </row>
    <row r="121" spans="14:19" x14ac:dyDescent="0.25">
      <c r="N121" s="9">
        <v>44009</v>
      </c>
      <c r="O121" s="5">
        <v>39.260136106584881</v>
      </c>
      <c r="P121" s="5">
        <v>41.901437539619252</v>
      </c>
      <c r="Q121" s="5">
        <v>38.046629180462773</v>
      </c>
      <c r="R121" s="5">
        <v>35.865903838566041</v>
      </c>
      <c r="S121" s="5">
        <v>44.855638771762784</v>
      </c>
    </row>
    <row r="122" spans="14:19" x14ac:dyDescent="0.25">
      <c r="N122" s="9">
        <v>44010</v>
      </c>
      <c r="O122" s="5">
        <v>36.466836001150199</v>
      </c>
      <c r="P122" s="5">
        <v>45.762754841216292</v>
      </c>
      <c r="Q122" s="5">
        <v>41.946885836876248</v>
      </c>
      <c r="R122" s="5">
        <v>38.814015244036106</v>
      </c>
      <c r="S122" s="5">
        <v>45.699320763057678</v>
      </c>
    </row>
    <row r="123" spans="14:19" x14ac:dyDescent="0.25">
      <c r="N123" s="9">
        <v>44011</v>
      </c>
      <c r="O123" s="5">
        <v>55.595658008243078</v>
      </c>
      <c r="P123" s="5">
        <v>58.228084166615545</v>
      </c>
      <c r="Q123" s="5">
        <v>55.502713504829458</v>
      </c>
      <c r="R123" s="5">
        <v>50.125453281476062</v>
      </c>
      <c r="S123" s="5">
        <v>59.333956746463549</v>
      </c>
    </row>
    <row r="124" spans="14:19" x14ac:dyDescent="0.25">
      <c r="N124" s="9">
        <v>44012</v>
      </c>
      <c r="O124" s="5">
        <v>59.842423080609606</v>
      </c>
      <c r="P124" s="5">
        <v>54.832096190417772</v>
      </c>
      <c r="Q124" s="5">
        <v>58.527850159675552</v>
      </c>
      <c r="R124" s="5">
        <v>57.461792833925188</v>
      </c>
      <c r="S124" s="5">
        <v>66.504348306583239</v>
      </c>
    </row>
    <row r="125" spans="14:19" x14ac:dyDescent="0.25">
      <c r="N125" s="9">
        <v>44013</v>
      </c>
      <c r="O125" s="5">
        <v>59.273267516534077</v>
      </c>
      <c r="P125" s="5">
        <v>53.366766865018512</v>
      </c>
      <c r="Q125" s="5">
        <v>53.999941223722104</v>
      </c>
      <c r="R125" s="5">
        <v>52.095215727536342</v>
      </c>
      <c r="S125" s="5">
        <v>60.743109868063108</v>
      </c>
    </row>
    <row r="126" spans="14:19" x14ac:dyDescent="0.25">
      <c r="N126" s="9">
        <v>44014</v>
      </c>
      <c r="O126" s="5">
        <v>59.949055880379568</v>
      </c>
      <c r="P126" s="5">
        <v>53.970778888820732</v>
      </c>
      <c r="Q126" s="5">
        <v>55.644991281518784</v>
      </c>
      <c r="R126" s="5">
        <v>55.766805078005127</v>
      </c>
      <c r="S126" s="5">
        <v>63.988213241294879</v>
      </c>
    </row>
    <row r="127" spans="14:19" x14ac:dyDescent="0.25">
      <c r="N127" s="9">
        <v>44015</v>
      </c>
      <c r="O127" s="5">
        <v>52.468657145595706</v>
      </c>
      <c r="P127" s="5">
        <v>49.366766865018505</v>
      </c>
      <c r="Q127" s="5">
        <v>49.884191140455712</v>
      </c>
      <c r="R127" s="5">
        <v>46.270979338506535</v>
      </c>
      <c r="S127" s="5">
        <v>51.934422606093577</v>
      </c>
    </row>
    <row r="128" spans="14:19" x14ac:dyDescent="0.25">
      <c r="N128" s="9">
        <v>44016</v>
      </c>
      <c r="O128" s="5">
        <v>49.580034505894758</v>
      </c>
      <c r="P128" s="5">
        <v>46.436108214219985</v>
      </c>
      <c r="Q128" s="5">
        <v>48.312356732822636</v>
      </c>
      <c r="R128" s="5">
        <v>44.891769848874873</v>
      </c>
      <c r="S128" s="5">
        <v>51.356561139825899</v>
      </c>
    </row>
    <row r="129" spans="14:19" x14ac:dyDescent="0.25">
      <c r="N129" s="9">
        <v>44017</v>
      </c>
      <c r="O129" s="5">
        <v>55.439902233298184</v>
      </c>
      <c r="P129" s="5">
        <v>49.297425515817025</v>
      </c>
      <c r="Q129" s="5">
        <v>52.54740306812171</v>
      </c>
      <c r="R129" s="5">
        <v>46.769122371906882</v>
      </c>
      <c r="S129" s="5">
        <v>52.752257038900979</v>
      </c>
    </row>
    <row r="130" spans="14:19" x14ac:dyDescent="0.25">
      <c r="N130" s="9">
        <v>44018</v>
      </c>
      <c r="O130" s="5">
        <v>70.915987731237422</v>
      </c>
      <c r="P130" s="5">
        <v>61.901437539619252</v>
      </c>
      <c r="Q130" s="5">
        <v>65.088086048470842</v>
      </c>
      <c r="R130" s="5">
        <v>61.408100507925774</v>
      </c>
      <c r="S130" s="5">
        <v>70.433508739118608</v>
      </c>
    </row>
    <row r="131" spans="14:19" x14ac:dyDescent="0.25">
      <c r="N131" s="9">
        <v>44019</v>
      </c>
      <c r="O131" s="5">
        <v>65.971245087702485</v>
      </c>
      <c r="P131" s="5">
        <v>56.901437539619252</v>
      </c>
      <c r="Q131" s="5">
        <v>63.031445308673426</v>
      </c>
      <c r="R131" s="5">
        <v>58.973288490564855</v>
      </c>
      <c r="S131" s="5">
        <v>66.066044953754073</v>
      </c>
    </row>
    <row r="132" spans="14:19" x14ac:dyDescent="0.25">
      <c r="N132" s="9">
        <v>44020</v>
      </c>
      <c r="O132" s="5">
        <v>66.915556407552955</v>
      </c>
      <c r="P132" s="5">
        <v>56.970778888820732</v>
      </c>
      <c r="Q132" s="5">
        <v>61.294449560157517</v>
      </c>
      <c r="R132" s="5">
        <v>57.003663829547371</v>
      </c>
      <c r="S132" s="5">
        <v>63.305711881120786</v>
      </c>
    </row>
    <row r="133" spans="14:19" x14ac:dyDescent="0.25">
      <c r="N133" s="9">
        <v>44021</v>
      </c>
      <c r="O133" s="5">
        <v>66.100067094795364</v>
      </c>
      <c r="P133" s="5">
        <v>54.574790912622952</v>
      </c>
      <c r="Q133" s="5">
        <v>58.993887267098998</v>
      </c>
      <c r="R133" s="5">
        <v>57.06715768245558</v>
      </c>
      <c r="S133" s="5">
        <v>65.994954604189331</v>
      </c>
    </row>
    <row r="134" spans="14:19" x14ac:dyDescent="0.25">
      <c r="N134" s="9">
        <v>44022</v>
      </c>
      <c r="O134" s="5">
        <v>60.926866673056651</v>
      </c>
      <c r="P134" s="5">
        <v>52.436108214219992</v>
      </c>
      <c r="Q134" s="5">
        <v>58.597735154091808</v>
      </c>
      <c r="R134" s="5">
        <v>52.513581221151263</v>
      </c>
      <c r="S134" s="5">
        <v>60.225121565560393</v>
      </c>
    </row>
    <row r="135" spans="14:19" x14ac:dyDescent="0.25">
      <c r="N135" s="9">
        <v>44023</v>
      </c>
      <c r="O135" s="5">
        <v>56.920300968082053</v>
      </c>
      <c r="P135" s="5">
        <v>47.970778888820732</v>
      </c>
      <c r="Q135" s="5">
        <v>51.083932524832981</v>
      </c>
      <c r="R135" s="5">
        <v>47.670731325429486</v>
      </c>
      <c r="S135" s="5">
        <v>53.588768362350386</v>
      </c>
    </row>
    <row r="136" spans="14:19" x14ac:dyDescent="0.25">
      <c r="N136" s="9">
        <v>44024</v>
      </c>
      <c r="O136" s="5">
        <v>67.718345634045818</v>
      </c>
      <c r="P136" s="5">
        <v>54.574790912622952</v>
      </c>
      <c r="Q136" s="5">
        <v>60.946062968985714</v>
      </c>
      <c r="R136" s="5">
        <v>54.005429983277907</v>
      </c>
      <c r="S136" s="5">
        <v>61.667938996191516</v>
      </c>
    </row>
    <row r="137" spans="14:19" x14ac:dyDescent="0.25">
      <c r="N137" s="9">
        <v>44025</v>
      </c>
      <c r="O137" s="5">
        <v>75.184510687242408</v>
      </c>
      <c r="P137" s="5">
        <v>63.436108214219992</v>
      </c>
      <c r="Q137" s="5">
        <v>68.007993573793613</v>
      </c>
      <c r="R137" s="5">
        <v>62.16522305519544</v>
      </c>
      <c r="S137" s="5">
        <v>70.770610888193687</v>
      </c>
    </row>
    <row r="138" spans="14:19" x14ac:dyDescent="0.25">
      <c r="N138" s="9">
        <v>44026</v>
      </c>
      <c r="O138" s="5">
        <v>71.022189207322924</v>
      </c>
      <c r="P138" s="5">
        <v>61.366766865018512</v>
      </c>
      <c r="Q138" s="5">
        <v>68.457710468055097</v>
      </c>
      <c r="R138" s="5">
        <v>62.222773362393461</v>
      </c>
      <c r="S138" s="5">
        <v>69.08962272170838</v>
      </c>
    </row>
    <row r="139" spans="14:19" x14ac:dyDescent="0.25">
      <c r="N139" s="9">
        <v>44027</v>
      </c>
      <c r="O139" s="5">
        <v>79.855554490558802</v>
      </c>
      <c r="P139" s="5">
        <v>63.832096190417765</v>
      </c>
      <c r="Q139" s="5">
        <v>74.330930036637213</v>
      </c>
      <c r="R139" s="5">
        <v>67.285014624003409</v>
      </c>
      <c r="S139" s="5">
        <v>73.015693008705114</v>
      </c>
    </row>
    <row r="140" spans="14:19" x14ac:dyDescent="0.25">
      <c r="N140" s="9">
        <v>44028</v>
      </c>
      <c r="O140" s="5">
        <v>79.648854595993484</v>
      </c>
      <c r="P140" s="5">
        <v>65.574790912622944</v>
      </c>
      <c r="Q140" s="5">
        <v>73.541701769165968</v>
      </c>
      <c r="R140" s="5">
        <v>67.102963004716003</v>
      </c>
      <c r="S140" s="5">
        <v>73.042199401523391</v>
      </c>
    </row>
    <row r="141" spans="14:19" x14ac:dyDescent="0.25">
      <c r="N141" s="9">
        <v>44029</v>
      </c>
      <c r="O141" s="5">
        <v>78.933432378031256</v>
      </c>
      <c r="P141" s="5">
        <v>63.970778888820732</v>
      </c>
      <c r="Q141" s="5">
        <v>72.706863110048786</v>
      </c>
      <c r="R141" s="5">
        <v>61.690841678722862</v>
      </c>
      <c r="S141" s="5">
        <v>67.581317158596292</v>
      </c>
    </row>
    <row r="142" spans="14:19" x14ac:dyDescent="0.25">
      <c r="N142" s="9">
        <v>44030</v>
      </c>
      <c r="O142" s="5">
        <v>76.324642959838968</v>
      </c>
      <c r="P142" s="5">
        <v>56.505449563421465</v>
      </c>
      <c r="Q142" s="5">
        <v>64.759918496894656</v>
      </c>
      <c r="R142" s="5">
        <v>58.169525706304917</v>
      </c>
      <c r="S142" s="5">
        <v>62.839384691240483</v>
      </c>
    </row>
    <row r="143" spans="14:19" x14ac:dyDescent="0.25">
      <c r="N143" s="9">
        <v>44031</v>
      </c>
      <c r="O143" s="5">
        <v>89.111808683983512</v>
      </c>
      <c r="P143" s="5">
        <v>61.505449563421472</v>
      </c>
      <c r="Q143" s="5">
        <v>74.495268509629511</v>
      </c>
      <c r="R143" s="5"/>
      <c r="S143" s="5">
        <v>70.808661758705114</v>
      </c>
    </row>
    <row r="144" spans="14:19" x14ac:dyDescent="0.25">
      <c r="N144" s="9">
        <v>44032</v>
      </c>
      <c r="O144" s="5">
        <v>97.689351097479147</v>
      </c>
      <c r="P144" s="5">
        <v>68.901437539619252</v>
      </c>
      <c r="Q144" s="5">
        <v>80.693932328912055</v>
      </c>
      <c r="R144" s="5">
        <v>72.102236501763031</v>
      </c>
      <c r="S144" s="5">
        <v>79.053399585146906</v>
      </c>
    </row>
    <row r="145" spans="14:19" x14ac:dyDescent="0.25">
      <c r="N145" s="9">
        <v>44033</v>
      </c>
      <c r="O145" s="5">
        <v>93.822486341416663</v>
      </c>
      <c r="P145" s="5">
        <v>67.436108214219985</v>
      </c>
      <c r="Q145" s="5">
        <v>78.679826022217441</v>
      </c>
      <c r="R145" s="5">
        <v>71.075393470241565</v>
      </c>
      <c r="S145" s="5">
        <v>77.511565730413494</v>
      </c>
    </row>
    <row r="146" spans="14:19" x14ac:dyDescent="0.25">
      <c r="N146" s="9">
        <v>44034</v>
      </c>
      <c r="O146" s="5">
        <v>91.292964631457878</v>
      </c>
      <c r="P146" s="5">
        <v>64.901437539619252</v>
      </c>
      <c r="Q146" s="5">
        <v>70.357457730060148</v>
      </c>
      <c r="R146" s="5">
        <v>64.014636529320029</v>
      </c>
      <c r="S146" s="5">
        <v>68.651383127040262</v>
      </c>
    </row>
    <row r="147" spans="14:19" x14ac:dyDescent="0.25">
      <c r="N147" s="9">
        <v>44035</v>
      </c>
      <c r="O147" s="5">
        <v>91.331208664813573</v>
      </c>
      <c r="P147" s="5">
        <v>66.505449563421465</v>
      </c>
      <c r="Q147" s="5">
        <v>77.220156344899195</v>
      </c>
      <c r="R147" s="5">
        <v>68.137853935328707</v>
      </c>
      <c r="S147" s="5">
        <v>73.953550054406975</v>
      </c>
    </row>
    <row r="148" spans="14:19" x14ac:dyDescent="0.25">
      <c r="N148" s="9">
        <v>44036</v>
      </c>
      <c r="O148" s="5">
        <v>83.777676603086363</v>
      </c>
      <c r="P148" s="5">
        <v>65.901437539619252</v>
      </c>
      <c r="Q148" s="5">
        <v>76.390294077310401</v>
      </c>
      <c r="R148" s="5">
        <v>65.206614934646055</v>
      </c>
      <c r="S148" s="5">
        <v>70.300564472252461</v>
      </c>
    </row>
    <row r="149" spans="14:19" x14ac:dyDescent="0.25">
      <c r="N149" s="9">
        <v>44037</v>
      </c>
      <c r="O149" s="5">
        <v>80.397776286782317</v>
      </c>
      <c r="P149" s="5">
        <v>56.297425515817025</v>
      </c>
      <c r="Q149" s="5">
        <v>68.09942987010443</v>
      </c>
      <c r="R149" s="5">
        <v>60.471707094050821</v>
      </c>
      <c r="S149" s="5">
        <v>64.997169137649621</v>
      </c>
    </row>
    <row r="150" spans="14:19" x14ac:dyDescent="0.25">
      <c r="N150" s="9">
        <v>44038</v>
      </c>
      <c r="O150" s="5">
        <v>95.778107926770829</v>
      </c>
      <c r="P150" s="5">
        <v>65.970778888820732</v>
      </c>
      <c r="Q150" s="5">
        <v>80.317333124351009</v>
      </c>
      <c r="R150" s="5">
        <v>68.37544545278044</v>
      </c>
      <c r="S150" s="5">
        <v>71.563996191512516</v>
      </c>
    </row>
    <row r="151" spans="14:19" x14ac:dyDescent="0.25">
      <c r="N151" s="9">
        <v>44039</v>
      </c>
      <c r="O151" s="5">
        <v>96.730806096041405</v>
      </c>
      <c r="P151" s="5">
        <v>64.228084166615545</v>
      </c>
      <c r="Q151" s="5">
        <v>74.320722556376239</v>
      </c>
      <c r="R151" s="5">
        <v>65.493176508902792</v>
      </c>
      <c r="S151" s="5">
        <v>71.390076679815024</v>
      </c>
    </row>
    <row r="152" spans="14:19" x14ac:dyDescent="0.25">
      <c r="N152" s="9">
        <v>44040</v>
      </c>
      <c r="O152" s="5">
        <v>100.80686283906834</v>
      </c>
      <c r="P152" s="5">
        <v>67.693413492014813</v>
      </c>
      <c r="Q152" s="5">
        <v>83.08783135126663</v>
      </c>
      <c r="R152" s="5"/>
      <c r="S152" s="5">
        <v>80.66742468035909</v>
      </c>
    </row>
    <row r="153" spans="14:19" x14ac:dyDescent="0.25">
      <c r="N153" s="9">
        <v>44041</v>
      </c>
      <c r="O153" s="5">
        <v>102.93568484616122</v>
      </c>
      <c r="P153" s="5">
        <v>69.366766865018505</v>
      </c>
      <c r="Q153" s="5">
        <v>84.329284300856173</v>
      </c>
      <c r="R153" s="5">
        <v>75.584515466371059</v>
      </c>
      <c r="S153" s="5">
        <v>79.75654583786725</v>
      </c>
    </row>
    <row r="154" spans="14:19" x14ac:dyDescent="0.25">
      <c r="N154" s="9">
        <v>44042</v>
      </c>
      <c r="O154" s="5">
        <v>102.22639700948912</v>
      </c>
      <c r="P154" s="5">
        <v>75.505449563421465</v>
      </c>
      <c r="Q154" s="5">
        <v>82.981779353852787</v>
      </c>
      <c r="R154" s="5">
        <v>72.463521409916765</v>
      </c>
      <c r="S154" s="5">
        <v>77.743500918117519</v>
      </c>
    </row>
    <row r="155" spans="14:19" x14ac:dyDescent="0.25">
      <c r="N155" s="9">
        <v>44043</v>
      </c>
      <c r="O155" s="5">
        <v>94.042317645931178</v>
      </c>
      <c r="P155" s="5">
        <v>73.436108214219985</v>
      </c>
      <c r="Q155" s="5">
        <v>85.398855821790335</v>
      </c>
      <c r="R155" s="5">
        <v>69.90480932428963</v>
      </c>
      <c r="S155" s="5">
        <v>72.699163492927084</v>
      </c>
    </row>
    <row r="156" spans="14:19" x14ac:dyDescent="0.25">
      <c r="N156" s="9">
        <v>44044</v>
      </c>
      <c r="O156" s="5">
        <v>90.600162944503012</v>
      </c>
      <c r="P156" s="5">
        <v>63.366766865018505</v>
      </c>
      <c r="Q156" s="5">
        <v>75.938676750063678</v>
      </c>
      <c r="R156" s="5">
        <v>65.952626997100253</v>
      </c>
      <c r="S156" s="5">
        <v>68.769811785908601</v>
      </c>
    </row>
    <row r="157" spans="14:19" x14ac:dyDescent="0.25">
      <c r="N157" s="9">
        <v>44045</v>
      </c>
      <c r="O157" s="5">
        <v>109.00924949678904</v>
      </c>
      <c r="P157" s="5">
        <v>69.832096190417772</v>
      </c>
      <c r="Q157" s="5">
        <v>88.931486452067944</v>
      </c>
      <c r="R157" s="5"/>
      <c r="S157" s="5">
        <v>78.544299170293783</v>
      </c>
    </row>
    <row r="158" spans="14:19" x14ac:dyDescent="0.25">
      <c r="N158" s="9">
        <v>44046</v>
      </c>
      <c r="O158" s="5">
        <v>123.14463720885651</v>
      </c>
      <c r="P158" s="5">
        <v>81.762754841216292</v>
      </c>
      <c r="Q158" s="5">
        <v>97.822711153778329</v>
      </c>
      <c r="R158" s="5"/>
      <c r="S158" s="5">
        <v>89.787149755168656</v>
      </c>
    </row>
    <row r="159" spans="14:19" x14ac:dyDescent="0.25">
      <c r="N159" s="9">
        <v>44047</v>
      </c>
      <c r="O159" s="5">
        <v>110.09896482315729</v>
      </c>
      <c r="P159" s="5">
        <v>70.762754841216292</v>
      </c>
      <c r="Q159" s="5">
        <v>83.854176054544382</v>
      </c>
      <c r="R159" s="5">
        <v>74.379710526150973</v>
      </c>
      <c r="S159" s="5">
        <v>75.683942294613701</v>
      </c>
    </row>
    <row r="160" spans="14:19" x14ac:dyDescent="0.25">
      <c r="N160" s="9">
        <v>44048</v>
      </c>
      <c r="O160" s="5">
        <v>122.0932617655516</v>
      </c>
      <c r="P160" s="5">
        <v>76.713473611025904</v>
      </c>
      <c r="Q160" s="5">
        <v>95.874591015066315</v>
      </c>
      <c r="R160" s="5">
        <v>82.929228591648979</v>
      </c>
      <c r="S160" s="5">
        <v>85.533902339499463</v>
      </c>
    </row>
    <row r="161" spans="14:19" x14ac:dyDescent="0.25">
      <c r="N161" s="9">
        <v>44049</v>
      </c>
      <c r="O161" s="5">
        <v>112.69117224192466</v>
      </c>
      <c r="P161" s="5">
        <v>65.060180357033317</v>
      </c>
      <c r="Q161" s="5">
        <v>90.080954526753004</v>
      </c>
      <c r="R161" s="5">
        <v>80.50214506259826</v>
      </c>
      <c r="S161" s="5">
        <v>83.793449061479876</v>
      </c>
    </row>
    <row r="162" spans="14:19" x14ac:dyDescent="0.25">
      <c r="N162" s="9">
        <v>44050</v>
      </c>
      <c r="O162" s="5">
        <v>102.19332886034698</v>
      </c>
      <c r="P162" s="5">
        <v>62.456168333231098</v>
      </c>
      <c r="Q162" s="5">
        <v>85.796398973374352</v>
      </c>
      <c r="R162" s="5">
        <v>74.344324821975462</v>
      </c>
      <c r="S162" s="5">
        <v>77.122878978509249</v>
      </c>
    </row>
    <row r="163" spans="14:19" x14ac:dyDescent="0.25">
      <c r="N163" s="9">
        <v>44051</v>
      </c>
      <c r="O163" s="5">
        <v>95.404773315441389</v>
      </c>
      <c r="P163" s="5">
        <v>54.386826984029611</v>
      </c>
      <c r="Q163" s="5">
        <v>77.711330107168749</v>
      </c>
      <c r="R163" s="5">
        <v>69.05795739936994</v>
      </c>
      <c r="S163" s="5">
        <v>71.840766118063115</v>
      </c>
    </row>
    <row r="164" spans="14:19" x14ac:dyDescent="0.25">
      <c r="N164" s="9">
        <v>44052</v>
      </c>
      <c r="O164" s="5">
        <v>116.15412632991469</v>
      </c>
      <c r="P164" s="5">
        <v>59.386826984029611</v>
      </c>
      <c r="Q164" s="5">
        <v>87.828157755529872</v>
      </c>
      <c r="R164" s="5"/>
      <c r="S164" s="5">
        <v>79.946409140369965</v>
      </c>
    </row>
    <row r="165" spans="14:19" x14ac:dyDescent="0.25">
      <c r="N165" s="9">
        <v>44053</v>
      </c>
      <c r="O165" s="5">
        <v>125.40702578357136</v>
      </c>
      <c r="P165" s="5">
        <v>71.386826984029611</v>
      </c>
      <c r="Q165" s="5">
        <v>99.576281812660412</v>
      </c>
      <c r="R165" s="5"/>
      <c r="S165" s="5">
        <v>96.601809031556044</v>
      </c>
    </row>
    <row r="166" spans="14:19" x14ac:dyDescent="0.25">
      <c r="N166" s="9">
        <v>44054</v>
      </c>
      <c r="O166" s="5">
        <v>119.45571743506181</v>
      </c>
      <c r="P166" s="5">
        <v>70.52550968243257</v>
      </c>
      <c r="Q166" s="5">
        <v>94.95252835955408</v>
      </c>
      <c r="R166" s="5"/>
      <c r="S166" s="5">
        <v>95.18949350516867</v>
      </c>
    </row>
    <row r="167" spans="14:19" x14ac:dyDescent="0.25">
      <c r="N167" s="9">
        <v>44055</v>
      </c>
      <c r="O167" s="5">
        <v>119.16026071120483</v>
      </c>
      <c r="P167" s="5">
        <v>64.921497658630358</v>
      </c>
      <c r="Q167" s="5">
        <v>94.110244705236966</v>
      </c>
      <c r="R167" s="5">
        <v>87.249052727830701</v>
      </c>
      <c r="S167" s="5">
        <v>93.568697293253535</v>
      </c>
    </row>
    <row r="168" spans="14:19" x14ac:dyDescent="0.25">
      <c r="N168" s="9">
        <v>44056</v>
      </c>
      <c r="O168" s="5">
        <v>109.20463912585066</v>
      </c>
      <c r="P168" s="5">
        <v>69.52550968243257</v>
      </c>
      <c r="Q168" s="5">
        <v>85.15001665327874</v>
      </c>
      <c r="R168" s="5">
        <v>78.862584471625681</v>
      </c>
      <c r="S168" s="5">
        <v>84.613872075625679</v>
      </c>
    </row>
    <row r="169" spans="14:19" x14ac:dyDescent="0.25">
      <c r="N169" s="9">
        <v>44057</v>
      </c>
      <c r="O169" s="5">
        <v>103.68460653695006</v>
      </c>
      <c r="P169" s="5">
        <v>64.317485634828131</v>
      </c>
      <c r="Q169" s="5">
        <v>84.642267980643012</v>
      </c>
      <c r="R169" s="5">
        <v>75.897556820672776</v>
      </c>
      <c r="S169" s="5">
        <v>80.012704876224149</v>
      </c>
    </row>
    <row r="170" spans="14:19" x14ac:dyDescent="0.25">
      <c r="N170" s="9">
        <v>44058</v>
      </c>
      <c r="O170" s="5">
        <v>97.482651202913829</v>
      </c>
      <c r="P170" s="5">
        <v>57.921497658630358</v>
      </c>
      <c r="Q170" s="5">
        <v>78.075978135224631</v>
      </c>
      <c r="R170" s="5">
        <v>71.327158058232968</v>
      </c>
      <c r="S170" s="5">
        <v>73.043483065832419</v>
      </c>
    </row>
    <row r="171" spans="14:19" x14ac:dyDescent="0.25">
      <c r="N171" s="9">
        <v>44059</v>
      </c>
      <c r="O171" s="5">
        <v>113.79641522093357</v>
      </c>
      <c r="P171" s="5">
        <v>61.852156309428871</v>
      </c>
      <c r="Q171" s="5">
        <v>84.514919378538821</v>
      </c>
      <c r="R171" s="5"/>
      <c r="S171" s="5">
        <v>80.535449537540813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0"/>
  <sheetViews>
    <sheetView zoomScaleNormal="100" workbookViewId="0"/>
  </sheetViews>
  <sheetFormatPr defaultRowHeight="15" x14ac:dyDescent="0.25"/>
  <cols>
    <col min="14" max="14" width="15" customWidth="1"/>
    <col min="15" max="15" width="13.7109375" style="23" customWidth="1"/>
    <col min="16" max="16" width="14.5703125" customWidth="1"/>
    <col min="18" max="18" width="16.7109375" customWidth="1"/>
    <col min="19" max="19" width="11.140625" customWidth="1"/>
    <col min="20" max="20" width="7.7109375" style="15" customWidth="1"/>
    <col min="21" max="21" width="14.42578125" customWidth="1"/>
    <col min="22" max="22" width="16.28515625" style="23" customWidth="1"/>
    <col min="26" max="26" width="7" style="15" customWidth="1"/>
    <col min="27" max="27" width="11.42578125" customWidth="1"/>
    <col min="28" max="28" width="14.140625" style="24" bestFit="1" customWidth="1"/>
    <col min="31" max="31" width="15.5703125" customWidth="1"/>
    <col min="32" max="32" width="12.85546875" customWidth="1"/>
    <col min="34" max="34" width="14.28515625" customWidth="1"/>
    <col min="36" max="36" width="11.5703125" bestFit="1" customWidth="1"/>
  </cols>
  <sheetData>
    <row r="1" spans="1:37" x14ac:dyDescent="0.25">
      <c r="A1" s="29" t="s">
        <v>156</v>
      </c>
    </row>
    <row r="2" spans="1:37" s="2" customFormat="1" ht="45" x14ac:dyDescent="0.25">
      <c r="N2" s="50" t="s">
        <v>58</v>
      </c>
      <c r="O2" s="47"/>
      <c r="P2" s="48" t="s">
        <v>59</v>
      </c>
      <c r="Q2" s="48" t="s">
        <v>60</v>
      </c>
      <c r="R2" s="48" t="s">
        <v>76</v>
      </c>
      <c r="S2" s="48" t="s">
        <v>77</v>
      </c>
      <c r="T2" s="55"/>
      <c r="U2" s="50" t="s">
        <v>62</v>
      </c>
      <c r="V2" s="47"/>
      <c r="W2" s="48" t="s">
        <v>63</v>
      </c>
      <c r="X2" s="48" t="s">
        <v>60</v>
      </c>
      <c r="Y2" s="48" t="s">
        <v>61</v>
      </c>
      <c r="Z2" s="55"/>
      <c r="AA2" s="50" t="s">
        <v>64</v>
      </c>
      <c r="AB2" s="49"/>
      <c r="AC2" s="48" t="s">
        <v>63</v>
      </c>
      <c r="AD2" s="48" t="s">
        <v>60</v>
      </c>
      <c r="AE2" s="48" t="s">
        <v>65</v>
      </c>
      <c r="AF2" s="48" t="s">
        <v>66</v>
      </c>
      <c r="AG2" s="48" t="s">
        <v>67</v>
      </c>
      <c r="AH2" s="48" t="s">
        <v>68</v>
      </c>
    </row>
    <row r="3" spans="1:37" x14ac:dyDescent="0.25">
      <c r="N3" t="s">
        <v>69</v>
      </c>
      <c r="O3" s="23">
        <v>44013</v>
      </c>
      <c r="P3">
        <v>264334</v>
      </c>
      <c r="Q3">
        <v>31436</v>
      </c>
      <c r="S3">
        <v>97700</v>
      </c>
      <c r="U3" t="s">
        <v>69</v>
      </c>
      <c r="V3" s="23">
        <v>44013</v>
      </c>
      <c r="AA3" t="s">
        <v>69</v>
      </c>
      <c r="AB3" s="9">
        <v>44013</v>
      </c>
      <c r="AC3">
        <f t="shared" ref="AC3:AE34" si="0">W3/AVERAGE(W$29:W$33)*100</f>
        <v>0</v>
      </c>
      <c r="AD3">
        <f t="shared" si="0"/>
        <v>0</v>
      </c>
      <c r="AE3">
        <f t="shared" si="0"/>
        <v>0</v>
      </c>
      <c r="AF3">
        <f t="shared" ref="AF3:AF34" si="1">P3/AVERAGE(P$29:P$33)*100</f>
        <v>76.030099789973377</v>
      </c>
      <c r="AG3">
        <f t="shared" ref="AG3:AG34" si="2">R3/AVERAGE(R$29:R$33)*100</f>
        <v>0</v>
      </c>
      <c r="AH3">
        <f t="shared" ref="AH3:AH34" si="3">S3/AVERAGE(S$29:S$33)*100</f>
        <v>61.061889381106184</v>
      </c>
    </row>
    <row r="4" spans="1:37" ht="16.5" customHeight="1" x14ac:dyDescent="0.25">
      <c r="N4" t="s">
        <v>70</v>
      </c>
      <c r="O4" s="23">
        <v>44014</v>
      </c>
      <c r="P4">
        <v>281022</v>
      </c>
      <c r="Q4">
        <v>34698</v>
      </c>
      <c r="S4">
        <v>108975</v>
      </c>
      <c r="U4" t="s">
        <v>70</v>
      </c>
      <c r="V4" s="23">
        <v>44014</v>
      </c>
      <c r="AA4" t="s">
        <v>70</v>
      </c>
      <c r="AB4" s="9">
        <v>44014</v>
      </c>
      <c r="AC4">
        <f>W4/AVERAGE(W$29:W$33)*100</f>
        <v>0</v>
      </c>
      <c r="AD4">
        <f>X4/AVERAGE(X$29:X$33)*100</f>
        <v>0</v>
      </c>
      <c r="AE4">
        <f>Y4/AVERAGE(Y$29:Y$33)*100</f>
        <v>0</v>
      </c>
      <c r="AF4">
        <f t="shared" si="1"/>
        <v>80.830051008110559</v>
      </c>
      <c r="AG4">
        <f t="shared" si="2"/>
        <v>0</v>
      </c>
      <c r="AH4">
        <f t="shared" si="3"/>
        <v>68.108693913060876</v>
      </c>
      <c r="AJ4" s="46">
        <v>44048</v>
      </c>
      <c r="AK4" s="39">
        <v>0</v>
      </c>
    </row>
    <row r="5" spans="1:37" x14ac:dyDescent="0.25">
      <c r="N5" t="s">
        <v>71</v>
      </c>
      <c r="O5" s="23">
        <v>44015</v>
      </c>
      <c r="P5">
        <v>286077</v>
      </c>
      <c r="Q5">
        <v>32472</v>
      </c>
      <c r="S5">
        <v>92321</v>
      </c>
      <c r="U5" t="s">
        <v>71</v>
      </c>
      <c r="V5" s="23">
        <v>44015</v>
      </c>
      <c r="AA5" t="s">
        <v>71</v>
      </c>
      <c r="AB5" s="9">
        <v>44015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1"/>
        <v>82.284015138484691</v>
      </c>
      <c r="AG5">
        <f t="shared" si="2"/>
        <v>0</v>
      </c>
      <c r="AH5">
        <f t="shared" si="3"/>
        <v>57.700047999519995</v>
      </c>
      <c r="AJ5" s="46">
        <v>44048</v>
      </c>
      <c r="AK5" s="39">
        <v>1</v>
      </c>
    </row>
    <row r="6" spans="1:37" x14ac:dyDescent="0.25">
      <c r="N6" t="s">
        <v>72</v>
      </c>
      <c r="O6" s="23">
        <v>44016</v>
      </c>
      <c r="P6">
        <v>236236</v>
      </c>
      <c r="Q6">
        <v>27728</v>
      </c>
      <c r="S6">
        <v>86944</v>
      </c>
      <c r="U6" t="s">
        <v>72</v>
      </c>
      <c r="V6" s="23">
        <v>44016</v>
      </c>
      <c r="AA6" t="s">
        <v>72</v>
      </c>
      <c r="AB6" s="9">
        <v>44016</v>
      </c>
      <c r="AC6">
        <f t="shared" si="0"/>
        <v>0</v>
      </c>
      <c r="AD6">
        <f t="shared" si="0"/>
        <v>0</v>
      </c>
      <c r="AE6">
        <f t="shared" si="0"/>
        <v>0</v>
      </c>
      <c r="AF6">
        <f t="shared" si="1"/>
        <v>67.948302730576273</v>
      </c>
      <c r="AG6">
        <f t="shared" si="2"/>
        <v>0</v>
      </c>
      <c r="AH6">
        <f t="shared" si="3"/>
        <v>54.339456605433945</v>
      </c>
      <c r="AJ6" s="41"/>
      <c r="AK6" s="41"/>
    </row>
    <row r="7" spans="1:37" x14ac:dyDescent="0.25">
      <c r="N7" t="s">
        <v>73</v>
      </c>
      <c r="O7" s="23">
        <v>44017</v>
      </c>
      <c r="P7">
        <v>201950</v>
      </c>
      <c r="Q7">
        <v>15810.999999999998</v>
      </c>
      <c r="S7">
        <v>31913</v>
      </c>
      <c r="U7" t="s">
        <v>73</v>
      </c>
      <c r="V7" s="23">
        <v>44017</v>
      </c>
      <c r="AA7" t="s">
        <v>73</v>
      </c>
      <c r="AB7" s="9">
        <v>44017</v>
      </c>
      <c r="AC7">
        <f t="shared" si="0"/>
        <v>0</v>
      </c>
      <c r="AD7">
        <f t="shared" si="0"/>
        <v>0</v>
      </c>
      <c r="AE7">
        <f t="shared" si="0"/>
        <v>0</v>
      </c>
      <c r="AF7">
        <f t="shared" si="1"/>
        <v>58.086657987943745</v>
      </c>
      <c r="AG7">
        <f t="shared" si="2"/>
        <v>0</v>
      </c>
      <c r="AH7">
        <f t="shared" si="3"/>
        <v>19.945425545744541</v>
      </c>
      <c r="AJ7" s="46">
        <v>44055</v>
      </c>
      <c r="AK7" s="39">
        <v>0</v>
      </c>
    </row>
    <row r="8" spans="1:37" x14ac:dyDescent="0.25">
      <c r="N8" t="s">
        <v>74</v>
      </c>
      <c r="O8" s="23">
        <v>44018</v>
      </c>
      <c r="P8">
        <v>297073</v>
      </c>
      <c r="Q8">
        <v>49709</v>
      </c>
      <c r="S8">
        <v>121954</v>
      </c>
      <c r="U8" t="s">
        <v>74</v>
      </c>
      <c r="V8" s="23">
        <v>44018</v>
      </c>
      <c r="W8">
        <v>247532</v>
      </c>
      <c r="AA8" t="s">
        <v>74</v>
      </c>
      <c r="AB8" s="9">
        <v>44018</v>
      </c>
      <c r="AC8">
        <f t="shared" si="0"/>
        <v>90.349708545794996</v>
      </c>
      <c r="AD8">
        <f t="shared" si="0"/>
        <v>0</v>
      </c>
      <c r="AE8">
        <f t="shared" si="0"/>
        <v>0</v>
      </c>
      <c r="AF8">
        <f t="shared" si="1"/>
        <v>85.446782611797033</v>
      </c>
      <c r="AG8">
        <f t="shared" si="2"/>
        <v>0</v>
      </c>
      <c r="AH8">
        <f t="shared" si="3"/>
        <v>76.220487795122054</v>
      </c>
      <c r="AJ8" s="46">
        <v>44055</v>
      </c>
      <c r="AK8" s="39">
        <v>1</v>
      </c>
    </row>
    <row r="9" spans="1:37" x14ac:dyDescent="0.25">
      <c r="N9" t="s">
        <v>75</v>
      </c>
      <c r="O9" s="23">
        <v>44019</v>
      </c>
      <c r="P9">
        <v>284650</v>
      </c>
      <c r="Q9">
        <v>40938</v>
      </c>
      <c r="S9">
        <v>113694</v>
      </c>
      <c r="U9" t="s">
        <v>75</v>
      </c>
      <c r="V9" s="23">
        <v>44019</v>
      </c>
      <c r="W9">
        <v>245266</v>
      </c>
      <c r="AA9" t="s">
        <v>75</v>
      </c>
      <c r="AB9" s="9">
        <v>44019</v>
      </c>
      <c r="AC9">
        <f t="shared" si="0"/>
        <v>89.522613707290191</v>
      </c>
      <c r="AD9">
        <f t="shared" si="0"/>
        <v>0</v>
      </c>
      <c r="AE9">
        <f t="shared" si="0"/>
        <v>0</v>
      </c>
      <c r="AF9">
        <f t="shared" si="1"/>
        <v>81.873568686646138</v>
      </c>
      <c r="AG9">
        <f t="shared" si="2"/>
        <v>0</v>
      </c>
      <c r="AH9">
        <f t="shared" si="3"/>
        <v>71.058039419605805</v>
      </c>
      <c r="AJ9" s="41"/>
      <c r="AK9" s="41"/>
    </row>
    <row r="10" spans="1:37" x14ac:dyDescent="0.25">
      <c r="N10" t="s">
        <v>69</v>
      </c>
      <c r="O10" s="23">
        <v>44020</v>
      </c>
      <c r="P10">
        <v>296762</v>
      </c>
      <c r="Q10">
        <v>42601</v>
      </c>
      <c r="S10">
        <v>115805</v>
      </c>
      <c r="U10" t="s">
        <v>69</v>
      </c>
      <c r="V10" s="23">
        <v>44020</v>
      </c>
      <c r="W10">
        <v>264792</v>
      </c>
      <c r="AA10" t="s">
        <v>69</v>
      </c>
      <c r="AB10" s="9">
        <v>44020</v>
      </c>
      <c r="AC10">
        <f t="shared" si="0"/>
        <v>96.649645400425584</v>
      </c>
      <c r="AD10">
        <f t="shared" si="0"/>
        <v>0</v>
      </c>
      <c r="AE10">
        <f t="shared" si="0"/>
        <v>0</v>
      </c>
      <c r="AF10">
        <f t="shared" si="1"/>
        <v>85.357330021382325</v>
      </c>
      <c r="AG10">
        <f t="shared" si="2"/>
        <v>0</v>
      </c>
      <c r="AH10">
        <f t="shared" si="3"/>
        <v>72.37740122598774</v>
      </c>
      <c r="AJ10" s="46">
        <v>44060</v>
      </c>
      <c r="AK10" s="39">
        <v>0</v>
      </c>
    </row>
    <row r="11" spans="1:37" x14ac:dyDescent="0.25">
      <c r="N11" t="s">
        <v>70</v>
      </c>
      <c r="O11" s="23">
        <v>44021</v>
      </c>
      <c r="P11">
        <v>303172</v>
      </c>
      <c r="Q11">
        <v>42065</v>
      </c>
      <c r="S11">
        <v>118108</v>
      </c>
      <c r="U11" t="s">
        <v>70</v>
      </c>
      <c r="V11" s="23">
        <v>44021</v>
      </c>
      <c r="W11">
        <v>258550</v>
      </c>
      <c r="AA11" t="s">
        <v>70</v>
      </c>
      <c r="AB11" s="9">
        <v>44021</v>
      </c>
      <c r="AC11">
        <f t="shared" si="0"/>
        <v>94.371302072117118</v>
      </c>
      <c r="AD11">
        <f t="shared" si="0"/>
        <v>0</v>
      </c>
      <c r="AE11">
        <f t="shared" si="0"/>
        <v>0</v>
      </c>
      <c r="AF11">
        <f t="shared" si="1"/>
        <v>87.201031322212827</v>
      </c>
      <c r="AG11">
        <f t="shared" si="2"/>
        <v>0</v>
      </c>
      <c r="AH11">
        <f t="shared" si="3"/>
        <v>73.816761832381673</v>
      </c>
      <c r="AJ11" s="46">
        <v>44060</v>
      </c>
      <c r="AK11" s="39">
        <v>1</v>
      </c>
    </row>
    <row r="12" spans="1:37" x14ac:dyDescent="0.25">
      <c r="N12" t="s">
        <v>71</v>
      </c>
      <c r="O12" s="23">
        <v>44022</v>
      </c>
      <c r="P12">
        <v>328030</v>
      </c>
      <c r="Q12">
        <v>51607</v>
      </c>
      <c r="S12">
        <v>125733</v>
      </c>
      <c r="U12" t="s">
        <v>71</v>
      </c>
      <c r="V12" s="23">
        <v>44022</v>
      </c>
      <c r="W12">
        <v>278167</v>
      </c>
      <c r="AA12" t="s">
        <v>71</v>
      </c>
      <c r="AB12" s="9">
        <v>44022</v>
      </c>
      <c r="AC12">
        <f t="shared" si="0"/>
        <v>101.53154895956142</v>
      </c>
      <c r="AD12">
        <f t="shared" si="0"/>
        <v>0</v>
      </c>
      <c r="AE12">
        <f t="shared" si="0"/>
        <v>0</v>
      </c>
      <c r="AF12">
        <f t="shared" si="1"/>
        <v>94.350910719411672</v>
      </c>
      <c r="AG12">
        <f t="shared" si="2"/>
        <v>0</v>
      </c>
      <c r="AH12">
        <f t="shared" si="3"/>
        <v>78.58233917660823</v>
      </c>
      <c r="AJ12" s="41"/>
      <c r="AK12" s="41"/>
    </row>
    <row r="13" spans="1:37" x14ac:dyDescent="0.25">
      <c r="N13" t="s">
        <v>72</v>
      </c>
      <c r="O13" s="23">
        <v>44023</v>
      </c>
      <c r="P13">
        <v>275069</v>
      </c>
      <c r="Q13">
        <v>44815</v>
      </c>
      <c r="S13">
        <v>103782</v>
      </c>
      <c r="U13" t="s">
        <v>72</v>
      </c>
      <c r="V13" s="23">
        <v>44023</v>
      </c>
      <c r="W13">
        <v>230166</v>
      </c>
      <c r="AA13" t="s">
        <v>72</v>
      </c>
      <c r="AB13" s="9">
        <v>44023</v>
      </c>
      <c r="AC13">
        <f t="shared" si="0"/>
        <v>84.01108146482656</v>
      </c>
      <c r="AD13">
        <f t="shared" si="0"/>
        <v>0</v>
      </c>
      <c r="AE13">
        <f t="shared" si="0"/>
        <v>0</v>
      </c>
      <c r="AF13">
        <f t="shared" si="1"/>
        <v>79.117796118275308</v>
      </c>
      <c r="AG13">
        <f t="shared" si="2"/>
        <v>0</v>
      </c>
      <c r="AH13">
        <f t="shared" si="3"/>
        <v>64.863101368986307</v>
      </c>
      <c r="AJ13" s="46">
        <v>44067</v>
      </c>
      <c r="AK13" s="39">
        <v>0</v>
      </c>
    </row>
    <row r="14" spans="1:37" x14ac:dyDescent="0.25">
      <c r="N14" t="s">
        <v>73</v>
      </c>
      <c r="O14" s="23">
        <v>44024</v>
      </c>
      <c r="P14">
        <v>257248</v>
      </c>
      <c r="Q14">
        <v>28026</v>
      </c>
      <c r="S14">
        <v>42609</v>
      </c>
      <c r="U14" t="s">
        <v>73</v>
      </c>
      <c r="V14" s="23">
        <v>44024</v>
      </c>
      <c r="W14">
        <v>195329</v>
      </c>
      <c r="AA14" t="s">
        <v>73</v>
      </c>
      <c r="AB14" s="9">
        <v>44024</v>
      </c>
      <c r="AC14">
        <f t="shared" si="0"/>
        <v>71.29550207868715</v>
      </c>
      <c r="AD14">
        <f t="shared" si="0"/>
        <v>0</v>
      </c>
      <c r="AE14">
        <f t="shared" si="0"/>
        <v>0</v>
      </c>
      <c r="AF14">
        <f t="shared" si="1"/>
        <v>73.991961347276813</v>
      </c>
      <c r="AG14">
        <f t="shared" si="2"/>
        <v>0</v>
      </c>
      <c r="AH14">
        <f t="shared" si="3"/>
        <v>26.630358696413037</v>
      </c>
      <c r="AJ14" s="46">
        <v>44067</v>
      </c>
      <c r="AK14" s="39">
        <v>1</v>
      </c>
    </row>
    <row r="15" spans="1:37" x14ac:dyDescent="0.25">
      <c r="N15" t="s">
        <v>74</v>
      </c>
      <c r="O15" s="23">
        <v>44025</v>
      </c>
      <c r="P15">
        <v>301450</v>
      </c>
      <c r="Q15">
        <v>50369</v>
      </c>
      <c r="S15">
        <v>109688</v>
      </c>
      <c r="U15" t="s">
        <v>74</v>
      </c>
      <c r="V15" s="23">
        <v>44025</v>
      </c>
      <c r="W15">
        <v>239790</v>
      </c>
      <c r="AA15" t="s">
        <v>74</v>
      </c>
      <c r="AB15" s="9">
        <v>44025</v>
      </c>
      <c r="AC15">
        <f t="shared" si="0"/>
        <v>87.523862014592794</v>
      </c>
      <c r="AD15">
        <f t="shared" si="0"/>
        <v>0</v>
      </c>
      <c r="AE15">
        <f t="shared" si="0"/>
        <v>0</v>
      </c>
      <c r="AF15">
        <f t="shared" si="1"/>
        <v>86.705734342488938</v>
      </c>
      <c r="AG15">
        <f t="shared" si="2"/>
        <v>0</v>
      </c>
      <c r="AH15">
        <f t="shared" si="3"/>
        <v>68.554314456855423</v>
      </c>
      <c r="AJ15" s="41"/>
      <c r="AK15" s="41"/>
    </row>
    <row r="16" spans="1:37" x14ac:dyDescent="0.25">
      <c r="N16" t="s">
        <v>75</v>
      </c>
      <c r="O16" s="23">
        <v>44026</v>
      </c>
      <c r="P16">
        <v>305256</v>
      </c>
      <c r="Q16">
        <v>49808</v>
      </c>
      <c r="S16">
        <v>133403</v>
      </c>
      <c r="U16" t="s">
        <v>75</v>
      </c>
      <c r="V16" s="23">
        <v>44026</v>
      </c>
      <c r="W16">
        <v>261721</v>
      </c>
      <c r="AA16" t="s">
        <v>75</v>
      </c>
      <c r="AB16" s="9">
        <v>44026</v>
      </c>
      <c r="AC16">
        <f t="shared" si="0"/>
        <v>95.528723843034484</v>
      </c>
      <c r="AD16">
        <f t="shared" si="0"/>
        <v>0</v>
      </c>
      <c r="AE16">
        <f t="shared" si="0"/>
        <v>0</v>
      </c>
      <c r="AF16">
        <f t="shared" si="1"/>
        <v>87.800449966663805</v>
      </c>
      <c r="AG16">
        <f t="shared" si="2"/>
        <v>0</v>
      </c>
      <c r="AH16">
        <f t="shared" si="3"/>
        <v>83.376041239587607</v>
      </c>
      <c r="AJ16" s="46">
        <v>44069</v>
      </c>
      <c r="AK16" s="39">
        <v>0</v>
      </c>
    </row>
    <row r="17" spans="14:37" x14ac:dyDescent="0.25">
      <c r="N17" t="s">
        <v>69</v>
      </c>
      <c r="O17" s="23">
        <v>44027</v>
      </c>
      <c r="P17">
        <v>316792</v>
      </c>
      <c r="Q17">
        <v>55501</v>
      </c>
      <c r="S17">
        <v>147858</v>
      </c>
      <c r="U17" t="s">
        <v>69</v>
      </c>
      <c r="V17" s="23">
        <v>44027</v>
      </c>
      <c r="W17">
        <v>268367</v>
      </c>
      <c r="AA17" t="s">
        <v>69</v>
      </c>
      <c r="AB17" s="9">
        <v>44027</v>
      </c>
      <c r="AC17">
        <f t="shared" si="0"/>
        <v>97.954528033988993</v>
      </c>
      <c r="AD17">
        <f t="shared" si="0"/>
        <v>0</v>
      </c>
      <c r="AE17">
        <f t="shared" si="0"/>
        <v>0</v>
      </c>
      <c r="AF17">
        <f t="shared" si="1"/>
        <v>91.118537050342525</v>
      </c>
      <c r="AG17">
        <f t="shared" si="2"/>
        <v>0</v>
      </c>
      <c r="AH17">
        <f t="shared" si="3"/>
        <v>92.410325896741028</v>
      </c>
      <c r="AJ17" s="46">
        <v>44069</v>
      </c>
      <c r="AK17" s="39">
        <v>1</v>
      </c>
    </row>
    <row r="18" spans="14:37" x14ac:dyDescent="0.25">
      <c r="N18" t="s">
        <v>70</v>
      </c>
      <c r="O18" s="23">
        <v>44028</v>
      </c>
      <c r="P18">
        <v>329772</v>
      </c>
      <c r="Q18">
        <v>56776</v>
      </c>
      <c r="S18">
        <v>149932</v>
      </c>
      <c r="U18" t="s">
        <v>70</v>
      </c>
      <c r="V18" s="23">
        <v>44028</v>
      </c>
      <c r="W18">
        <v>275797</v>
      </c>
      <c r="AA18" t="s">
        <v>70</v>
      </c>
      <c r="AB18" s="9">
        <v>44028</v>
      </c>
      <c r="AC18">
        <f t="shared" si="0"/>
        <v>100.66649389898932</v>
      </c>
      <c r="AD18">
        <f t="shared" si="0"/>
        <v>0</v>
      </c>
      <c r="AE18">
        <f t="shared" si="0"/>
        <v>0</v>
      </c>
      <c r="AF18">
        <f t="shared" si="1"/>
        <v>94.85196027729728</v>
      </c>
      <c r="AG18">
        <f t="shared" si="2"/>
        <v>0</v>
      </c>
      <c r="AH18">
        <f t="shared" si="3"/>
        <v>93.706562934370652</v>
      </c>
      <c r="AJ18" s="41"/>
      <c r="AK18" s="41"/>
    </row>
    <row r="19" spans="14:37" x14ac:dyDescent="0.25">
      <c r="N19" t="s">
        <v>71</v>
      </c>
      <c r="O19" s="23">
        <v>44029</v>
      </c>
      <c r="P19">
        <v>351453</v>
      </c>
      <c r="Q19">
        <v>64099</v>
      </c>
      <c r="S19">
        <v>157107</v>
      </c>
      <c r="U19" t="s">
        <v>71</v>
      </c>
      <c r="V19" s="23">
        <v>44029</v>
      </c>
      <c r="W19">
        <v>288700</v>
      </c>
      <c r="AA19" t="s">
        <v>71</v>
      </c>
      <c r="AB19" s="9">
        <v>44029</v>
      </c>
      <c r="AC19">
        <f t="shared" si="0"/>
        <v>105.37611645028124</v>
      </c>
      <c r="AD19">
        <f t="shared" si="0"/>
        <v>0</v>
      </c>
      <c r="AE19">
        <f t="shared" si="0"/>
        <v>0</v>
      </c>
      <c r="AF19">
        <f t="shared" si="1"/>
        <v>101.08804263350726</v>
      </c>
      <c r="AG19">
        <f t="shared" si="2"/>
        <v>0</v>
      </c>
      <c r="AH19">
        <f t="shared" si="3"/>
        <v>98.190893091069086</v>
      </c>
      <c r="AJ19" s="46">
        <v>44046</v>
      </c>
      <c r="AK19" s="39">
        <v>100</v>
      </c>
    </row>
    <row r="20" spans="14:37" x14ac:dyDescent="0.25">
      <c r="N20" t="s">
        <v>72</v>
      </c>
      <c r="O20" s="23">
        <v>44030</v>
      </c>
      <c r="P20">
        <v>295776</v>
      </c>
      <c r="Q20">
        <v>60625</v>
      </c>
      <c r="S20">
        <v>136240</v>
      </c>
      <c r="U20" t="s">
        <v>72</v>
      </c>
      <c r="V20" s="23">
        <v>44030</v>
      </c>
      <c r="W20">
        <v>230165</v>
      </c>
      <c r="AA20" t="s">
        <v>72</v>
      </c>
      <c r="AB20" s="9">
        <v>44030</v>
      </c>
      <c r="AC20">
        <f t="shared" si="0"/>
        <v>84.010716462691306</v>
      </c>
      <c r="AD20">
        <f t="shared" si="0"/>
        <v>0</v>
      </c>
      <c r="AE20">
        <f t="shared" si="0"/>
        <v>0</v>
      </c>
      <c r="AF20">
        <f t="shared" si="1"/>
        <v>85.073727918009652</v>
      </c>
      <c r="AG20">
        <f t="shared" si="2"/>
        <v>0</v>
      </c>
      <c r="AH20">
        <f t="shared" si="3"/>
        <v>85.149148508514912</v>
      </c>
      <c r="AJ20" s="46">
        <v>44081</v>
      </c>
      <c r="AK20" s="39">
        <v>100</v>
      </c>
    </row>
    <row r="21" spans="14:37" x14ac:dyDescent="0.25">
      <c r="N21" t="s">
        <v>73</v>
      </c>
      <c r="O21" s="23">
        <v>44031</v>
      </c>
      <c r="P21">
        <v>278160</v>
      </c>
      <c r="Q21">
        <v>34262</v>
      </c>
      <c r="S21">
        <v>54708</v>
      </c>
      <c r="U21" t="s">
        <v>73</v>
      </c>
      <c r="V21" s="23">
        <v>44031</v>
      </c>
      <c r="W21">
        <v>196622</v>
      </c>
      <c r="AA21" t="s">
        <v>73</v>
      </c>
      <c r="AB21" s="9">
        <v>44031</v>
      </c>
      <c r="AC21">
        <f t="shared" si="0"/>
        <v>71.767449839581559</v>
      </c>
      <c r="AD21">
        <f t="shared" si="0"/>
        <v>0</v>
      </c>
      <c r="AE21">
        <f t="shared" si="0"/>
        <v>0</v>
      </c>
      <c r="AF21">
        <f t="shared" si="1"/>
        <v>80.006857073168774</v>
      </c>
      <c r="AG21">
        <f t="shared" si="2"/>
        <v>0</v>
      </c>
      <c r="AH21">
        <f t="shared" si="3"/>
        <v>34.192158078419219</v>
      </c>
    </row>
    <row r="22" spans="14:37" x14ac:dyDescent="0.25">
      <c r="N22" t="s">
        <v>74</v>
      </c>
      <c r="O22" s="23">
        <v>44032</v>
      </c>
      <c r="P22">
        <v>334373</v>
      </c>
      <c r="Q22">
        <v>59099.850000000006</v>
      </c>
      <c r="S22">
        <v>150865</v>
      </c>
      <c r="U22" t="s">
        <v>74</v>
      </c>
      <c r="V22" s="23">
        <v>44032</v>
      </c>
      <c r="W22">
        <v>248202</v>
      </c>
      <c r="AA22" t="s">
        <v>74</v>
      </c>
      <c r="AB22" s="9">
        <v>44032</v>
      </c>
      <c r="AC22">
        <f t="shared" si="0"/>
        <v>90.594259976420872</v>
      </c>
      <c r="AD22">
        <f t="shared" si="0"/>
        <v>0</v>
      </c>
      <c r="AE22">
        <f t="shared" si="0"/>
        <v>0</v>
      </c>
      <c r="AF22">
        <f t="shared" si="1"/>
        <v>96.175340883400423</v>
      </c>
      <c r="AG22">
        <f t="shared" si="2"/>
        <v>0</v>
      </c>
      <c r="AH22">
        <f t="shared" si="3"/>
        <v>94.289682103178961</v>
      </c>
    </row>
    <row r="23" spans="14:37" x14ac:dyDescent="0.25">
      <c r="N23" t="s">
        <v>75</v>
      </c>
      <c r="O23" s="23">
        <v>44033</v>
      </c>
      <c r="P23">
        <v>332382</v>
      </c>
      <c r="Q23">
        <v>65378.000000000007</v>
      </c>
      <c r="S23">
        <v>163146</v>
      </c>
      <c r="U23" t="s">
        <v>75</v>
      </c>
      <c r="V23" s="23">
        <v>44033</v>
      </c>
      <c r="W23">
        <v>270017</v>
      </c>
      <c r="AA23" t="s">
        <v>75</v>
      </c>
      <c r="AB23" s="9">
        <v>44033</v>
      </c>
      <c r="AC23">
        <f t="shared" si="0"/>
        <v>98.556781557172116</v>
      </c>
      <c r="AD23">
        <f t="shared" si="0"/>
        <v>0</v>
      </c>
      <c r="AE23">
        <f t="shared" si="0"/>
        <v>0</v>
      </c>
      <c r="AF23">
        <f t="shared" si="1"/>
        <v>95.602671727401429</v>
      </c>
      <c r="AG23">
        <f t="shared" si="2"/>
        <v>0</v>
      </c>
      <c r="AH23">
        <f t="shared" si="3"/>
        <v>101.96523034769652</v>
      </c>
    </row>
    <row r="24" spans="14:37" x14ac:dyDescent="0.25">
      <c r="N24" t="s">
        <v>69</v>
      </c>
      <c r="O24" s="23">
        <v>44034</v>
      </c>
      <c r="P24">
        <v>314438</v>
      </c>
      <c r="Q24">
        <v>56055.62</v>
      </c>
      <c r="S24">
        <v>135920</v>
      </c>
      <c r="U24" t="s">
        <v>69</v>
      </c>
      <c r="V24" s="23">
        <v>44034</v>
      </c>
      <c r="W24">
        <v>274047</v>
      </c>
      <c r="AA24" t="s">
        <v>69</v>
      </c>
      <c r="AB24" s="9">
        <v>44034</v>
      </c>
      <c r="AC24">
        <f t="shared" si="0"/>
        <v>100.02774016227995</v>
      </c>
      <c r="AD24">
        <f t="shared" si="0"/>
        <v>0</v>
      </c>
      <c r="AE24">
        <f t="shared" si="0"/>
        <v>0</v>
      </c>
      <c r="AF24">
        <f t="shared" si="1"/>
        <v>90.441458600708373</v>
      </c>
      <c r="AG24">
        <f t="shared" si="2"/>
        <v>0</v>
      </c>
      <c r="AH24">
        <f t="shared" si="3"/>
        <v>84.94915050849491</v>
      </c>
    </row>
    <row r="25" spans="14:37" x14ac:dyDescent="0.25">
      <c r="N25" t="s">
        <v>70</v>
      </c>
      <c r="O25" s="23">
        <v>44035</v>
      </c>
      <c r="P25">
        <v>332657</v>
      </c>
      <c r="Q25">
        <v>63445</v>
      </c>
      <c r="S25">
        <v>159826</v>
      </c>
      <c r="U25" t="s">
        <v>70</v>
      </c>
      <c r="V25" s="23">
        <v>44035</v>
      </c>
      <c r="W25">
        <v>284618</v>
      </c>
      <c r="AA25" t="s">
        <v>70</v>
      </c>
      <c r="AB25" s="9">
        <v>44035</v>
      </c>
      <c r="AC25">
        <f t="shared" si="0"/>
        <v>103.88617773413975</v>
      </c>
      <c r="AD25">
        <f t="shared" si="0"/>
        <v>0</v>
      </c>
      <c r="AE25">
        <f t="shared" si="0"/>
        <v>0</v>
      </c>
      <c r="AF25">
        <f t="shared" si="1"/>
        <v>95.681769677125033</v>
      </c>
      <c r="AG25">
        <f t="shared" si="2"/>
        <v>0</v>
      </c>
      <c r="AH25">
        <f t="shared" si="3"/>
        <v>99.890251097489028</v>
      </c>
    </row>
    <row r="26" spans="14:37" x14ac:dyDescent="0.25">
      <c r="N26" t="s">
        <v>71</v>
      </c>
      <c r="O26" s="23">
        <v>44036</v>
      </c>
      <c r="P26">
        <v>374608</v>
      </c>
      <c r="Q26">
        <v>78166</v>
      </c>
      <c r="S26">
        <v>179073</v>
      </c>
      <c r="U26" t="s">
        <v>71</v>
      </c>
      <c r="V26" s="23">
        <v>44036</v>
      </c>
      <c r="W26">
        <v>296322</v>
      </c>
      <c r="AA26" t="s">
        <v>71</v>
      </c>
      <c r="AB26" s="9">
        <v>44036</v>
      </c>
      <c r="AC26">
        <f t="shared" si="0"/>
        <v>108.15816272525194</v>
      </c>
      <c r="AD26">
        <f t="shared" si="0"/>
        <v>0</v>
      </c>
      <c r="AE26">
        <f t="shared" si="0"/>
        <v>0</v>
      </c>
      <c r="AF26">
        <f t="shared" si="1"/>
        <v>107.74809000023583</v>
      </c>
      <c r="AG26">
        <f t="shared" si="2"/>
        <v>0</v>
      </c>
      <c r="AH26">
        <f t="shared" si="3"/>
        <v>111.91950580494195</v>
      </c>
    </row>
    <row r="27" spans="14:37" x14ac:dyDescent="0.25">
      <c r="N27" t="s">
        <v>72</v>
      </c>
      <c r="O27" s="23">
        <v>44037</v>
      </c>
      <c r="P27">
        <v>295031</v>
      </c>
      <c r="Q27">
        <v>72020</v>
      </c>
      <c r="S27">
        <v>139025</v>
      </c>
      <c r="U27" t="s">
        <v>72</v>
      </c>
      <c r="V27" s="23">
        <v>44037</v>
      </c>
      <c r="W27">
        <v>213025</v>
      </c>
      <c r="AA27" t="s">
        <v>72</v>
      </c>
      <c r="AB27" s="9">
        <v>44037</v>
      </c>
      <c r="AC27">
        <f t="shared" si="0"/>
        <v>77.754579864292211</v>
      </c>
      <c r="AD27">
        <f t="shared" si="0"/>
        <v>0</v>
      </c>
      <c r="AE27">
        <f t="shared" si="0"/>
        <v>0</v>
      </c>
      <c r="AF27">
        <f t="shared" si="1"/>
        <v>84.859444381485673</v>
      </c>
      <c r="AG27">
        <f t="shared" si="2"/>
        <v>0</v>
      </c>
      <c r="AH27">
        <f t="shared" si="3"/>
        <v>86.88975610243898</v>
      </c>
    </row>
    <row r="28" spans="14:37" x14ac:dyDescent="0.25">
      <c r="N28" t="s">
        <v>73</v>
      </c>
      <c r="O28" s="23">
        <v>44038</v>
      </c>
      <c r="P28">
        <v>286125</v>
      </c>
      <c r="Q28" s="25">
        <v>37593</v>
      </c>
      <c r="R28">
        <f t="shared" ref="R28:R70" si="4">Q28-X28</f>
        <v>36509</v>
      </c>
      <c r="S28">
        <v>57766</v>
      </c>
      <c r="U28" t="s">
        <v>73</v>
      </c>
      <c r="V28" s="23">
        <v>44038</v>
      </c>
      <c r="W28">
        <v>208333</v>
      </c>
      <c r="X28" s="25">
        <v>1084</v>
      </c>
      <c r="AA28" t="s">
        <v>73</v>
      </c>
      <c r="AB28" s="9">
        <v>44038</v>
      </c>
      <c r="AC28">
        <f t="shared" si="0"/>
        <v>76.0419898456406</v>
      </c>
      <c r="AD28">
        <f t="shared" si="0"/>
        <v>59.260879072818717</v>
      </c>
      <c r="AE28">
        <f t="shared" si="0"/>
        <v>0</v>
      </c>
      <c r="AF28">
        <f t="shared" si="1"/>
        <v>82.297821326072807</v>
      </c>
      <c r="AG28">
        <f t="shared" si="2"/>
        <v>50.806581796523176</v>
      </c>
      <c r="AH28">
        <f t="shared" si="3"/>
        <v>36.103388966110337</v>
      </c>
    </row>
    <row r="29" spans="14:37" x14ac:dyDescent="0.25">
      <c r="N29" t="s">
        <v>74</v>
      </c>
      <c r="O29" s="23">
        <v>44039</v>
      </c>
      <c r="P29">
        <v>322485</v>
      </c>
      <c r="Q29" s="25">
        <v>61295</v>
      </c>
      <c r="R29">
        <f t="shared" si="4"/>
        <v>59567</v>
      </c>
      <c r="S29">
        <v>130932</v>
      </c>
      <c r="U29" t="s">
        <v>74</v>
      </c>
      <c r="V29" s="23">
        <v>44039</v>
      </c>
      <c r="W29">
        <v>245244</v>
      </c>
      <c r="X29" s="25">
        <v>1728</v>
      </c>
      <c r="Y29">
        <v>8518</v>
      </c>
      <c r="AA29" t="s">
        <v>74</v>
      </c>
      <c r="AB29" s="9">
        <v>44039</v>
      </c>
      <c r="AC29">
        <f t="shared" si="0"/>
        <v>89.514583660314415</v>
      </c>
      <c r="AD29">
        <f t="shared" si="0"/>
        <v>94.467526787666728</v>
      </c>
      <c r="AE29">
        <f t="shared" si="0"/>
        <v>82.951911653000408</v>
      </c>
      <c r="AF29">
        <f t="shared" si="1"/>
        <v>92.756008424075446</v>
      </c>
      <c r="AG29">
        <f t="shared" si="2"/>
        <v>82.894509788641059</v>
      </c>
      <c r="AH29">
        <f t="shared" si="3"/>
        <v>81.831681683183163</v>
      </c>
    </row>
    <row r="30" spans="14:37" x14ac:dyDescent="0.25">
      <c r="N30" t="s">
        <v>75</v>
      </c>
      <c r="O30" s="23">
        <v>44040</v>
      </c>
      <c r="P30">
        <v>326434</v>
      </c>
      <c r="Q30" s="25">
        <v>69452</v>
      </c>
      <c r="R30">
        <f t="shared" si="4"/>
        <v>67814</v>
      </c>
      <c r="S30">
        <v>167623</v>
      </c>
      <c r="U30" t="s">
        <v>75</v>
      </c>
      <c r="V30" s="23">
        <v>44040</v>
      </c>
      <c r="W30">
        <v>270104</v>
      </c>
      <c r="X30" s="25">
        <v>1638</v>
      </c>
      <c r="Y30">
        <v>9819</v>
      </c>
      <c r="AA30" t="s">
        <v>75</v>
      </c>
      <c r="AB30" s="9">
        <v>44040</v>
      </c>
      <c r="AC30">
        <f t="shared" si="0"/>
        <v>98.588536742939951</v>
      </c>
      <c r="AD30">
        <f t="shared" si="0"/>
        <v>89.547343100809101</v>
      </c>
      <c r="AE30">
        <f t="shared" si="0"/>
        <v>95.621603723974061</v>
      </c>
      <c r="AF30">
        <f t="shared" si="1"/>
        <v>93.891854982106608</v>
      </c>
      <c r="AG30">
        <f t="shared" si="2"/>
        <v>94.371183487617387</v>
      </c>
      <c r="AH30">
        <f t="shared" si="3"/>
        <v>104.76332736672633</v>
      </c>
    </row>
    <row r="31" spans="14:37" x14ac:dyDescent="0.25">
      <c r="N31" t="s">
        <v>69</v>
      </c>
      <c r="O31" s="23">
        <v>44041</v>
      </c>
      <c r="P31">
        <v>348338</v>
      </c>
      <c r="Q31" s="25">
        <v>72223</v>
      </c>
      <c r="R31">
        <f t="shared" si="4"/>
        <v>70457</v>
      </c>
      <c r="S31">
        <v>166647</v>
      </c>
      <c r="U31" t="s">
        <v>69</v>
      </c>
      <c r="V31" s="23">
        <v>44041</v>
      </c>
      <c r="W31">
        <v>280659</v>
      </c>
      <c r="X31" s="25">
        <v>1766</v>
      </c>
      <c r="Y31">
        <v>10332</v>
      </c>
      <c r="AA31" t="s">
        <v>69</v>
      </c>
      <c r="AB31" s="9">
        <v>44041</v>
      </c>
      <c r="AC31">
        <f t="shared" si="0"/>
        <v>102.44113428063555</v>
      </c>
      <c r="AD31">
        <f t="shared" si="0"/>
        <v>96.544937677673289</v>
      </c>
      <c r="AE31">
        <f>Y31/AVERAGE(Y$29:Y$33)*100</f>
        <v>100.6174162008453</v>
      </c>
      <c r="AF31">
        <f t="shared" si="1"/>
        <v>100.19207858481975</v>
      </c>
      <c r="AG31">
        <f t="shared" si="2"/>
        <v>98.049229878595241</v>
      </c>
      <c r="AH31">
        <f t="shared" si="3"/>
        <v>104.15333346666533</v>
      </c>
    </row>
    <row r="32" spans="14:37" x14ac:dyDescent="0.25">
      <c r="N32" t="s">
        <v>70</v>
      </c>
      <c r="O32" s="23">
        <v>44042</v>
      </c>
      <c r="P32">
        <v>342234</v>
      </c>
      <c r="Q32" s="25">
        <v>66233</v>
      </c>
      <c r="R32">
        <f t="shared" si="4"/>
        <v>64498</v>
      </c>
      <c r="S32">
        <v>150126</v>
      </c>
      <c r="U32" t="s">
        <v>70</v>
      </c>
      <c r="V32" s="23">
        <v>44042</v>
      </c>
      <c r="W32">
        <v>281055</v>
      </c>
      <c r="X32" s="25">
        <v>1735</v>
      </c>
      <c r="Y32">
        <v>10782</v>
      </c>
      <c r="AA32" t="s">
        <v>70</v>
      </c>
      <c r="AB32" s="9">
        <v>44042</v>
      </c>
      <c r="AC32">
        <f t="shared" si="0"/>
        <v>102.58567512619949</v>
      </c>
      <c r="AD32">
        <f t="shared" si="0"/>
        <v>94.850207741088994</v>
      </c>
      <c r="AE32">
        <f t="shared" si="0"/>
        <v>104.99970784722356</v>
      </c>
      <c r="AF32">
        <f t="shared" si="1"/>
        <v>98.43639172986353</v>
      </c>
      <c r="AG32">
        <f t="shared" si="2"/>
        <v>89.75657817831636</v>
      </c>
      <c r="AH32">
        <f t="shared" si="3"/>
        <v>93.827811721882782</v>
      </c>
    </row>
    <row r="33" spans="14:40" x14ac:dyDescent="0.25">
      <c r="N33" t="s">
        <v>71</v>
      </c>
      <c r="O33" s="23">
        <v>44043</v>
      </c>
      <c r="P33">
        <v>398860</v>
      </c>
      <c r="Q33" s="25">
        <v>99237</v>
      </c>
      <c r="R33">
        <f t="shared" si="4"/>
        <v>96958</v>
      </c>
      <c r="S33">
        <v>184680</v>
      </c>
      <c r="U33" t="s">
        <v>71</v>
      </c>
      <c r="V33" s="23">
        <v>44043</v>
      </c>
      <c r="W33">
        <v>292793</v>
      </c>
      <c r="X33" s="25">
        <v>2279</v>
      </c>
      <c r="Y33">
        <v>11892</v>
      </c>
      <c r="AA33" t="s">
        <v>71</v>
      </c>
      <c r="AB33" s="9">
        <v>44043</v>
      </c>
      <c r="AC33">
        <f t="shared" si="0"/>
        <v>106.87007018991062</v>
      </c>
      <c r="AD33">
        <f t="shared" si="0"/>
        <v>124.58998469276186</v>
      </c>
      <c r="AE33">
        <f t="shared" si="0"/>
        <v>115.80936057495666</v>
      </c>
      <c r="AF33">
        <f t="shared" si="1"/>
        <v>114.72366627913463</v>
      </c>
      <c r="AG33">
        <f t="shared" si="2"/>
        <v>134.92849866682994</v>
      </c>
      <c r="AH33">
        <f t="shared" si="3"/>
        <v>115.42384576154238</v>
      </c>
    </row>
    <row r="34" spans="14:40" x14ac:dyDescent="0.25">
      <c r="N34" t="s">
        <v>72</v>
      </c>
      <c r="O34" s="23">
        <v>44044</v>
      </c>
      <c r="P34">
        <v>318638</v>
      </c>
      <c r="Q34" s="25">
        <v>86754</v>
      </c>
      <c r="R34">
        <f t="shared" si="4"/>
        <v>84599</v>
      </c>
      <c r="S34">
        <v>152682</v>
      </c>
      <c r="U34" t="s">
        <v>72</v>
      </c>
      <c r="V34" s="23">
        <v>44044</v>
      </c>
      <c r="W34">
        <v>220494</v>
      </c>
      <c r="X34" s="25">
        <v>2155</v>
      </c>
      <c r="Y34">
        <v>8281</v>
      </c>
      <c r="AA34" t="s">
        <v>72</v>
      </c>
      <c r="AB34" s="9">
        <v>44044</v>
      </c>
      <c r="AC34">
        <f t="shared" si="0"/>
        <v>80.480780812567758</v>
      </c>
      <c r="AD34">
        <f t="shared" si="0"/>
        <v>117.81106494642466</v>
      </c>
      <c r="AE34">
        <f t="shared" si="0"/>
        <v>80.643904719241178</v>
      </c>
      <c r="AF34">
        <f t="shared" si="1"/>
        <v>91.649500014669073</v>
      </c>
      <c r="AG34">
        <f t="shared" si="2"/>
        <v>117.72949172543935</v>
      </c>
      <c r="AH34">
        <f t="shared" si="3"/>
        <v>95.425295747042526</v>
      </c>
    </row>
    <row r="35" spans="14:40" x14ac:dyDescent="0.25">
      <c r="N35" t="s">
        <v>73</v>
      </c>
      <c r="O35" s="23">
        <v>44045</v>
      </c>
      <c r="P35">
        <v>296717</v>
      </c>
      <c r="Q35" s="25">
        <v>45914</v>
      </c>
      <c r="R35">
        <f t="shared" si="4"/>
        <v>44822</v>
      </c>
      <c r="S35">
        <v>63151</v>
      </c>
      <c r="U35" t="s">
        <v>73</v>
      </c>
      <c r="V35" s="23">
        <v>44045</v>
      </c>
      <c r="W35">
        <v>198018</v>
      </c>
      <c r="X35" s="25">
        <v>1092</v>
      </c>
      <c r="Y35">
        <v>3600</v>
      </c>
      <c r="AA35" t="s">
        <v>73</v>
      </c>
      <c r="AB35" s="9">
        <v>44045</v>
      </c>
      <c r="AC35">
        <f t="shared" ref="AC35:AE69" si="5">W35/AVERAGE(W$29:W$33)*100</f>
        <v>72.276992820407997</v>
      </c>
      <c r="AD35">
        <f t="shared" si="5"/>
        <v>59.698228733872725</v>
      </c>
      <c r="AE35">
        <f t="shared" si="5"/>
        <v>35.058333171026234</v>
      </c>
      <c r="AF35">
        <f t="shared" ref="AF35:AF70" si="6">P35/AVERAGE(P$29:P$33)*100</f>
        <v>85.344386720518457</v>
      </c>
      <c r="AG35">
        <f t="shared" ref="AG35:AG70" si="7">R35/AVERAGE(R$29:R$33)*100</f>
        <v>62.375102283923468</v>
      </c>
      <c r="AH35">
        <f t="shared" ref="AH35:AH70" si="8">S35/AVERAGE(S$29:S$33)*100</f>
        <v>39.468980310196891</v>
      </c>
    </row>
    <row r="36" spans="14:40" x14ac:dyDescent="0.25">
      <c r="N36" t="s">
        <v>74</v>
      </c>
      <c r="O36" s="23">
        <v>44046</v>
      </c>
      <c r="P36">
        <v>353274</v>
      </c>
      <c r="Q36" s="25">
        <v>83188</v>
      </c>
      <c r="R36">
        <f t="shared" si="4"/>
        <v>81119</v>
      </c>
      <c r="S36">
        <v>181348</v>
      </c>
      <c r="U36" t="s">
        <v>74</v>
      </c>
      <c r="V36" s="23">
        <v>44046</v>
      </c>
      <c r="W36">
        <v>265470</v>
      </c>
      <c r="X36" s="25">
        <v>2069</v>
      </c>
      <c r="Y36">
        <v>10550</v>
      </c>
      <c r="AA36" t="s">
        <v>74</v>
      </c>
      <c r="AB36" s="9">
        <v>44046</v>
      </c>
      <c r="AC36">
        <f t="shared" si="5"/>
        <v>96.897116848133564</v>
      </c>
      <c r="AD36">
        <f t="shared" si="5"/>
        <v>113.10955609009403</v>
      </c>
      <c r="AE36">
        <f t="shared" si="5"/>
        <v>102.74039304286855</v>
      </c>
      <c r="AF36">
        <f t="shared" si="6"/>
        <v>101.61181487513167</v>
      </c>
      <c r="AG36">
        <f t="shared" si="7"/>
        <v>112.88666106308483</v>
      </c>
      <c r="AH36">
        <f t="shared" si="8"/>
        <v>113.34136658633413</v>
      </c>
    </row>
    <row r="37" spans="14:40" x14ac:dyDescent="0.25">
      <c r="N37" t="s">
        <v>75</v>
      </c>
      <c r="O37" s="23">
        <v>44047</v>
      </c>
      <c r="P37">
        <v>317884</v>
      </c>
      <c r="Q37" s="25">
        <v>64760</v>
      </c>
      <c r="R37">
        <f t="shared" si="4"/>
        <v>62863</v>
      </c>
      <c r="S37">
        <v>137200</v>
      </c>
      <c r="U37" t="s">
        <v>75</v>
      </c>
      <c r="V37" s="23">
        <v>44047</v>
      </c>
      <c r="W37">
        <v>258139</v>
      </c>
      <c r="X37" s="25">
        <v>1897</v>
      </c>
      <c r="Y37">
        <v>9108</v>
      </c>
      <c r="AA37" t="s">
        <v>75</v>
      </c>
      <c r="AB37" s="9">
        <v>44047</v>
      </c>
      <c r="AC37">
        <f t="shared" si="5"/>
        <v>94.221286194524239</v>
      </c>
      <c r="AD37">
        <f t="shared" si="5"/>
        <v>103.70653837743275</v>
      </c>
      <c r="AE37">
        <f t="shared" si="5"/>
        <v>88.69758292269637</v>
      </c>
      <c r="AF37">
        <f t="shared" si="6"/>
        <v>91.432627817972318</v>
      </c>
      <c r="AG37">
        <f t="shared" si="7"/>
        <v>87.481282737813586</v>
      </c>
      <c r="AH37">
        <f t="shared" si="8"/>
        <v>85.74914250857492</v>
      </c>
    </row>
    <row r="38" spans="14:40" x14ac:dyDescent="0.25">
      <c r="N38" t="s">
        <v>69</v>
      </c>
      <c r="O38" s="23">
        <v>44048</v>
      </c>
      <c r="P38">
        <v>337040</v>
      </c>
      <c r="Q38" s="25">
        <v>77115</v>
      </c>
      <c r="R38">
        <f t="shared" si="4"/>
        <v>75338</v>
      </c>
      <c r="S38">
        <v>180287</v>
      </c>
      <c r="U38" t="s">
        <v>69</v>
      </c>
      <c r="V38" s="23">
        <v>44048</v>
      </c>
      <c r="W38">
        <v>272517</v>
      </c>
      <c r="X38" s="25">
        <v>1777</v>
      </c>
      <c r="Y38">
        <v>10315</v>
      </c>
      <c r="AA38" t="s">
        <v>69</v>
      </c>
      <c r="AB38" s="9">
        <v>44048</v>
      </c>
      <c r="AC38">
        <f t="shared" si="5"/>
        <v>99.469286895328338</v>
      </c>
      <c r="AD38">
        <f t="shared" si="5"/>
        <v>97.146293461622562</v>
      </c>
      <c r="AE38">
        <f t="shared" si="5"/>
        <v>100.45186296087101</v>
      </c>
      <c r="AF38">
        <f t="shared" si="6"/>
        <v>96.94244718126545</v>
      </c>
      <c r="AG38">
        <f t="shared" si="7"/>
        <v>104.84171736794936</v>
      </c>
      <c r="AH38">
        <f t="shared" si="8"/>
        <v>112.67824821751782</v>
      </c>
    </row>
    <row r="39" spans="14:40" s="15" customFormat="1" x14ac:dyDescent="0.25">
      <c r="N39" s="26" t="s">
        <v>70</v>
      </c>
      <c r="O39" s="27">
        <v>44049</v>
      </c>
      <c r="P39" s="26">
        <v>360654</v>
      </c>
      <c r="Q39" s="28">
        <v>82648</v>
      </c>
      <c r="R39" s="26">
        <f t="shared" si="4"/>
        <v>81687</v>
      </c>
      <c r="S39" s="26">
        <v>191614</v>
      </c>
      <c r="U39" s="26" t="s">
        <v>70</v>
      </c>
      <c r="V39" s="27">
        <v>44049</v>
      </c>
      <c r="W39" s="26">
        <v>222895</v>
      </c>
      <c r="X39" s="28">
        <v>961</v>
      </c>
      <c r="Y39" s="26">
        <v>8134</v>
      </c>
      <c r="AA39" s="26" t="s">
        <v>70</v>
      </c>
      <c r="AB39" s="14">
        <v>44049</v>
      </c>
      <c r="AC39" s="26">
        <f t="shared" si="5"/>
        <v>81.357150939332996</v>
      </c>
      <c r="AD39" s="26">
        <f t="shared" si="5"/>
        <v>52.536628034113278</v>
      </c>
      <c r="AE39" s="26">
        <f t="shared" si="5"/>
        <v>79.212356114757611</v>
      </c>
      <c r="AF39" s="26">
        <f t="shared" si="6"/>
        <v>103.73451621680547</v>
      </c>
      <c r="AG39" s="26">
        <f t="shared" si="7"/>
        <v>113.67710009073349</v>
      </c>
      <c r="AH39" s="26">
        <f t="shared" si="8"/>
        <v>119.75755242447575</v>
      </c>
    </row>
    <row r="40" spans="14:40" x14ac:dyDescent="0.25">
      <c r="N40" t="s">
        <v>71</v>
      </c>
      <c r="O40" s="23">
        <v>44050</v>
      </c>
      <c r="P40">
        <v>383069</v>
      </c>
      <c r="Q40" s="25">
        <v>92048</v>
      </c>
      <c r="R40">
        <f t="shared" si="4"/>
        <v>91044</v>
      </c>
      <c r="S40">
        <v>192324</v>
      </c>
      <c r="U40" t="s">
        <v>71</v>
      </c>
      <c r="V40" s="23">
        <v>44050</v>
      </c>
      <c r="W40">
        <v>230077</v>
      </c>
      <c r="X40" s="25">
        <v>1004</v>
      </c>
      <c r="Y40">
        <v>8581</v>
      </c>
      <c r="AA40" t="s">
        <v>71</v>
      </c>
      <c r="AB40" s="9">
        <v>44050</v>
      </c>
      <c r="AC40">
        <f t="shared" si="5"/>
        <v>83.978596274788202</v>
      </c>
      <c r="AD40">
        <f t="shared" si="5"/>
        <v>54.887382462278588</v>
      </c>
      <c r="AE40">
        <f t="shared" si="5"/>
        <v>83.565432483493367</v>
      </c>
      <c r="AF40">
        <f t="shared" si="6"/>
        <v>110.18171819155049</v>
      </c>
      <c r="AG40">
        <f t="shared" si="7"/>
        <v>126.69846977684014</v>
      </c>
      <c r="AH40">
        <f t="shared" si="8"/>
        <v>120.20129798702013</v>
      </c>
      <c r="AL40" s="15"/>
      <c r="AM40" s="15"/>
      <c r="AN40" s="15"/>
    </row>
    <row r="41" spans="14:40" x14ac:dyDescent="0.25">
      <c r="N41" t="s">
        <v>72</v>
      </c>
      <c r="O41" s="23">
        <v>44051</v>
      </c>
      <c r="P41">
        <v>330084</v>
      </c>
      <c r="Q41" s="25">
        <v>104147</v>
      </c>
      <c r="R41">
        <f t="shared" si="4"/>
        <v>103601</v>
      </c>
      <c r="S41">
        <v>167038</v>
      </c>
      <c r="U41" t="s">
        <v>72</v>
      </c>
      <c r="V41" s="23">
        <v>44051</v>
      </c>
      <c r="W41">
        <v>175208</v>
      </c>
      <c r="X41" s="25">
        <v>546</v>
      </c>
      <c r="Y41">
        <v>6513</v>
      </c>
      <c r="AA41" t="s">
        <v>72</v>
      </c>
      <c r="AB41" s="9">
        <v>44051</v>
      </c>
      <c r="AC41">
        <f t="shared" si="5"/>
        <v>63.951294115070581</v>
      </c>
      <c r="AD41">
        <f t="shared" si="5"/>
        <v>29.849114366936362</v>
      </c>
      <c r="AE41">
        <f t="shared" si="5"/>
        <v>63.42636776191496</v>
      </c>
      <c r="AF41">
        <f t="shared" si="6"/>
        <v>94.941700496620072</v>
      </c>
      <c r="AG41">
        <f t="shared" si="7"/>
        <v>144.17301708350263</v>
      </c>
      <c r="AH41">
        <f t="shared" si="8"/>
        <v>104.39770602293976</v>
      </c>
      <c r="AL41" s="15"/>
      <c r="AM41" s="15"/>
      <c r="AN41" s="15"/>
    </row>
    <row r="42" spans="14:40" x14ac:dyDescent="0.25">
      <c r="N42" t="s">
        <v>73</v>
      </c>
      <c r="O42" s="23">
        <v>44052</v>
      </c>
      <c r="P42">
        <v>304412</v>
      </c>
      <c r="Q42" s="25">
        <v>51229</v>
      </c>
      <c r="R42">
        <f t="shared" si="4"/>
        <v>50525</v>
      </c>
      <c r="S42">
        <v>69629</v>
      </c>
      <c r="U42" t="s">
        <v>73</v>
      </c>
      <c r="V42" s="23">
        <v>44052</v>
      </c>
      <c r="W42">
        <v>152345</v>
      </c>
      <c r="X42" s="25">
        <v>704</v>
      </c>
      <c r="Y42">
        <v>2851</v>
      </c>
      <c r="AA42" t="s">
        <v>73</v>
      </c>
      <c r="AB42" s="9">
        <v>44052</v>
      </c>
      <c r="AC42">
        <f t="shared" si="5"/>
        <v>55.606250296564227</v>
      </c>
      <c r="AD42">
        <f t="shared" si="5"/>
        <v>38.486770172753118</v>
      </c>
      <c r="AE42">
        <f t="shared" si="5"/>
        <v>27.764252186276611</v>
      </c>
      <c r="AF42">
        <f t="shared" si="6"/>
        <v>87.55769116823933</v>
      </c>
      <c r="AG42">
        <f t="shared" si="7"/>
        <v>70.311499774557888</v>
      </c>
      <c r="AH42">
        <f t="shared" si="8"/>
        <v>43.517689823101769</v>
      </c>
      <c r="AL42" s="15"/>
      <c r="AM42" s="15"/>
      <c r="AN42" s="15"/>
    </row>
    <row r="43" spans="14:40" x14ac:dyDescent="0.25">
      <c r="N43" t="s">
        <v>74</v>
      </c>
      <c r="O43" s="23">
        <v>44053</v>
      </c>
      <c r="P43">
        <v>349106</v>
      </c>
      <c r="Q43" s="25">
        <v>90018</v>
      </c>
      <c r="R43">
        <f t="shared" si="4"/>
        <v>88788</v>
      </c>
      <c r="S43">
        <v>188299</v>
      </c>
      <c r="U43" t="s">
        <v>74</v>
      </c>
      <c r="V43" s="23">
        <v>44053</v>
      </c>
      <c r="W43">
        <v>218612</v>
      </c>
      <c r="X43" s="25">
        <v>1230</v>
      </c>
      <c r="Y43">
        <v>8691</v>
      </c>
      <c r="AA43" t="s">
        <v>74</v>
      </c>
      <c r="AB43" s="9">
        <v>44053</v>
      </c>
      <c r="AC43">
        <f t="shared" si="5"/>
        <v>79.793846794003741</v>
      </c>
      <c r="AD43">
        <f t="shared" si="5"/>
        <v>67.242510387054438</v>
      </c>
      <c r="AE43">
        <f t="shared" si="5"/>
        <v>84.636659330385839</v>
      </c>
      <c r="AF43">
        <f t="shared" si="6"/>
        <v>100.41297758622972</v>
      </c>
      <c r="AG43">
        <f t="shared" si="7"/>
        <v>123.55897955434824</v>
      </c>
      <c r="AH43">
        <f t="shared" si="8"/>
        <v>117.68569814301857</v>
      </c>
      <c r="AL43" s="15"/>
      <c r="AM43" s="15"/>
      <c r="AN43" s="15"/>
    </row>
    <row r="44" spans="14:40" x14ac:dyDescent="0.25">
      <c r="N44" t="s">
        <v>75</v>
      </c>
      <c r="O44" s="23">
        <v>44054</v>
      </c>
      <c r="P44">
        <v>327979</v>
      </c>
      <c r="Q44" s="25">
        <v>81809</v>
      </c>
      <c r="R44">
        <f t="shared" si="4"/>
        <v>80641</v>
      </c>
      <c r="S44">
        <v>183229</v>
      </c>
      <c r="U44" t="s">
        <v>75</v>
      </c>
      <c r="V44" s="23">
        <v>44054</v>
      </c>
      <c r="W44">
        <v>231154</v>
      </c>
      <c r="X44" s="25">
        <v>1168</v>
      </c>
      <c r="Y44">
        <v>8499</v>
      </c>
      <c r="AA44" t="s">
        <v>75</v>
      </c>
      <c r="AB44" s="9">
        <v>44054</v>
      </c>
      <c r="AC44">
        <f t="shared" si="5"/>
        <v>84.371703574465911</v>
      </c>
      <c r="AD44">
        <f t="shared" si="5"/>
        <v>63.853050513885847</v>
      </c>
      <c r="AE44">
        <f t="shared" si="5"/>
        <v>82.766881561264441</v>
      </c>
      <c r="AF44">
        <f t="shared" si="6"/>
        <v>94.336241645099292</v>
      </c>
      <c r="AG44">
        <f t="shared" si="7"/>
        <v>112.22146765601428</v>
      </c>
      <c r="AH44">
        <f t="shared" si="8"/>
        <v>114.51697983020171</v>
      </c>
      <c r="AL44" s="15"/>
      <c r="AM44" s="15"/>
      <c r="AN44" s="15"/>
    </row>
    <row r="45" spans="14:40" x14ac:dyDescent="0.25">
      <c r="N45" t="s">
        <v>69</v>
      </c>
      <c r="O45" s="23">
        <v>44055</v>
      </c>
      <c r="P45">
        <v>331694</v>
      </c>
      <c r="Q45" s="25">
        <v>67514</v>
      </c>
      <c r="R45">
        <f t="shared" si="4"/>
        <v>67265</v>
      </c>
      <c r="S45">
        <v>188016</v>
      </c>
      <c r="U45" t="s">
        <v>69</v>
      </c>
      <c r="V45" s="23">
        <v>44055</v>
      </c>
      <c r="W45">
        <v>215814</v>
      </c>
      <c r="X45" s="25">
        <v>249</v>
      </c>
      <c r="Y45">
        <v>7006</v>
      </c>
      <c r="AA45" t="s">
        <v>69</v>
      </c>
      <c r="AB45" s="9">
        <v>44055</v>
      </c>
      <c r="AC45">
        <f t="shared" si="5"/>
        <v>78.772570819539283</v>
      </c>
      <c r="AD45">
        <f t="shared" si="5"/>
        <v>13.612508200306145</v>
      </c>
      <c r="AE45">
        <f t="shared" si="5"/>
        <v>68.227411721169389</v>
      </c>
      <c r="AF45">
        <f t="shared" si="6"/>
        <v>95.404783038638342</v>
      </c>
      <c r="AG45">
        <f t="shared" si="7"/>
        <v>93.607185202090761</v>
      </c>
      <c r="AH45">
        <f t="shared" si="8"/>
        <v>117.50882491175088</v>
      </c>
      <c r="AL45" s="15"/>
      <c r="AM45" s="15"/>
      <c r="AN45" s="15"/>
    </row>
    <row r="46" spans="14:40" x14ac:dyDescent="0.25">
      <c r="N46" t="s">
        <v>70</v>
      </c>
      <c r="O46" s="23">
        <v>44056</v>
      </c>
      <c r="P46">
        <v>339537</v>
      </c>
      <c r="Q46" s="25">
        <v>65012</v>
      </c>
      <c r="R46">
        <f t="shared" si="4"/>
        <v>64627</v>
      </c>
      <c r="S46">
        <v>190996</v>
      </c>
      <c r="U46" t="s">
        <v>70</v>
      </c>
      <c r="V46" s="23">
        <v>44056</v>
      </c>
      <c r="W46">
        <v>240216</v>
      </c>
      <c r="X46" s="25">
        <v>385</v>
      </c>
      <c r="Y46">
        <v>9133</v>
      </c>
      <c r="AA46" t="s">
        <v>70</v>
      </c>
      <c r="AB46" s="9">
        <v>44056</v>
      </c>
      <c r="AC46">
        <f t="shared" si="5"/>
        <v>87.679352924214598</v>
      </c>
      <c r="AD46">
        <f t="shared" si="5"/>
        <v>21.047452438224358</v>
      </c>
      <c r="AE46">
        <f t="shared" si="5"/>
        <v>88.941043569717394</v>
      </c>
      <c r="AF46">
        <f t="shared" si="6"/>
        <v>97.660656564755911</v>
      </c>
      <c r="AG46">
        <f t="shared" si="7"/>
        <v>89.936096901145021</v>
      </c>
      <c r="AH46">
        <f t="shared" si="8"/>
        <v>119.37130628693713</v>
      </c>
      <c r="AL46" s="15"/>
      <c r="AM46" s="15"/>
      <c r="AN46" s="15"/>
    </row>
    <row r="47" spans="14:40" x14ac:dyDescent="0.25">
      <c r="N47" t="s">
        <v>71</v>
      </c>
      <c r="O47" s="23">
        <v>44057</v>
      </c>
      <c r="P47">
        <v>382545</v>
      </c>
      <c r="Q47" s="25">
        <v>84563</v>
      </c>
      <c r="R47">
        <f t="shared" si="4"/>
        <v>83978</v>
      </c>
      <c r="S47">
        <v>204825</v>
      </c>
      <c r="U47" t="s">
        <v>71</v>
      </c>
      <c r="V47" s="23">
        <v>44057</v>
      </c>
      <c r="W47">
        <v>250882</v>
      </c>
      <c r="X47" s="25">
        <v>585</v>
      </c>
      <c r="Y47">
        <v>9553</v>
      </c>
      <c r="AA47" t="s">
        <v>71</v>
      </c>
      <c r="AB47" s="9">
        <v>44057</v>
      </c>
      <c r="AC47">
        <f t="shared" si="5"/>
        <v>91.572465698924347</v>
      </c>
      <c r="AD47">
        <f t="shared" si="5"/>
        <v>31.981193964574679</v>
      </c>
      <c r="AE47">
        <f t="shared" si="5"/>
        <v>93.031182439670445</v>
      </c>
      <c r="AF47">
        <f t="shared" si="6"/>
        <v>110.0310006437135</v>
      </c>
      <c r="AG47">
        <f t="shared" si="7"/>
        <v>116.8652969434502</v>
      </c>
      <c r="AH47">
        <f t="shared" si="8"/>
        <v>128.01434485655142</v>
      </c>
      <c r="AL47" s="15"/>
      <c r="AM47" s="15"/>
      <c r="AN47" s="15"/>
    </row>
    <row r="48" spans="14:40" x14ac:dyDescent="0.25">
      <c r="N48" t="s">
        <v>72</v>
      </c>
      <c r="O48" s="23">
        <v>44058</v>
      </c>
      <c r="P48">
        <v>322436</v>
      </c>
      <c r="Q48" s="25">
        <v>92646</v>
      </c>
      <c r="R48">
        <f t="shared" si="4"/>
        <v>92275</v>
      </c>
      <c r="S48">
        <v>170369</v>
      </c>
      <c r="U48" t="s">
        <v>72</v>
      </c>
      <c r="V48" s="23">
        <v>44058</v>
      </c>
      <c r="W48">
        <v>185180</v>
      </c>
      <c r="X48" s="25">
        <v>371</v>
      </c>
      <c r="Y48">
        <v>7325</v>
      </c>
      <c r="AA48" t="s">
        <v>72</v>
      </c>
      <c r="AB48" s="9">
        <v>44058</v>
      </c>
      <c r="AC48">
        <f t="shared" si="5"/>
        <v>67.591095407908142</v>
      </c>
      <c r="AD48">
        <f t="shared" si="5"/>
        <v>20.282090531379836</v>
      </c>
      <c r="AE48">
        <f t="shared" si="5"/>
        <v>71.333969577157546</v>
      </c>
      <c r="AF48">
        <f t="shared" si="6"/>
        <v>92.741914607579247</v>
      </c>
      <c r="AG48">
        <f t="shared" si="7"/>
        <v>128.41155154274773</v>
      </c>
      <c r="AH48">
        <f t="shared" si="8"/>
        <v>106.47956020439796</v>
      </c>
      <c r="AL48" s="15"/>
      <c r="AM48" s="15"/>
      <c r="AN48" s="15"/>
    </row>
    <row r="49" spans="14:40" x14ac:dyDescent="0.25">
      <c r="N49" t="s">
        <v>73</v>
      </c>
      <c r="O49" s="23">
        <v>44059</v>
      </c>
      <c r="P49">
        <v>293532</v>
      </c>
      <c r="Q49" s="25">
        <v>44641.85</v>
      </c>
      <c r="R49">
        <f t="shared" si="4"/>
        <v>44067.85</v>
      </c>
      <c r="S49">
        <v>68249</v>
      </c>
      <c r="U49" t="s">
        <v>73</v>
      </c>
      <c r="V49" s="23">
        <v>44059</v>
      </c>
      <c r="W49">
        <v>166755</v>
      </c>
      <c r="X49" s="25">
        <v>574</v>
      </c>
      <c r="Y49">
        <v>2992</v>
      </c>
      <c r="AA49" t="s">
        <v>73</v>
      </c>
      <c r="AB49" s="9">
        <v>44059</v>
      </c>
      <c r="AC49">
        <f t="shared" si="5"/>
        <v>60.865931065696735</v>
      </c>
      <c r="AD49">
        <f t="shared" si="5"/>
        <v>31.379838180625409</v>
      </c>
      <c r="AE49">
        <f t="shared" si="5"/>
        <v>29.137370235475135</v>
      </c>
      <c r="AF49">
        <f t="shared" si="6"/>
        <v>84.428288648264939</v>
      </c>
      <c r="AG49">
        <f t="shared" si="7"/>
        <v>61.325613564379026</v>
      </c>
      <c r="AH49">
        <f t="shared" si="8"/>
        <v>42.655198448015518</v>
      </c>
      <c r="AL49" s="15"/>
      <c r="AM49" s="15"/>
      <c r="AN49" s="15"/>
    </row>
    <row r="50" spans="14:40" x14ac:dyDescent="0.25">
      <c r="N50" t="s">
        <v>74</v>
      </c>
      <c r="O50" s="23">
        <v>44060</v>
      </c>
      <c r="P50">
        <v>326921</v>
      </c>
      <c r="Q50" s="25">
        <v>77657.560000000041</v>
      </c>
      <c r="R50">
        <f t="shared" si="4"/>
        <v>76781.560000000041</v>
      </c>
      <c r="S50">
        <v>182294</v>
      </c>
      <c r="U50" t="s">
        <v>74</v>
      </c>
      <c r="V50" s="23">
        <v>44060</v>
      </c>
      <c r="W50">
        <v>233995</v>
      </c>
      <c r="X50" s="25">
        <v>876</v>
      </c>
      <c r="Y50">
        <v>9018</v>
      </c>
      <c r="AA50" t="s">
        <v>74</v>
      </c>
      <c r="AB50" s="9">
        <v>44060</v>
      </c>
      <c r="AC50">
        <f t="shared" si="5"/>
        <v>85.408674640746653</v>
      </c>
      <c r="AD50">
        <f t="shared" si="5"/>
        <v>47.889787885414385</v>
      </c>
      <c r="AE50">
        <f t="shared" si="5"/>
        <v>87.82112459342072</v>
      </c>
      <c r="AF50">
        <f t="shared" si="6"/>
        <v>94.031930260344438</v>
      </c>
      <c r="AG50">
        <f t="shared" si="7"/>
        <v>106.85060145730243</v>
      </c>
      <c r="AH50">
        <f t="shared" si="8"/>
        <v>113.93261067389327</v>
      </c>
      <c r="AL50" s="15"/>
      <c r="AM50" s="15"/>
      <c r="AN50" s="15"/>
    </row>
    <row r="51" spans="14:40" x14ac:dyDescent="0.25">
      <c r="N51" t="s">
        <v>75</v>
      </c>
      <c r="O51" s="23">
        <v>44061</v>
      </c>
      <c r="P51">
        <v>324566</v>
      </c>
      <c r="Q51" s="25">
        <v>76589.48000000004</v>
      </c>
      <c r="R51">
        <f t="shared" si="4"/>
        <v>74975.48000000004</v>
      </c>
      <c r="S51">
        <v>203558</v>
      </c>
      <c r="U51" t="s">
        <v>75</v>
      </c>
      <c r="V51" s="23">
        <v>44061</v>
      </c>
      <c r="W51">
        <v>243599</v>
      </c>
      <c r="X51" s="25">
        <v>1614</v>
      </c>
      <c r="Y51">
        <v>9633</v>
      </c>
      <c r="AA51" t="s">
        <v>75</v>
      </c>
      <c r="AB51" s="9">
        <v>44061</v>
      </c>
      <c r="AC51">
        <f t="shared" si="5"/>
        <v>88.91415514780762</v>
      </c>
      <c r="AD51">
        <f t="shared" si="5"/>
        <v>88.235294117647058</v>
      </c>
      <c r="AE51">
        <f t="shared" si="5"/>
        <v>93.810256510137705</v>
      </c>
      <c r="AF51">
        <f t="shared" si="6"/>
        <v>93.354564181802175</v>
      </c>
      <c r="AG51">
        <f t="shared" si="7"/>
        <v>104.33722800826068</v>
      </c>
      <c r="AH51">
        <f t="shared" si="8"/>
        <v>127.22247777522225</v>
      </c>
      <c r="AL51" s="15"/>
      <c r="AM51" s="15"/>
      <c r="AN51" s="15"/>
    </row>
    <row r="52" spans="14:40" x14ac:dyDescent="0.25">
      <c r="N52" t="s">
        <v>69</v>
      </c>
      <c r="O52" s="23">
        <v>44062</v>
      </c>
      <c r="P52">
        <v>341370</v>
      </c>
      <c r="Q52" s="25">
        <v>80148.360000000044</v>
      </c>
      <c r="R52">
        <f t="shared" si="4"/>
        <v>79163.360000000044</v>
      </c>
      <c r="S52">
        <v>210960</v>
      </c>
      <c r="U52" t="s">
        <v>69</v>
      </c>
      <c r="V52" s="23">
        <v>44062</v>
      </c>
      <c r="W52">
        <v>251184</v>
      </c>
      <c r="X52" s="25">
        <v>985</v>
      </c>
      <c r="Y52">
        <v>9776</v>
      </c>
      <c r="AA52" t="s">
        <v>69</v>
      </c>
      <c r="AB52" s="9">
        <v>44062</v>
      </c>
      <c r="AC52">
        <f t="shared" si="5"/>
        <v>91.6826963437736</v>
      </c>
      <c r="AD52">
        <f t="shared" si="5"/>
        <v>53.848677017275314</v>
      </c>
      <c r="AE52">
        <f t="shared" si="5"/>
        <v>95.20285141109791</v>
      </c>
      <c r="AF52">
        <f t="shared" si="6"/>
        <v>98.187880353277322</v>
      </c>
      <c r="AG52">
        <f t="shared" si="7"/>
        <v>110.16515722500242</v>
      </c>
      <c r="AH52">
        <f t="shared" si="8"/>
        <v>131.84868151318489</v>
      </c>
      <c r="AL52" s="15"/>
      <c r="AM52" s="15"/>
      <c r="AN52" s="15"/>
    </row>
    <row r="53" spans="14:40" x14ac:dyDescent="0.25">
      <c r="N53" t="s">
        <v>70</v>
      </c>
      <c r="O53" s="23">
        <v>44063</v>
      </c>
      <c r="P53">
        <v>344463</v>
      </c>
      <c r="Q53" s="25">
        <v>70558.840000000069</v>
      </c>
      <c r="R53">
        <f t="shared" si="4"/>
        <v>69310.840000000069</v>
      </c>
      <c r="S53">
        <v>202535</v>
      </c>
      <c r="U53" t="s">
        <v>70</v>
      </c>
      <c r="V53" s="23">
        <v>44063</v>
      </c>
      <c r="W53">
        <v>257827</v>
      </c>
      <c r="X53" s="25">
        <v>1248</v>
      </c>
      <c r="Y53">
        <v>9695</v>
      </c>
      <c r="AA53" t="s">
        <v>70</v>
      </c>
      <c r="AB53" s="9">
        <v>44063</v>
      </c>
      <c r="AC53">
        <f t="shared" si="5"/>
        <v>94.107405528322346</v>
      </c>
      <c r="AD53">
        <f t="shared" si="5"/>
        <v>68.226547124425977</v>
      </c>
      <c r="AE53">
        <f t="shared" si="5"/>
        <v>94.414038914749824</v>
      </c>
      <c r="AF53">
        <f t="shared" si="6"/>
        <v>99.077516565986954</v>
      </c>
      <c r="AG53">
        <f t="shared" si="7"/>
        <v>96.454212984352736</v>
      </c>
      <c r="AH53">
        <f t="shared" si="8"/>
        <v>126.58310916890831</v>
      </c>
      <c r="AL53" s="15"/>
      <c r="AM53" s="15"/>
      <c r="AN53" s="15"/>
    </row>
    <row r="54" spans="14:40" x14ac:dyDescent="0.25">
      <c r="N54" t="s">
        <v>71</v>
      </c>
      <c r="O54" s="23">
        <v>44064</v>
      </c>
      <c r="P54">
        <v>357593</v>
      </c>
      <c r="Q54" s="25">
        <v>82330</v>
      </c>
      <c r="R54">
        <f t="shared" si="4"/>
        <v>81754</v>
      </c>
      <c r="S54">
        <v>194415</v>
      </c>
      <c r="U54" t="s">
        <v>71</v>
      </c>
      <c r="V54" s="23">
        <v>44064</v>
      </c>
      <c r="W54">
        <v>266488</v>
      </c>
      <c r="X54" s="25">
        <v>576</v>
      </c>
      <c r="Y54">
        <v>9490</v>
      </c>
      <c r="AA54" t="s">
        <v>71</v>
      </c>
      <c r="AB54" s="9">
        <v>44064</v>
      </c>
      <c r="AC54">
        <f t="shared" si="5"/>
        <v>97.268689021830781</v>
      </c>
      <c r="AD54">
        <f t="shared" si="5"/>
        <v>31.489175595888913</v>
      </c>
      <c r="AE54">
        <f t="shared" si="5"/>
        <v>92.417661609177486</v>
      </c>
      <c r="AF54">
        <f t="shared" si="6"/>
        <v>102.85408412915457</v>
      </c>
      <c r="AG54">
        <f t="shared" si="7"/>
        <v>113.77033849716386</v>
      </c>
      <c r="AH54">
        <f t="shared" si="8"/>
        <v>121.50815991840081</v>
      </c>
      <c r="AL54" s="15"/>
      <c r="AM54" s="15"/>
      <c r="AN54" s="15"/>
    </row>
    <row r="55" spans="14:40" x14ac:dyDescent="0.25">
      <c r="N55" t="s">
        <v>72</v>
      </c>
      <c r="O55" s="23">
        <v>44065</v>
      </c>
      <c r="P55">
        <v>311657</v>
      </c>
      <c r="Q55" s="25">
        <v>96327</v>
      </c>
      <c r="R55">
        <f t="shared" si="4"/>
        <v>95338</v>
      </c>
      <c r="S55">
        <v>179770</v>
      </c>
      <c r="U55" t="s">
        <v>72</v>
      </c>
      <c r="V55" s="23">
        <v>44065</v>
      </c>
      <c r="W55">
        <v>191483</v>
      </c>
      <c r="X55" s="25">
        <v>989</v>
      </c>
      <c r="Y55">
        <v>7266</v>
      </c>
      <c r="AA55" t="s">
        <v>72</v>
      </c>
      <c r="AB55" s="9">
        <v>44065</v>
      </c>
      <c r="AC55">
        <f t="shared" si="5"/>
        <v>69.891703866467608</v>
      </c>
      <c r="AD55">
        <f t="shared" si="5"/>
        <v>54.067351847802314</v>
      </c>
      <c r="AE55">
        <f t="shared" si="5"/>
        <v>70.759402450187949</v>
      </c>
      <c r="AF55">
        <f t="shared" si="6"/>
        <v>89.641562607321532</v>
      </c>
      <c r="AG55">
        <f t="shared" si="7"/>
        <v>132.67407749642354</v>
      </c>
      <c r="AH55">
        <f t="shared" si="8"/>
        <v>112.3551264487355</v>
      </c>
      <c r="AL55" s="15"/>
      <c r="AM55" s="15"/>
      <c r="AN55" s="15"/>
    </row>
    <row r="56" spans="14:40" x14ac:dyDescent="0.25">
      <c r="N56" t="s">
        <v>73</v>
      </c>
      <c r="O56" s="23">
        <v>44066</v>
      </c>
      <c r="P56">
        <v>293935</v>
      </c>
      <c r="Q56" s="25">
        <v>47623</v>
      </c>
      <c r="R56">
        <f t="shared" si="4"/>
        <v>47189</v>
      </c>
      <c r="S56">
        <v>70130</v>
      </c>
      <c r="U56" t="s">
        <v>73</v>
      </c>
      <c r="V56" s="23">
        <v>44066</v>
      </c>
      <c r="W56">
        <v>169934</v>
      </c>
      <c r="X56" s="25">
        <v>434</v>
      </c>
      <c r="Y56">
        <v>2794</v>
      </c>
      <c r="AA56" t="s">
        <v>73</v>
      </c>
      <c r="AB56" s="9">
        <v>44066</v>
      </c>
      <c r="AC56">
        <f t="shared" si="5"/>
        <v>62.026272853696199</v>
      </c>
      <c r="AD56">
        <f t="shared" si="5"/>
        <v>23.726219112180189</v>
      </c>
      <c r="AE56">
        <f t="shared" si="5"/>
        <v>27.209161911068698</v>
      </c>
      <c r="AF56">
        <f t="shared" si="6"/>
        <v>84.544203098223548</v>
      </c>
      <c r="AG56">
        <f t="shared" si="7"/>
        <v>65.66906210512839</v>
      </c>
      <c r="AH56">
        <f t="shared" si="8"/>
        <v>43.830811691883085</v>
      </c>
      <c r="AL56" s="15"/>
      <c r="AM56" s="15"/>
      <c r="AN56" s="15"/>
    </row>
    <row r="57" spans="14:40" x14ac:dyDescent="0.25">
      <c r="N57" t="s">
        <v>74</v>
      </c>
      <c r="O57" s="23">
        <v>44067</v>
      </c>
      <c r="P57">
        <v>341817</v>
      </c>
      <c r="Q57" s="25">
        <v>86538</v>
      </c>
      <c r="R57">
        <f t="shared" si="4"/>
        <v>85505</v>
      </c>
      <c r="S57">
        <v>217962</v>
      </c>
      <c r="U57" t="s">
        <v>74</v>
      </c>
      <c r="V57" s="23">
        <v>44067</v>
      </c>
      <c r="W57">
        <v>270329</v>
      </c>
      <c r="X57" s="25">
        <v>1033</v>
      </c>
      <c r="Y57">
        <v>10547</v>
      </c>
      <c r="AA57" t="s">
        <v>74</v>
      </c>
      <c r="AB57" s="9">
        <v>44067</v>
      </c>
      <c r="AC57">
        <f t="shared" si="5"/>
        <v>98.670662223374009</v>
      </c>
      <c r="AD57">
        <f t="shared" si="5"/>
        <v>56.472774983599386</v>
      </c>
      <c r="AE57">
        <f t="shared" si="5"/>
        <v>102.71117776522603</v>
      </c>
      <c r="AF57">
        <f t="shared" si="6"/>
        <v>98.316450475191715</v>
      </c>
      <c r="AG57">
        <f t="shared" si="7"/>
        <v>118.99029763925921</v>
      </c>
      <c r="AH57">
        <f t="shared" si="8"/>
        <v>136.22488775112248</v>
      </c>
      <c r="AL57" s="15"/>
      <c r="AM57" s="15"/>
      <c r="AN57" s="15"/>
    </row>
    <row r="58" spans="14:40" x14ac:dyDescent="0.25">
      <c r="N58" t="s">
        <v>75</v>
      </c>
      <c r="O58" s="23">
        <v>44068</v>
      </c>
      <c r="P58">
        <v>317012</v>
      </c>
      <c r="Q58" s="25">
        <v>69670</v>
      </c>
      <c r="R58">
        <f t="shared" si="4"/>
        <v>68675</v>
      </c>
      <c r="S58">
        <v>149823</v>
      </c>
      <c r="U58" t="s">
        <v>75</v>
      </c>
      <c r="V58" s="23">
        <v>44068</v>
      </c>
      <c r="W58">
        <v>255471</v>
      </c>
      <c r="X58" s="25">
        <v>995</v>
      </c>
      <c r="Y58">
        <v>8168</v>
      </c>
      <c r="AA58" t="s">
        <v>75</v>
      </c>
      <c r="AB58" s="9">
        <v>44068</v>
      </c>
      <c r="AC58">
        <f t="shared" si="5"/>
        <v>93.247460497643914</v>
      </c>
      <c r="AD58">
        <f t="shared" si="5"/>
        <v>54.395364093592825</v>
      </c>
      <c r="AE58">
        <f t="shared" si="5"/>
        <v>79.543462594706199</v>
      </c>
      <c r="AF58">
        <f t="shared" si="6"/>
        <v>91.18181541012143</v>
      </c>
      <c r="AG58">
        <f t="shared" si="7"/>
        <v>95.569366591148196</v>
      </c>
      <c r="AH58">
        <f t="shared" si="8"/>
        <v>93.638438615613836</v>
      </c>
      <c r="AL58" s="15"/>
      <c r="AM58" s="15"/>
      <c r="AN58" s="15"/>
    </row>
    <row r="59" spans="14:40" x14ac:dyDescent="0.25">
      <c r="N59" t="s">
        <v>69</v>
      </c>
      <c r="O59" s="23">
        <v>44069</v>
      </c>
      <c r="P59">
        <v>346818</v>
      </c>
      <c r="Q59" s="25">
        <v>85064</v>
      </c>
      <c r="R59">
        <f t="shared" si="4"/>
        <v>83856</v>
      </c>
      <c r="S59">
        <v>217441</v>
      </c>
      <c r="U59" t="s">
        <v>69</v>
      </c>
      <c r="V59" s="23">
        <v>44069</v>
      </c>
      <c r="W59">
        <v>283620</v>
      </c>
      <c r="X59" s="25">
        <v>1208</v>
      </c>
      <c r="Y59">
        <v>11757</v>
      </c>
      <c r="AA59" t="s">
        <v>69</v>
      </c>
      <c r="AB59" s="9">
        <v>44069</v>
      </c>
      <c r="AC59">
        <f t="shared" si="5"/>
        <v>103.52190560314779</v>
      </c>
      <c r="AD59">
        <f t="shared" si="5"/>
        <v>66.039798819155919</v>
      </c>
      <c r="AE59">
        <f t="shared" si="5"/>
        <v>114.49467308104317</v>
      </c>
      <c r="AF59">
        <f t="shared" si="6"/>
        <v>99.754882644529204</v>
      </c>
      <c r="AG59">
        <f t="shared" si="7"/>
        <v>116.6955195466665</v>
      </c>
      <c r="AH59">
        <f t="shared" si="8"/>
        <v>135.89926600733992</v>
      </c>
      <c r="AL59" s="15"/>
      <c r="AM59" s="15"/>
      <c r="AN59" s="15"/>
    </row>
    <row r="60" spans="14:40" x14ac:dyDescent="0.25">
      <c r="N60" t="s">
        <v>70</v>
      </c>
      <c r="O60" s="23">
        <v>44070</v>
      </c>
      <c r="P60">
        <v>350709</v>
      </c>
      <c r="Q60" s="25">
        <v>68216</v>
      </c>
      <c r="R60">
        <f t="shared" si="4"/>
        <v>67373</v>
      </c>
      <c r="S60">
        <v>196828</v>
      </c>
      <c r="U60" t="s">
        <v>70</v>
      </c>
      <c r="V60" s="23">
        <v>44070</v>
      </c>
      <c r="W60">
        <v>291277</v>
      </c>
      <c r="X60" s="25">
        <v>843</v>
      </c>
      <c r="Y60">
        <v>11581</v>
      </c>
      <c r="AA60" t="s">
        <v>70</v>
      </c>
      <c r="AB60" s="9">
        <v>44070</v>
      </c>
      <c r="AC60">
        <f t="shared" si="5"/>
        <v>106.31672695285268</v>
      </c>
      <c r="AD60">
        <f t="shared" si="5"/>
        <v>46.085720533566587</v>
      </c>
      <c r="AE60">
        <f t="shared" si="5"/>
        <v>112.78071012601522</v>
      </c>
      <c r="AF60">
        <f t="shared" si="6"/>
        <v>100.87404672589138</v>
      </c>
      <c r="AG60">
        <f t="shared" si="7"/>
        <v>93.757479946784528</v>
      </c>
      <c r="AH60">
        <f t="shared" si="8"/>
        <v>123.01626983730162</v>
      </c>
      <c r="AL60" s="15"/>
      <c r="AM60" s="15"/>
      <c r="AN60" s="15"/>
    </row>
    <row r="61" spans="14:40" x14ac:dyDescent="0.25">
      <c r="N61" t="s">
        <v>71</v>
      </c>
      <c r="O61" s="23">
        <v>44071</v>
      </c>
      <c r="P61">
        <v>396577</v>
      </c>
      <c r="Q61" s="25">
        <v>96820</v>
      </c>
      <c r="R61">
        <f t="shared" si="4"/>
        <v>95412</v>
      </c>
      <c r="S61">
        <v>225399</v>
      </c>
      <c r="U61" t="s">
        <v>71</v>
      </c>
      <c r="V61" s="23">
        <v>44071</v>
      </c>
      <c r="W61">
        <v>304590</v>
      </c>
      <c r="X61" s="25">
        <v>1408</v>
      </c>
      <c r="Y61">
        <v>12327</v>
      </c>
      <c r="AA61" t="s">
        <v>71</v>
      </c>
      <c r="AB61" s="9">
        <v>44071</v>
      </c>
      <c r="AC61">
        <f t="shared" si="5"/>
        <v>111.17600037960223</v>
      </c>
      <c r="AD61">
        <f t="shared" si="5"/>
        <v>76.973540345506237</v>
      </c>
      <c r="AE61">
        <f t="shared" si="5"/>
        <v>120.04557583312231</v>
      </c>
      <c r="AF61">
        <f t="shared" si="6"/>
        <v>114.06700948197459</v>
      </c>
      <c r="AG61">
        <f t="shared" si="7"/>
        <v>132.77705722889891</v>
      </c>
      <c r="AH61">
        <f t="shared" si="8"/>
        <v>140.87296627033729</v>
      </c>
      <c r="AL61" s="15"/>
      <c r="AM61" s="15"/>
      <c r="AN61" s="15"/>
    </row>
    <row r="62" spans="14:40" x14ac:dyDescent="0.25">
      <c r="N62" t="s">
        <v>72</v>
      </c>
      <c r="O62" s="23">
        <v>44072</v>
      </c>
      <c r="P62">
        <v>333747</v>
      </c>
      <c r="Q62" s="25">
        <v>116014</v>
      </c>
      <c r="R62">
        <f t="shared" si="4"/>
        <v>114683</v>
      </c>
      <c r="S62">
        <v>190761</v>
      </c>
      <c r="U62" t="s">
        <v>72</v>
      </c>
      <c r="V62" s="23">
        <v>44072</v>
      </c>
      <c r="W62">
        <v>248298</v>
      </c>
      <c r="X62" s="25">
        <v>1331</v>
      </c>
      <c r="Y62">
        <v>9489</v>
      </c>
      <c r="AA62" t="s">
        <v>72</v>
      </c>
      <c r="AB62" s="9">
        <v>44072</v>
      </c>
      <c r="AC62">
        <f>W62/AVERAGE(W$29:W$33)*100</f>
        <v>90.629300181406052</v>
      </c>
      <c r="AD62">
        <f>X62/AVERAGE(X$29:X$33)*100</f>
        <v>72.764049857861352</v>
      </c>
      <c r="AE62">
        <f>Y62/AVERAGE(Y$29:Y$33)*100</f>
        <v>92.407923183296646</v>
      </c>
      <c r="AF62">
        <f t="shared" si="6"/>
        <v>95.995285186938645</v>
      </c>
      <c r="AG62">
        <f t="shared" si="7"/>
        <v>159.59492783069018</v>
      </c>
      <c r="AH62">
        <f t="shared" si="8"/>
        <v>119.22443275567245</v>
      </c>
      <c r="AL62" s="15"/>
      <c r="AM62" s="15"/>
      <c r="AN62" s="15"/>
    </row>
    <row r="63" spans="14:40" x14ac:dyDescent="0.25">
      <c r="N63" t="s">
        <v>73</v>
      </c>
      <c r="O63" s="23">
        <v>44073</v>
      </c>
      <c r="P63">
        <v>312614</v>
      </c>
      <c r="Q63" s="25">
        <v>57644</v>
      </c>
      <c r="R63">
        <f t="shared" si="4"/>
        <v>56651</v>
      </c>
      <c r="S63">
        <v>75474</v>
      </c>
      <c r="U63" t="s">
        <v>73</v>
      </c>
      <c r="V63" s="23">
        <v>44073</v>
      </c>
      <c r="W63">
        <v>217201</v>
      </c>
      <c r="X63" s="25">
        <v>993</v>
      </c>
      <c r="Y63">
        <v>3863</v>
      </c>
      <c r="AA63" t="s">
        <v>73</v>
      </c>
      <c r="AB63" s="9">
        <v>44073</v>
      </c>
      <c r="AC63">
        <f t="shared" si="5"/>
        <v>79.278828781148363</v>
      </c>
      <c r="AD63">
        <f t="shared" si="5"/>
        <v>54.286026678329321</v>
      </c>
      <c r="AE63">
        <f t="shared" si="5"/>
        <v>37.619539177687315</v>
      </c>
      <c r="AF63">
        <f t="shared" si="6"/>
        <v>89.916823472359724</v>
      </c>
      <c r="AG63">
        <f t="shared" si="7"/>
        <v>78.836551681909512</v>
      </c>
      <c r="AH63">
        <f t="shared" si="8"/>
        <v>47.170778292217072</v>
      </c>
      <c r="AL63" s="15"/>
      <c r="AM63" s="15"/>
      <c r="AN63" s="15"/>
    </row>
    <row r="64" spans="14:40" x14ac:dyDescent="0.25">
      <c r="N64" t="s">
        <v>74</v>
      </c>
      <c r="O64" s="23">
        <v>44074</v>
      </c>
      <c r="P64">
        <v>353145</v>
      </c>
      <c r="Q64" s="25">
        <v>84521</v>
      </c>
      <c r="R64">
        <f t="shared" si="4"/>
        <v>82917</v>
      </c>
      <c r="S64">
        <v>208583</v>
      </c>
      <c r="U64" t="s">
        <v>74</v>
      </c>
      <c r="V64" s="23">
        <v>44074</v>
      </c>
      <c r="W64">
        <v>279358</v>
      </c>
      <c r="X64" s="25">
        <v>1604</v>
      </c>
      <c r="Y64">
        <v>10958</v>
      </c>
      <c r="AA64" t="s">
        <v>74</v>
      </c>
      <c r="AB64" s="9">
        <v>44074</v>
      </c>
      <c r="AC64">
        <f t="shared" si="5"/>
        <v>101.96626650265902</v>
      </c>
      <c r="AD64">
        <f t="shared" si="5"/>
        <v>87.688607041329533</v>
      </c>
      <c r="AE64">
        <f t="shared" si="5"/>
        <v>106.71367080225151</v>
      </c>
      <c r="AF64">
        <f t="shared" si="6"/>
        <v>101.57471074598858</v>
      </c>
      <c r="AG64">
        <f t="shared" si="7"/>
        <v>115.38879023863464</v>
      </c>
      <c r="AH64">
        <f t="shared" si="8"/>
        <v>130.3630713692863</v>
      </c>
      <c r="AL64" s="15"/>
      <c r="AM64" s="15"/>
      <c r="AN64" s="15"/>
    </row>
    <row r="65" spans="14:40" x14ac:dyDescent="0.25">
      <c r="N65" t="s">
        <v>75</v>
      </c>
      <c r="O65" s="23">
        <v>44075</v>
      </c>
      <c r="P65">
        <v>342048</v>
      </c>
      <c r="Q65" s="25">
        <v>75920</v>
      </c>
      <c r="R65">
        <f t="shared" si="4"/>
        <v>73922</v>
      </c>
      <c r="S65">
        <v>220378</v>
      </c>
      <c r="U65" t="s">
        <v>75</v>
      </c>
      <c r="V65" s="23">
        <v>44075</v>
      </c>
      <c r="W65">
        <v>285156</v>
      </c>
      <c r="X65" s="25">
        <v>1998</v>
      </c>
      <c r="Y65">
        <v>12350</v>
      </c>
      <c r="AA65" t="s">
        <v>75</v>
      </c>
      <c r="AB65" s="9">
        <v>44075</v>
      </c>
      <c r="AC65">
        <f t="shared" si="5"/>
        <v>104.08254888291097</v>
      </c>
      <c r="AD65">
        <f t="shared" si="5"/>
        <v>109.22807784823966</v>
      </c>
      <c r="AE65">
        <f t="shared" si="5"/>
        <v>120.26955962838166</v>
      </c>
      <c r="AF65">
        <f t="shared" si="6"/>
        <v>98.382892752959549</v>
      </c>
      <c r="AG65">
        <f t="shared" si="7"/>
        <v>102.87118627085339</v>
      </c>
      <c r="AH65">
        <f t="shared" si="8"/>
        <v>137.73487265127349</v>
      </c>
      <c r="AL65" s="15"/>
      <c r="AM65" s="15"/>
      <c r="AN65" s="15"/>
    </row>
    <row r="66" spans="14:40" x14ac:dyDescent="0.25">
      <c r="N66" t="s">
        <v>69</v>
      </c>
      <c r="O66" s="23">
        <v>44076</v>
      </c>
      <c r="P66">
        <v>332273</v>
      </c>
      <c r="Q66" s="25">
        <v>69082</v>
      </c>
      <c r="R66">
        <f t="shared" si="4"/>
        <v>67493</v>
      </c>
      <c r="S66">
        <v>191406</v>
      </c>
      <c r="U66" t="s">
        <v>69</v>
      </c>
      <c r="V66" s="23">
        <v>44076</v>
      </c>
      <c r="W66">
        <v>282427</v>
      </c>
      <c r="X66" s="25">
        <v>1589</v>
      </c>
      <c r="Y66">
        <v>11296</v>
      </c>
      <c r="AA66" t="s">
        <v>69</v>
      </c>
      <c r="AB66" s="9">
        <v>44076</v>
      </c>
      <c r="AC66">
        <f t="shared" si="5"/>
        <v>103.08645805577963</v>
      </c>
      <c r="AD66">
        <f t="shared" si="5"/>
        <v>86.868576426853267</v>
      </c>
      <c r="AE66">
        <f t="shared" si="5"/>
        <v>110.00525874997564</v>
      </c>
      <c r="AF66">
        <f t="shared" si="6"/>
        <v>95.571320176420059</v>
      </c>
      <c r="AG66">
        <f t="shared" si="7"/>
        <v>93.924474107555369</v>
      </c>
      <c r="AH66">
        <f t="shared" si="8"/>
        <v>119.62755372446274</v>
      </c>
      <c r="AL66" s="15"/>
      <c r="AM66" s="15"/>
      <c r="AN66" s="15"/>
    </row>
    <row r="67" spans="14:40" x14ac:dyDescent="0.25">
      <c r="N67" t="s">
        <v>70</v>
      </c>
      <c r="O67" s="23">
        <v>44077</v>
      </c>
      <c r="P67">
        <v>353922</v>
      </c>
      <c r="Q67" s="25">
        <v>71826</v>
      </c>
      <c r="R67">
        <f t="shared" si="4"/>
        <v>70535</v>
      </c>
      <c r="S67">
        <v>213361</v>
      </c>
      <c r="U67" t="s">
        <v>70</v>
      </c>
      <c r="V67" s="23">
        <v>44077</v>
      </c>
      <c r="W67">
        <v>298874</v>
      </c>
      <c r="X67" s="25">
        <v>1291</v>
      </c>
      <c r="Y67">
        <v>12427</v>
      </c>
      <c r="AA67" t="s">
        <v>70</v>
      </c>
      <c r="AB67" s="9">
        <v>44077</v>
      </c>
      <c r="AC67">
        <f t="shared" si="5"/>
        <v>109.08964817444182</v>
      </c>
      <c r="AD67">
        <f t="shared" si="5"/>
        <v>70.577301552591294</v>
      </c>
      <c r="AE67">
        <f t="shared" si="5"/>
        <v>121.01941842120638</v>
      </c>
      <c r="AF67">
        <f t="shared" si="6"/>
        <v>101.79819840757132</v>
      </c>
      <c r="AG67">
        <f t="shared" si="7"/>
        <v>98.157776083096294</v>
      </c>
      <c r="AH67">
        <f t="shared" si="8"/>
        <v>133.34929150708493</v>
      </c>
      <c r="AL67" s="15"/>
      <c r="AM67" s="15"/>
      <c r="AN67" s="15"/>
    </row>
    <row r="68" spans="14:40" x14ac:dyDescent="0.25">
      <c r="N68" t="s">
        <v>71</v>
      </c>
      <c r="O68" s="23">
        <v>44078</v>
      </c>
      <c r="P68">
        <v>382130</v>
      </c>
      <c r="Q68" s="25">
        <v>90851</v>
      </c>
      <c r="R68">
        <f t="shared" si="4"/>
        <v>89133</v>
      </c>
      <c r="S68">
        <v>222348</v>
      </c>
      <c r="U68" t="s">
        <v>71</v>
      </c>
      <c r="V68" s="23">
        <v>44078</v>
      </c>
      <c r="W68">
        <v>310270</v>
      </c>
      <c r="X68" s="25">
        <v>1718</v>
      </c>
      <c r="Y68">
        <v>13023</v>
      </c>
      <c r="AA68" t="s">
        <v>71</v>
      </c>
      <c r="AB68" s="9">
        <v>44078</v>
      </c>
      <c r="AC68">
        <f t="shared" si="5"/>
        <v>113.24921250789318</v>
      </c>
      <c r="AD68">
        <f t="shared" si="5"/>
        <v>93.920839711349231</v>
      </c>
      <c r="AE68">
        <f t="shared" si="5"/>
        <v>126.8235202461874</v>
      </c>
      <c r="AF68">
        <f t="shared" si="6"/>
        <v>109.91163464685785</v>
      </c>
      <c r="AG68">
        <f t="shared" si="7"/>
        <v>124.03908776656442</v>
      </c>
      <c r="AH68">
        <f t="shared" si="8"/>
        <v>138.96611033889661</v>
      </c>
      <c r="AL68" s="15"/>
      <c r="AM68" s="15"/>
      <c r="AN68" s="15"/>
    </row>
    <row r="69" spans="14:40" x14ac:dyDescent="0.25">
      <c r="N69" t="s">
        <v>72</v>
      </c>
      <c r="O69" s="23">
        <v>44079</v>
      </c>
      <c r="P69">
        <v>318222</v>
      </c>
      <c r="Q69" s="25">
        <v>104717</v>
      </c>
      <c r="R69">
        <f t="shared" si="4"/>
        <v>103274</v>
      </c>
      <c r="S69">
        <v>189954</v>
      </c>
      <c r="U69" t="s">
        <v>72</v>
      </c>
      <c r="V69" s="23">
        <v>44079</v>
      </c>
      <c r="W69">
        <v>253158</v>
      </c>
      <c r="X69" s="25">
        <v>1443</v>
      </c>
      <c r="Y69">
        <v>9871</v>
      </c>
      <c r="AA69" t="s">
        <v>72</v>
      </c>
      <c r="AB69" s="9">
        <v>44079</v>
      </c>
      <c r="AC69">
        <f t="shared" si="5"/>
        <v>92.403210558781765</v>
      </c>
      <c r="AD69">
        <f t="shared" si="5"/>
        <v>78.886945112617539</v>
      </c>
      <c r="AE69">
        <f t="shared" si="5"/>
        <v>96.128001869777762</v>
      </c>
      <c r="AF69">
        <f t="shared" si="6"/>
        <v>91.529846388905341</v>
      </c>
      <c r="AG69">
        <f t="shared" si="7"/>
        <v>143.71795799540209</v>
      </c>
      <c r="AH69">
        <f t="shared" si="8"/>
        <v>118.72006279937199</v>
      </c>
      <c r="AL69" s="15"/>
      <c r="AM69" s="15"/>
      <c r="AN69" s="15"/>
    </row>
    <row r="70" spans="14:40" x14ac:dyDescent="0.25">
      <c r="N70" t="s">
        <v>73</v>
      </c>
      <c r="O70" s="23">
        <v>44080</v>
      </c>
      <c r="P70">
        <v>309834</v>
      </c>
      <c r="Q70" s="25">
        <v>56048</v>
      </c>
      <c r="R70">
        <f t="shared" si="4"/>
        <v>56048</v>
      </c>
      <c r="S70">
        <v>79128</v>
      </c>
      <c r="U70" t="s">
        <v>73</v>
      </c>
      <c r="V70" s="23">
        <v>44080</v>
      </c>
      <c r="W70">
        <v>223936</v>
      </c>
      <c r="X70" s="25">
        <v>0</v>
      </c>
      <c r="Y70">
        <v>4041</v>
      </c>
      <c r="AA70" t="s">
        <v>73</v>
      </c>
      <c r="AB70" s="9">
        <v>44080</v>
      </c>
      <c r="AC70">
        <f>W70/AVERAGE(W$29:W$33)*100</f>
        <v>81.737118162141257</v>
      </c>
      <c r="AE70">
        <f>Y70/AVERAGE(Y$29:Y$33)*100</f>
        <v>39.352978984476948</v>
      </c>
      <c r="AF70">
        <f t="shared" si="6"/>
        <v>89.11721510788098</v>
      </c>
      <c r="AG70">
        <f t="shared" si="7"/>
        <v>77.997406024036025</v>
      </c>
      <c r="AH70">
        <f t="shared" si="8"/>
        <v>49.454505454945448</v>
      </c>
      <c r="AL70" s="15"/>
      <c r="AN70" s="15"/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workbookViewId="0"/>
  </sheetViews>
  <sheetFormatPr defaultRowHeight="15" x14ac:dyDescent="0.25"/>
  <cols>
    <col min="15" max="15" width="21.140625" style="9" customWidth="1"/>
    <col min="16" max="16" width="20.85546875" customWidth="1"/>
    <col min="18" max="18" width="20" customWidth="1"/>
    <col min="19" max="19" width="19.28515625" customWidth="1"/>
    <col min="33" max="33" width="9.140625" style="41"/>
    <col min="34" max="34" width="10.7109375" style="40" bestFit="1" customWidth="1"/>
    <col min="35" max="35" width="9.140625" style="41"/>
  </cols>
  <sheetData>
    <row r="1" spans="1:35" x14ac:dyDescent="0.25">
      <c r="A1" s="36" t="s">
        <v>154</v>
      </c>
      <c r="AG1" s="39" t="s">
        <v>16</v>
      </c>
      <c r="AH1" s="40">
        <v>43906</v>
      </c>
      <c r="AI1" s="39"/>
    </row>
    <row r="2" spans="1:35" x14ac:dyDescent="0.25">
      <c r="O2" s="9" t="s">
        <v>171</v>
      </c>
      <c r="P2" t="s">
        <v>106</v>
      </c>
      <c r="Q2" t="s">
        <v>107</v>
      </c>
      <c r="R2" t="s">
        <v>108</v>
      </c>
      <c r="S2" t="s">
        <v>109</v>
      </c>
      <c r="AG2" s="39" t="s">
        <v>17</v>
      </c>
      <c r="AH2" s="40">
        <v>43913</v>
      </c>
      <c r="AI2" s="39"/>
    </row>
    <row r="3" spans="1:35" x14ac:dyDescent="0.25">
      <c r="O3" s="9">
        <v>43960</v>
      </c>
      <c r="P3" s="35">
        <v>0.75</v>
      </c>
      <c r="Q3" s="35">
        <v>0.81</v>
      </c>
      <c r="R3" s="35">
        <v>0.41</v>
      </c>
      <c r="S3" s="35">
        <v>0.27</v>
      </c>
      <c r="AG3" s="39" t="s">
        <v>18</v>
      </c>
      <c r="AH3" s="40">
        <v>43980</v>
      </c>
      <c r="AI3" s="39"/>
    </row>
    <row r="4" spans="1:35" x14ac:dyDescent="0.25">
      <c r="O4" s="9">
        <v>43972</v>
      </c>
      <c r="P4" s="35">
        <v>0.78</v>
      </c>
      <c r="Q4" s="35">
        <v>0.74</v>
      </c>
      <c r="R4" s="35">
        <v>0.3</v>
      </c>
      <c r="S4" s="35">
        <v>0.19</v>
      </c>
      <c r="AG4" s="39" t="s">
        <v>19</v>
      </c>
      <c r="AH4" s="40">
        <v>44001</v>
      </c>
      <c r="AI4" s="39"/>
    </row>
    <row r="5" spans="1:35" x14ac:dyDescent="0.25">
      <c r="O5" s="9">
        <v>43986</v>
      </c>
      <c r="P5" s="35">
        <v>0.7</v>
      </c>
      <c r="Q5" s="35">
        <v>0.83</v>
      </c>
      <c r="R5" s="35">
        <v>0.25</v>
      </c>
      <c r="S5" s="35">
        <v>0.18</v>
      </c>
      <c r="AG5" s="39" t="s">
        <v>20</v>
      </c>
      <c r="AH5" s="40">
        <v>44022</v>
      </c>
      <c r="AI5" s="39"/>
    </row>
    <row r="6" spans="1:35" x14ac:dyDescent="0.25">
      <c r="O6" s="9">
        <v>44007</v>
      </c>
      <c r="P6" s="35">
        <v>0.71</v>
      </c>
      <c r="Q6" s="35">
        <v>0.75</v>
      </c>
      <c r="R6" s="35">
        <v>0.21</v>
      </c>
      <c r="S6" s="35">
        <v>0.14000000000000001</v>
      </c>
      <c r="AG6" s="39" t="s">
        <v>21</v>
      </c>
      <c r="AH6" s="40">
        <v>44027</v>
      </c>
      <c r="AI6" s="39"/>
    </row>
    <row r="7" spans="1:35" x14ac:dyDescent="0.25">
      <c r="O7" s="9">
        <v>44022</v>
      </c>
      <c r="P7" s="35">
        <v>0.69</v>
      </c>
      <c r="Q7" s="35">
        <v>0.74</v>
      </c>
      <c r="R7" s="35">
        <v>0.18</v>
      </c>
      <c r="S7" s="35">
        <v>0.14000000000000001</v>
      </c>
      <c r="AG7" s="39" t="s">
        <v>22</v>
      </c>
      <c r="AH7" s="40">
        <v>44055</v>
      </c>
      <c r="AI7" s="39"/>
    </row>
    <row r="8" spans="1:35" x14ac:dyDescent="0.25">
      <c r="O8" s="9">
        <v>44037</v>
      </c>
      <c r="P8" s="35">
        <v>0.61</v>
      </c>
      <c r="Q8" s="35">
        <v>0.61</v>
      </c>
      <c r="R8" s="35">
        <v>0.17</v>
      </c>
      <c r="S8" s="35">
        <v>0.12</v>
      </c>
      <c r="AG8" s="39"/>
      <c r="AI8" s="39"/>
    </row>
    <row r="9" spans="1:35" x14ac:dyDescent="0.25">
      <c r="O9" s="9">
        <v>44065</v>
      </c>
      <c r="P9" s="35">
        <v>0.71</v>
      </c>
      <c r="Q9" s="35">
        <v>0.68</v>
      </c>
      <c r="R9" s="35">
        <v>0.17</v>
      </c>
      <c r="S9" s="35">
        <v>0.15</v>
      </c>
      <c r="AG9" s="39"/>
      <c r="AH9" s="40">
        <v>43906</v>
      </c>
      <c r="AI9" s="39">
        <v>0</v>
      </c>
    </row>
    <row r="10" spans="1:35" x14ac:dyDescent="0.25">
      <c r="AG10" s="39"/>
      <c r="AH10" s="40">
        <v>43906</v>
      </c>
      <c r="AI10" s="39">
        <v>1</v>
      </c>
    </row>
    <row r="11" spans="1:35" x14ac:dyDescent="0.25">
      <c r="P11" s="35"/>
      <c r="Q11" s="35"/>
      <c r="R11" s="35"/>
      <c r="S11" s="35"/>
      <c r="AG11" s="39"/>
      <c r="AI11" s="39"/>
    </row>
    <row r="12" spans="1:35" x14ac:dyDescent="0.25">
      <c r="P12" s="35"/>
      <c r="Q12" s="35"/>
      <c r="R12" s="35"/>
      <c r="S12" s="35"/>
      <c r="AG12" s="39"/>
      <c r="AH12" s="40">
        <v>43913</v>
      </c>
      <c r="AI12" s="39">
        <v>0</v>
      </c>
    </row>
    <row r="13" spans="1:35" x14ac:dyDescent="0.25">
      <c r="P13" s="35"/>
      <c r="Q13" s="35"/>
      <c r="R13" s="35"/>
      <c r="S13" s="35"/>
      <c r="AG13" s="39"/>
      <c r="AH13" s="40">
        <v>43913</v>
      </c>
      <c r="AI13" s="39">
        <v>1</v>
      </c>
    </row>
    <row r="14" spans="1:35" x14ac:dyDescent="0.25">
      <c r="P14" s="35"/>
      <c r="Q14" s="35"/>
      <c r="R14" s="35"/>
      <c r="S14" s="35"/>
      <c r="AG14" s="39"/>
      <c r="AI14" s="39"/>
    </row>
    <row r="15" spans="1:35" x14ac:dyDescent="0.25">
      <c r="P15" s="35"/>
      <c r="Q15" s="35"/>
      <c r="R15" s="35"/>
      <c r="S15" s="35"/>
      <c r="AG15" s="39"/>
      <c r="AH15" s="40">
        <v>43980</v>
      </c>
      <c r="AI15" s="39">
        <v>0</v>
      </c>
    </row>
    <row r="16" spans="1:35" x14ac:dyDescent="0.25">
      <c r="P16" s="35"/>
      <c r="Q16" s="35"/>
      <c r="R16" s="35"/>
      <c r="S16" s="35"/>
      <c r="AG16" s="39"/>
      <c r="AH16" s="40">
        <v>43980</v>
      </c>
      <c r="AI16" s="39">
        <v>1</v>
      </c>
    </row>
    <row r="17" spans="16:35" x14ac:dyDescent="0.25">
      <c r="P17" s="35"/>
      <c r="Q17" s="35"/>
      <c r="R17" s="35"/>
      <c r="S17" s="35"/>
      <c r="AG17" s="39"/>
      <c r="AI17" s="39"/>
    </row>
    <row r="18" spans="16:35" x14ac:dyDescent="0.25">
      <c r="AG18" s="39"/>
      <c r="AH18" s="40">
        <v>44001</v>
      </c>
      <c r="AI18" s="39">
        <v>0</v>
      </c>
    </row>
    <row r="19" spans="16:35" x14ac:dyDescent="0.25">
      <c r="AG19" s="39"/>
      <c r="AH19" s="40">
        <v>44001</v>
      </c>
      <c r="AI19" s="39">
        <v>1</v>
      </c>
    </row>
    <row r="20" spans="16:35" x14ac:dyDescent="0.25">
      <c r="AG20" s="39"/>
      <c r="AI20" s="39"/>
    </row>
    <row r="21" spans="16:35" x14ac:dyDescent="0.25">
      <c r="AG21" s="39"/>
      <c r="AH21" s="40">
        <v>44022</v>
      </c>
      <c r="AI21" s="39">
        <v>0</v>
      </c>
    </row>
    <row r="22" spans="16:35" x14ac:dyDescent="0.25">
      <c r="AG22" s="39"/>
      <c r="AH22" s="40">
        <v>44022</v>
      </c>
      <c r="AI22" s="39">
        <v>1</v>
      </c>
    </row>
    <row r="23" spans="16:35" x14ac:dyDescent="0.25">
      <c r="AG23" s="39"/>
      <c r="AI23" s="39"/>
    </row>
    <row r="24" spans="16:35" x14ac:dyDescent="0.25">
      <c r="AG24" s="39"/>
      <c r="AH24" s="40">
        <v>44027</v>
      </c>
      <c r="AI24" s="39">
        <v>0</v>
      </c>
    </row>
    <row r="25" spans="16:35" x14ac:dyDescent="0.25">
      <c r="AG25" s="39"/>
      <c r="AH25" s="40">
        <v>44027</v>
      </c>
      <c r="AI25" s="39">
        <v>1</v>
      </c>
    </row>
    <row r="26" spans="16:35" x14ac:dyDescent="0.25">
      <c r="AG26" s="39"/>
      <c r="AI26" s="39"/>
    </row>
    <row r="27" spans="16:35" x14ac:dyDescent="0.25">
      <c r="AG27" s="39"/>
      <c r="AH27" s="40">
        <v>44055</v>
      </c>
      <c r="AI27" s="39">
        <v>0</v>
      </c>
    </row>
    <row r="28" spans="16:35" x14ac:dyDescent="0.25">
      <c r="AH28" s="40">
        <v>44055</v>
      </c>
      <c r="AI28" s="39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workbookViewId="0"/>
  </sheetViews>
  <sheetFormatPr defaultRowHeight="15" x14ac:dyDescent="0.25"/>
  <cols>
    <col min="15" max="15" width="21.140625" style="9" customWidth="1"/>
    <col min="16" max="16" width="19.85546875" customWidth="1"/>
    <col min="18" max="18" width="20" customWidth="1"/>
    <col min="19" max="19" width="19.28515625" customWidth="1"/>
    <col min="33" max="33" width="9.140625" style="41"/>
    <col min="34" max="34" width="10.7109375" style="40" bestFit="1" customWidth="1"/>
    <col min="35" max="35" width="9.140625" style="41"/>
  </cols>
  <sheetData>
    <row r="1" spans="1:35" x14ac:dyDescent="0.25">
      <c r="A1" s="29" t="s">
        <v>155</v>
      </c>
      <c r="AG1" s="39" t="s">
        <v>16</v>
      </c>
      <c r="AH1" s="40">
        <v>43906</v>
      </c>
      <c r="AI1" s="39"/>
    </row>
    <row r="2" spans="1:35" x14ac:dyDescent="0.25">
      <c r="O2" s="9" t="s">
        <v>95</v>
      </c>
      <c r="P2" t="s">
        <v>106</v>
      </c>
      <c r="Q2" t="s">
        <v>107</v>
      </c>
      <c r="R2" t="s">
        <v>108</v>
      </c>
      <c r="S2" t="s">
        <v>109</v>
      </c>
      <c r="AG2" s="39" t="s">
        <v>17</v>
      </c>
      <c r="AH2" s="40">
        <v>43913</v>
      </c>
      <c r="AI2" s="39"/>
    </row>
    <row r="3" spans="1:35" x14ac:dyDescent="0.25">
      <c r="O3" s="9">
        <v>43960</v>
      </c>
      <c r="P3" s="35">
        <v>0.66</v>
      </c>
      <c r="Q3" s="35">
        <v>0.76</v>
      </c>
      <c r="R3" s="35">
        <v>0.45</v>
      </c>
      <c r="S3" s="35">
        <v>0.21</v>
      </c>
      <c r="AG3" s="39" t="s">
        <v>18</v>
      </c>
      <c r="AH3" s="40">
        <v>43980</v>
      </c>
      <c r="AI3" s="39"/>
    </row>
    <row r="4" spans="1:35" x14ac:dyDescent="0.25">
      <c r="O4" s="9">
        <v>43972</v>
      </c>
      <c r="P4" s="35">
        <v>0.78</v>
      </c>
      <c r="Q4" s="35">
        <v>0.84</v>
      </c>
      <c r="R4" s="35">
        <v>0.26</v>
      </c>
      <c r="S4" s="35">
        <v>0.2</v>
      </c>
      <c r="AG4" s="39" t="s">
        <v>19</v>
      </c>
      <c r="AH4" s="40">
        <v>44001</v>
      </c>
      <c r="AI4" s="39"/>
    </row>
    <row r="5" spans="1:35" x14ac:dyDescent="0.25">
      <c r="O5" s="9">
        <v>43986</v>
      </c>
      <c r="P5" s="35">
        <v>0.68</v>
      </c>
      <c r="Q5" s="35">
        <v>0.8</v>
      </c>
      <c r="R5" s="35">
        <v>0.26</v>
      </c>
      <c r="S5" s="35">
        <v>0.23</v>
      </c>
      <c r="AG5" s="39" t="s">
        <v>20</v>
      </c>
      <c r="AH5" s="40">
        <v>44022</v>
      </c>
      <c r="AI5" s="39"/>
    </row>
    <row r="6" spans="1:35" x14ac:dyDescent="0.25">
      <c r="O6" s="9">
        <v>44007</v>
      </c>
      <c r="P6" s="35">
        <v>0.62</v>
      </c>
      <c r="Q6" s="35">
        <v>0.72</v>
      </c>
      <c r="R6" s="35">
        <v>0.27</v>
      </c>
      <c r="S6" s="35">
        <v>0.17</v>
      </c>
      <c r="AG6" s="39" t="s">
        <v>21</v>
      </c>
      <c r="AH6" s="40">
        <v>44027</v>
      </c>
      <c r="AI6" s="39"/>
    </row>
    <row r="7" spans="1:35" x14ac:dyDescent="0.25">
      <c r="O7" s="9">
        <v>44022</v>
      </c>
      <c r="P7" s="35">
        <v>0.6</v>
      </c>
      <c r="Q7" s="35">
        <v>0.74</v>
      </c>
      <c r="R7" s="35">
        <v>0.26</v>
      </c>
      <c r="S7" s="35">
        <v>0.14000000000000001</v>
      </c>
      <c r="AG7" s="39" t="s">
        <v>22</v>
      </c>
      <c r="AH7" s="40">
        <v>44055</v>
      </c>
      <c r="AI7" s="39"/>
    </row>
    <row r="8" spans="1:35" x14ac:dyDescent="0.25">
      <c r="O8" s="9">
        <v>44037</v>
      </c>
      <c r="P8" s="35">
        <v>0.59</v>
      </c>
      <c r="Q8" s="35">
        <v>0.74</v>
      </c>
      <c r="R8" s="35">
        <v>0.22</v>
      </c>
      <c r="S8" s="35">
        <v>0.2</v>
      </c>
      <c r="AG8" s="39"/>
      <c r="AI8" s="39"/>
    </row>
    <row r="9" spans="1:35" x14ac:dyDescent="0.25">
      <c r="O9" s="9">
        <v>44065</v>
      </c>
      <c r="P9" s="35">
        <v>0.59</v>
      </c>
      <c r="Q9" s="35">
        <v>0.7</v>
      </c>
      <c r="R9" s="35">
        <v>0.22</v>
      </c>
      <c r="S9" s="35">
        <v>0.18</v>
      </c>
      <c r="AG9" s="39"/>
      <c r="AH9" s="40">
        <v>43906</v>
      </c>
      <c r="AI9" s="39">
        <v>0</v>
      </c>
    </row>
    <row r="10" spans="1:35" x14ac:dyDescent="0.25">
      <c r="AG10" s="39"/>
      <c r="AH10" s="40">
        <v>43906</v>
      </c>
      <c r="AI10" s="39">
        <v>1</v>
      </c>
    </row>
    <row r="11" spans="1:35" x14ac:dyDescent="0.25">
      <c r="P11" s="35"/>
      <c r="Q11" s="35"/>
      <c r="R11" s="35"/>
      <c r="S11" s="35"/>
      <c r="AG11" s="39"/>
      <c r="AI11" s="39"/>
    </row>
    <row r="12" spans="1:35" x14ac:dyDescent="0.25">
      <c r="P12" s="35"/>
      <c r="Q12" s="35"/>
      <c r="R12" s="35"/>
      <c r="S12" s="35"/>
      <c r="AG12" s="39"/>
      <c r="AH12" s="40">
        <v>43913</v>
      </c>
      <c r="AI12" s="39">
        <v>0</v>
      </c>
    </row>
    <row r="13" spans="1:35" x14ac:dyDescent="0.25">
      <c r="P13" s="35"/>
      <c r="Q13" s="35"/>
      <c r="R13" s="35"/>
      <c r="S13" s="35"/>
      <c r="AG13" s="39"/>
      <c r="AH13" s="40">
        <v>43913</v>
      </c>
      <c r="AI13" s="39">
        <v>1</v>
      </c>
    </row>
    <row r="14" spans="1:35" x14ac:dyDescent="0.25">
      <c r="P14" s="35"/>
      <c r="Q14" s="35"/>
      <c r="R14" s="35"/>
      <c r="S14" s="35"/>
      <c r="AG14" s="39"/>
      <c r="AI14" s="39"/>
    </row>
    <row r="15" spans="1:35" x14ac:dyDescent="0.25">
      <c r="P15" s="35"/>
      <c r="Q15" s="35"/>
      <c r="R15" s="35"/>
      <c r="S15" s="35"/>
      <c r="AG15" s="39"/>
      <c r="AH15" s="40">
        <v>43980</v>
      </c>
      <c r="AI15" s="39">
        <v>0</v>
      </c>
    </row>
    <row r="16" spans="1:35" x14ac:dyDescent="0.25">
      <c r="P16" s="35"/>
      <c r="Q16" s="35"/>
      <c r="R16" s="35"/>
      <c r="S16" s="35"/>
      <c r="AG16" s="39"/>
      <c r="AH16" s="40">
        <v>43980</v>
      </c>
      <c r="AI16" s="39">
        <v>1</v>
      </c>
    </row>
    <row r="17" spans="16:35" x14ac:dyDescent="0.25">
      <c r="P17" s="35"/>
      <c r="Q17" s="35"/>
      <c r="R17" s="35"/>
      <c r="S17" s="35"/>
      <c r="AG17" s="39"/>
      <c r="AI17" s="39"/>
    </row>
    <row r="18" spans="16:35" x14ac:dyDescent="0.25">
      <c r="AG18" s="39"/>
      <c r="AH18" s="40">
        <v>44001</v>
      </c>
      <c r="AI18" s="39">
        <v>0</v>
      </c>
    </row>
    <row r="19" spans="16:35" x14ac:dyDescent="0.25">
      <c r="AG19" s="39"/>
      <c r="AH19" s="40">
        <v>44001</v>
      </c>
      <c r="AI19" s="39">
        <v>1</v>
      </c>
    </row>
    <row r="20" spans="16:35" x14ac:dyDescent="0.25">
      <c r="AG20" s="39"/>
      <c r="AI20" s="39"/>
    </row>
    <row r="21" spans="16:35" x14ac:dyDescent="0.25">
      <c r="AG21" s="39"/>
      <c r="AH21" s="40">
        <v>44022</v>
      </c>
      <c r="AI21" s="39">
        <v>0</v>
      </c>
    </row>
    <row r="22" spans="16:35" x14ac:dyDescent="0.25">
      <c r="AG22" s="39"/>
      <c r="AH22" s="40">
        <v>44022</v>
      </c>
      <c r="AI22" s="39">
        <v>1</v>
      </c>
    </row>
    <row r="23" spans="16:35" x14ac:dyDescent="0.25">
      <c r="AG23" s="39"/>
      <c r="AI23" s="39"/>
    </row>
    <row r="24" spans="16:35" x14ac:dyDescent="0.25">
      <c r="AG24" s="39"/>
      <c r="AH24" s="40">
        <v>44027</v>
      </c>
      <c r="AI24" s="39">
        <v>0</v>
      </c>
    </row>
    <row r="25" spans="16:35" x14ac:dyDescent="0.25">
      <c r="AG25" s="39"/>
      <c r="AH25" s="40">
        <v>44027</v>
      </c>
      <c r="AI25" s="39">
        <v>1</v>
      </c>
    </row>
    <row r="26" spans="16:35" x14ac:dyDescent="0.25">
      <c r="AG26" s="39"/>
      <c r="AI26" s="39"/>
    </row>
    <row r="27" spans="16:35" x14ac:dyDescent="0.25">
      <c r="AG27" s="39"/>
      <c r="AH27" s="40">
        <v>44055</v>
      </c>
      <c r="AI27" s="39">
        <v>0</v>
      </c>
    </row>
    <row r="28" spans="16:35" x14ac:dyDescent="0.25">
      <c r="AH28" s="40">
        <v>44055</v>
      </c>
      <c r="AI28" s="39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4"/>
  <sheetViews>
    <sheetView workbookViewId="0"/>
  </sheetViews>
  <sheetFormatPr defaultRowHeight="15" x14ac:dyDescent="0.25"/>
  <cols>
    <col min="14" max="14" width="11.42578125" style="9" customWidth="1"/>
    <col min="15" max="15" width="17.42578125" customWidth="1"/>
    <col min="16" max="18" width="11.5703125" bestFit="1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168</v>
      </c>
      <c r="AF1" s="39" t="s">
        <v>16</v>
      </c>
      <c r="AG1" s="40">
        <v>43906</v>
      </c>
      <c r="AH1" s="39"/>
    </row>
    <row r="2" spans="1:34" x14ac:dyDescent="0.25">
      <c r="O2" s="8" t="s">
        <v>96</v>
      </c>
      <c r="P2" s="8" t="s">
        <v>60</v>
      </c>
      <c r="Q2" s="8" t="s">
        <v>27</v>
      </c>
      <c r="R2" s="8" t="s">
        <v>15</v>
      </c>
      <c r="AF2" s="39" t="s">
        <v>17</v>
      </c>
      <c r="AG2" s="40">
        <v>43913</v>
      </c>
      <c r="AH2" s="39"/>
    </row>
    <row r="3" spans="1:34" x14ac:dyDescent="0.25">
      <c r="N3" s="9">
        <v>43899</v>
      </c>
      <c r="O3" s="5">
        <f>'Figure 6'!$O11</f>
        <v>92.463591670912365</v>
      </c>
      <c r="P3" s="5">
        <f>'Figure 7'!O3</f>
        <v>100.24128047555212</v>
      </c>
      <c r="Q3" s="5">
        <f>'Figure 14'!O11</f>
        <v>101.25312349750459</v>
      </c>
      <c r="R3" s="5">
        <f>'Figure 14'!P11</f>
        <v>109.8139033818466</v>
      </c>
      <c r="AF3" s="39" t="s">
        <v>18</v>
      </c>
      <c r="AG3" s="40">
        <v>43980</v>
      </c>
      <c r="AH3" s="39"/>
    </row>
    <row r="4" spans="1:34" x14ac:dyDescent="0.25">
      <c r="N4" s="9">
        <v>43900</v>
      </c>
      <c r="O4" s="5">
        <f>'Figure 6'!$O12</f>
        <v>94.42292402418505</v>
      </c>
      <c r="P4" s="5">
        <f>'Figure 7'!O4</f>
        <v>100.73476691261337</v>
      </c>
      <c r="Q4" s="5">
        <f>'Figure 14'!O12</f>
        <v>101.70896245969993</v>
      </c>
      <c r="R4" s="5">
        <f>'Figure 14'!P12</f>
        <v>102.97689573459716</v>
      </c>
      <c r="AF4" s="39" t="s">
        <v>19</v>
      </c>
      <c r="AG4" s="40">
        <v>44001</v>
      </c>
      <c r="AH4" s="39"/>
    </row>
    <row r="5" spans="1:34" x14ac:dyDescent="0.25">
      <c r="N5" s="9">
        <v>43901</v>
      </c>
      <c r="O5" s="5">
        <f>'Figure 6'!$O13</f>
        <v>93.699819349658782</v>
      </c>
      <c r="P5" s="5">
        <f>'Figure 7'!O5</f>
        <v>105.31004172776181</v>
      </c>
      <c r="Q5" s="5">
        <f>'Figure 14'!O13</f>
        <v>101.48494281607825</v>
      </c>
      <c r="R5" s="5">
        <f>'Figure 14'!P13</f>
        <v>104.18347333752729</v>
      </c>
      <c r="AF5" s="39" t="s">
        <v>20</v>
      </c>
      <c r="AG5" s="40">
        <v>44022</v>
      </c>
      <c r="AH5" s="39"/>
    </row>
    <row r="6" spans="1:34" x14ac:dyDescent="0.25">
      <c r="N6" s="9">
        <v>43902</v>
      </c>
      <c r="O6" s="5">
        <f>'Figure 6'!$O14</f>
        <v>85.263314074255092</v>
      </c>
      <c r="P6" s="5">
        <f>'Figure 7'!O6</f>
        <v>97.730905970940412</v>
      </c>
      <c r="Q6" s="5">
        <f>'Figure 14'!O14</f>
        <v>97.933743667532056</v>
      </c>
      <c r="R6" s="5">
        <f>'Figure 14'!P14</f>
        <v>102.00508998363932</v>
      </c>
      <c r="AF6" s="39" t="s">
        <v>21</v>
      </c>
      <c r="AG6" s="40">
        <v>44027</v>
      </c>
      <c r="AH6" s="39"/>
    </row>
    <row r="7" spans="1:34" x14ac:dyDescent="0.25">
      <c r="N7" s="9">
        <v>43903</v>
      </c>
      <c r="O7" s="5">
        <f>'Figure 6'!$O15</f>
        <v>92.999683452478294</v>
      </c>
      <c r="P7" s="5">
        <f>'Figure 7'!O7</f>
        <v>90.932321127899812</v>
      </c>
      <c r="Q7" s="5">
        <f>'Figure 14'!O15</f>
        <v>97.747927173786479</v>
      </c>
      <c r="R7" s="5">
        <f>'Figure 14'!P15</f>
        <v>99.271069738816024</v>
      </c>
      <c r="AF7" s="39" t="s">
        <v>22</v>
      </c>
      <c r="AG7" s="40">
        <v>44055</v>
      </c>
      <c r="AH7" s="39"/>
    </row>
    <row r="8" spans="1:34" x14ac:dyDescent="0.25">
      <c r="N8" s="9">
        <v>43904</v>
      </c>
      <c r="O8" s="5">
        <f>'Figure 6'!$O16</f>
        <v>106.33521936740561</v>
      </c>
      <c r="P8" s="5">
        <f>'Figure 7'!O8</f>
        <v>96.309348889465667</v>
      </c>
      <c r="Q8" s="5">
        <f>'Figure 14'!O16</f>
        <v>91.387048008494148</v>
      </c>
      <c r="R8" s="5">
        <f>'Figure 14'!P16</f>
        <v>100.35747021081576</v>
      </c>
      <c r="AF8" s="39"/>
      <c r="AH8" s="39"/>
    </row>
    <row r="9" spans="1:34" x14ac:dyDescent="0.25">
      <c r="N9" s="9">
        <v>43905</v>
      </c>
      <c r="O9" s="5">
        <f>'Figure 6'!$O17</f>
        <v>61.93401905360134</v>
      </c>
      <c r="P9" s="5">
        <f>'Figure 7'!O9</f>
        <v>71.374872526992874</v>
      </c>
      <c r="Q9" s="5">
        <f>'Figure 14'!O17</f>
        <v>88.967388561735021</v>
      </c>
      <c r="R9" s="5">
        <f>'Figure 14'!P17</f>
        <v>95.892867148540375</v>
      </c>
      <c r="AF9" s="39"/>
      <c r="AG9" s="40">
        <v>43906</v>
      </c>
      <c r="AH9" s="39">
        <v>0</v>
      </c>
    </row>
    <row r="10" spans="1:34" x14ac:dyDescent="0.25">
      <c r="N10" s="9">
        <v>43906</v>
      </c>
      <c r="O10" s="5">
        <f>'Figure 6'!$O18</f>
        <v>77.999472504285905</v>
      </c>
      <c r="P10" s="5">
        <f>'Figure 7'!O10</f>
        <v>71.388902303960435</v>
      </c>
      <c r="Q10" s="5">
        <f>'Figure 14'!O18</f>
        <v>92.317474667062456</v>
      </c>
      <c r="R10" s="5">
        <f>'Figure 14'!P18</f>
        <v>109.19213702152366</v>
      </c>
      <c r="AF10" s="39"/>
      <c r="AG10" s="40">
        <v>43906</v>
      </c>
      <c r="AH10" s="39">
        <v>1</v>
      </c>
    </row>
    <row r="11" spans="1:34" x14ac:dyDescent="0.25">
      <c r="N11" s="9">
        <v>43907</v>
      </c>
      <c r="O11" s="5">
        <f>'Figure 6'!$O19</f>
        <v>63.747586147706301</v>
      </c>
      <c r="P11" s="5">
        <f>'Figure 7'!O11</f>
        <v>52.533164322495615</v>
      </c>
      <c r="Q11" s="5">
        <f>'Figure 14'!O19</f>
        <v>85.58626631746661</v>
      </c>
      <c r="R11" s="5">
        <f>'Figure 14'!P19</f>
        <v>100.30327214684756</v>
      </c>
      <c r="AF11" s="39"/>
      <c r="AH11" s="39"/>
    </row>
    <row r="12" spans="1:34" x14ac:dyDescent="0.25">
      <c r="N12" s="9">
        <v>43908</v>
      </c>
      <c r="O12" s="5">
        <f>'Figure 6'!$O20</f>
        <v>55.432664915421689</v>
      </c>
      <c r="P12" s="5">
        <f>'Figure 7'!O12</f>
        <v>45.063489731626881</v>
      </c>
      <c r="Q12" s="5">
        <f>'Figure 14'!O20</f>
        <v>80.519620417217894</v>
      </c>
      <c r="R12" s="5">
        <f>'Figure 14'!P20</f>
        <v>99.010144266208016</v>
      </c>
      <c r="AF12" s="39"/>
      <c r="AG12" s="40">
        <v>43913</v>
      </c>
      <c r="AH12" s="39">
        <v>0</v>
      </c>
    </row>
    <row r="13" spans="1:34" x14ac:dyDescent="0.25">
      <c r="N13" s="9">
        <v>43909</v>
      </c>
      <c r="O13" s="5">
        <f>'Figure 6'!$O21</f>
        <v>53.537060005987769</v>
      </c>
      <c r="P13" s="5">
        <f>'Figure 7'!O13</f>
        <v>40.212788904188116</v>
      </c>
      <c r="Q13" s="5">
        <f>'Figure 14'!O21</f>
        <v>78.069365644132446</v>
      </c>
      <c r="R13" s="5">
        <f>'Figure 14'!P21</f>
        <v>99.42643608238464</v>
      </c>
      <c r="AF13" s="39"/>
      <c r="AG13" s="40">
        <v>43913</v>
      </c>
      <c r="AH13" s="39">
        <v>1</v>
      </c>
    </row>
    <row r="14" spans="1:34" x14ac:dyDescent="0.25">
      <c r="N14" s="9">
        <v>43910</v>
      </c>
      <c r="O14" s="5">
        <f>'Figure 6'!$O22</f>
        <v>53.338262232129061</v>
      </c>
      <c r="P14" s="5">
        <f>'Figure 7'!O14</f>
        <v>34.928759547687328</v>
      </c>
      <c r="Q14" s="5">
        <f>'Figure 14'!O22</f>
        <v>73.564480511975077</v>
      </c>
      <c r="R14" s="5">
        <f>'Figure 14'!P22</f>
        <v>92.957585675413384</v>
      </c>
      <c r="AF14" s="39"/>
      <c r="AH14" s="39"/>
    </row>
    <row r="15" spans="1:34" x14ac:dyDescent="0.25">
      <c r="N15" s="9">
        <v>43911</v>
      </c>
      <c r="O15" s="5">
        <f>'Figure 6'!$O23</f>
        <v>35.089505045287915</v>
      </c>
      <c r="P15" s="5">
        <f>'Figure 7'!O15</f>
        <v>13.521424978036107</v>
      </c>
      <c r="Q15" s="5">
        <f>'Figure 14'!O23</f>
        <v>65.93643641244428</v>
      </c>
      <c r="R15" s="5">
        <f>'Figure 14'!P23</f>
        <v>91.302293617386823</v>
      </c>
      <c r="AF15" s="39"/>
      <c r="AG15" s="40">
        <v>43980</v>
      </c>
      <c r="AH15" s="39">
        <v>0</v>
      </c>
    </row>
    <row r="16" spans="1:34" x14ac:dyDescent="0.25">
      <c r="N16" s="9">
        <v>43912</v>
      </c>
      <c r="O16" s="5">
        <f>'Figure 6'!$O24</f>
        <v>34.004752280548423</v>
      </c>
      <c r="P16" s="5">
        <f>'Figure 7'!O16</f>
        <v>14.936152040082689</v>
      </c>
      <c r="Q16" s="5">
        <f>'Figure 14'!O24</f>
        <v>58.76409712337508</v>
      </c>
      <c r="R16" s="5">
        <f>'Figure 14'!P24</f>
        <v>88.757494087233923</v>
      </c>
      <c r="AF16" s="39"/>
      <c r="AG16" s="40">
        <v>43980</v>
      </c>
      <c r="AH16" s="39">
        <v>1</v>
      </c>
    </row>
    <row r="17" spans="14:34" x14ac:dyDescent="0.25">
      <c r="N17" s="9">
        <v>43913</v>
      </c>
      <c r="O17" s="5">
        <f>'Figure 6'!$O25</f>
        <v>26.479086138763524</v>
      </c>
      <c r="P17" s="5">
        <f>'Figure 7'!O17</f>
        <v>26.521294926367844</v>
      </c>
      <c r="Q17" s="5">
        <f>'Figure 14'!O25</f>
        <v>65.667160897111927</v>
      </c>
      <c r="R17" s="5">
        <f>'Figure 14'!P25</f>
        <v>108.59077356302799</v>
      </c>
      <c r="AF17" s="39"/>
      <c r="AH17" s="39"/>
    </row>
    <row r="18" spans="14:34" x14ac:dyDescent="0.25">
      <c r="N18" s="9">
        <v>43914</v>
      </c>
      <c r="O18" s="5">
        <f>'Figure 6'!$O26</f>
        <v>16.473493508174091</v>
      </c>
      <c r="P18" s="5">
        <f>'Figure 7'!O18</f>
        <v>22.193113224775406</v>
      </c>
      <c r="Q18" s="5">
        <f>'Figure 14'!O26</f>
        <v>47.003673709080481</v>
      </c>
      <c r="R18" s="5">
        <f>'Figure 14'!P26</f>
        <v>90.640403356285518</v>
      </c>
      <c r="AF18" s="39"/>
      <c r="AG18" s="40">
        <v>44001</v>
      </c>
      <c r="AH18" s="39">
        <v>0</v>
      </c>
    </row>
    <row r="19" spans="14:34" x14ac:dyDescent="0.25">
      <c r="N19" s="9">
        <v>43915</v>
      </c>
      <c r="O19" s="5">
        <f>'Figure 6'!$O27</f>
        <v>14.130867970529879</v>
      </c>
      <c r="P19" s="5">
        <f>'Figure 7'!O19</f>
        <v>21.150451603600541</v>
      </c>
      <c r="Q19" s="5">
        <f>'Figure 14'!O27</f>
        <v>34.779176909312866</v>
      </c>
      <c r="R19" s="5">
        <f>'Figure 14'!P27</f>
        <v>76.740853442785365</v>
      </c>
      <c r="AF19" s="39"/>
      <c r="AG19" s="40">
        <v>44001</v>
      </c>
      <c r="AH19" s="39">
        <v>1</v>
      </c>
    </row>
    <row r="20" spans="14:34" x14ac:dyDescent="0.25">
      <c r="N20" s="9">
        <v>43916</v>
      </c>
      <c r="O20" s="5">
        <f>'Figure 6'!$O28</f>
        <v>13.41290050131915</v>
      </c>
      <c r="P20" s="5">
        <f>'Figure 7'!O20</f>
        <v>19.507712867406767</v>
      </c>
      <c r="Q20" s="5">
        <f>'Figure 14'!O28</f>
        <v>29.834247127659236</v>
      </c>
      <c r="R20" s="5">
        <f>'Figure 14'!P28</f>
        <v>69.166695349877799</v>
      </c>
      <c r="AF20" s="39"/>
      <c r="AH20" s="39"/>
    </row>
    <row r="21" spans="14:34" x14ac:dyDescent="0.25">
      <c r="N21" s="9">
        <v>43917</v>
      </c>
      <c r="O21" s="5">
        <f>'Figure 6'!$O29</f>
        <v>14.426310245856691</v>
      </c>
      <c r="P21" s="5">
        <f>'Figure 7'!O21</f>
        <v>16.81595309021084</v>
      </c>
      <c r="Q21" s="5">
        <f>'Figure 14'!O29</f>
        <v>27.11645959519819</v>
      </c>
      <c r="R21" s="5">
        <f>'Figure 14'!P29</f>
        <v>62.089676822297626</v>
      </c>
      <c r="AF21" s="39"/>
      <c r="AG21" s="40">
        <v>44022</v>
      </c>
      <c r="AH21" s="39">
        <v>0</v>
      </c>
    </row>
    <row r="22" spans="14:34" x14ac:dyDescent="0.25">
      <c r="N22" s="9">
        <v>43918</v>
      </c>
      <c r="O22" s="5">
        <f>'Figure 6'!$O30</f>
        <v>11.805066987419528</v>
      </c>
      <c r="P22" s="5">
        <f>'Figure 7'!O22</f>
        <v>4.0728859174201641</v>
      </c>
      <c r="Q22" s="5">
        <f>'Figure 14'!O30</f>
        <v>19.904971320008897</v>
      </c>
      <c r="R22" s="5">
        <f>'Figure 14'!P30</f>
        <v>62.225177673413413</v>
      </c>
      <c r="AF22" s="39"/>
      <c r="AG22" s="40">
        <v>44022</v>
      </c>
      <c r="AH22" s="39">
        <v>1</v>
      </c>
    </row>
    <row r="23" spans="14:34" x14ac:dyDescent="0.25">
      <c r="N23" s="9">
        <v>43919</v>
      </c>
      <c r="O23" s="5">
        <f>'Figure 6'!$O31</f>
        <v>11.84778471007994</v>
      </c>
      <c r="P23" s="5">
        <f>'Figure 7'!O23</f>
        <v>4.3364324823402818</v>
      </c>
      <c r="Q23" s="5">
        <f>'Figure 14'!O31</f>
        <v>16.386087567006239</v>
      </c>
      <c r="R23" s="5">
        <f>'Figure 14'!P31</f>
        <v>59.469195317052495</v>
      </c>
      <c r="AF23" s="39"/>
      <c r="AH23" s="39"/>
    </row>
    <row r="24" spans="14:34" x14ac:dyDescent="0.25">
      <c r="N24" s="9">
        <v>43920</v>
      </c>
      <c r="O24" s="5">
        <f>'Figure 6'!$O32</f>
        <v>14.798985534473042</v>
      </c>
      <c r="P24" s="5">
        <f>'Figure 7'!O24</f>
        <v>18.671400281719404</v>
      </c>
      <c r="Q24" s="5">
        <f>'Figure 14'!O32</f>
        <v>27.40412669896865</v>
      </c>
      <c r="R24" s="5">
        <f>'Figure 14'!P32</f>
        <v>67.219283970707892</v>
      </c>
      <c r="AF24" s="39"/>
      <c r="AG24" s="40">
        <v>44027</v>
      </c>
      <c r="AH24" s="39">
        <v>0</v>
      </c>
    </row>
    <row r="25" spans="14:34" x14ac:dyDescent="0.25">
      <c r="N25" s="9">
        <v>43921</v>
      </c>
      <c r="O25" s="5">
        <f>'Figure 6'!$O33</f>
        <v>13.405862892118</v>
      </c>
      <c r="P25" s="5">
        <f>'Figure 7'!O25</f>
        <v>19.033629427252936</v>
      </c>
      <c r="Q25" s="5">
        <f>'Figure 14'!O33</f>
        <v>28.324662231648229</v>
      </c>
      <c r="R25" s="5">
        <f>'Figure 14'!P33</f>
        <v>64.195413831475634</v>
      </c>
      <c r="AF25" s="39"/>
      <c r="AG25" s="40">
        <v>44027</v>
      </c>
      <c r="AH25" s="39">
        <v>1</v>
      </c>
    </row>
    <row r="26" spans="14:34" x14ac:dyDescent="0.25">
      <c r="N26" s="9">
        <v>43922</v>
      </c>
      <c r="O26" s="5">
        <f>'Figure 6'!$O34</f>
        <v>14.430633471443063</v>
      </c>
      <c r="P26" s="5">
        <f>'Figure 7'!O26</f>
        <v>18.993228030081795</v>
      </c>
      <c r="Q26" s="5">
        <f>'Figure 14'!O34</f>
        <v>28.964278194007647</v>
      </c>
      <c r="R26" s="5">
        <f>'Figure 14'!P34</f>
        <v>64.988924669136125</v>
      </c>
      <c r="AF26" s="39"/>
      <c r="AH26" s="39"/>
    </row>
    <row r="27" spans="14:34" x14ac:dyDescent="0.25">
      <c r="N27" s="9">
        <v>43923</v>
      </c>
      <c r="O27" s="5">
        <f>'Figure 6'!$O35</f>
        <v>12.80478025578401</v>
      </c>
      <c r="P27" s="5">
        <f>'Figure 7'!O27</f>
        <v>17.725263340602702</v>
      </c>
      <c r="Q27" s="5">
        <f>'Figure 14'!O35</f>
        <v>27.060420214332353</v>
      </c>
      <c r="R27" s="5">
        <f>'Figure 14'!P35</f>
        <v>61.738035264483628</v>
      </c>
      <c r="AF27" s="39"/>
      <c r="AG27" s="40">
        <v>44055</v>
      </c>
      <c r="AH27" s="39">
        <v>0</v>
      </c>
    </row>
    <row r="28" spans="14:34" x14ac:dyDescent="0.25">
      <c r="N28" s="9">
        <v>43924</v>
      </c>
      <c r="O28" s="5">
        <f>'Figure 6'!$O36</f>
        <v>13.672284467878104</v>
      </c>
      <c r="P28" s="5">
        <f>'Figure 7'!O28</f>
        <v>14.295245404074969</v>
      </c>
      <c r="Q28" s="5">
        <f>'Figure 14'!O36</f>
        <v>26.246776275742008</v>
      </c>
      <c r="R28" s="5">
        <f>'Figure 14'!P36</f>
        <v>56.387964783943247</v>
      </c>
      <c r="AG28" s="40">
        <v>44055</v>
      </c>
      <c r="AH28" s="39">
        <v>1</v>
      </c>
    </row>
    <row r="29" spans="14:34" x14ac:dyDescent="0.25">
      <c r="N29" s="9">
        <v>43925</v>
      </c>
      <c r="O29" s="5">
        <f>'Figure 6'!$O37</f>
        <v>12.239428395143342</v>
      </c>
      <c r="P29" s="5">
        <f>'Figure 7'!O29</f>
        <v>3.8468072086241074</v>
      </c>
      <c r="Q29" s="5">
        <f>'Figure 14'!O37</f>
        <v>19.991746104271758</v>
      </c>
      <c r="R29" s="5">
        <f>'Figure 14'!P37</f>
        <v>59.295432251460745</v>
      </c>
    </row>
    <row r="30" spans="14:34" x14ac:dyDescent="0.25">
      <c r="N30" s="9">
        <v>43926</v>
      </c>
      <c r="O30" s="5">
        <f>'Figure 6'!$O38</f>
        <v>14.262193724079001</v>
      </c>
      <c r="P30" s="5">
        <f>'Figure 7'!O30</f>
        <v>4.5355761729657846</v>
      </c>
      <c r="Q30" s="5">
        <f>'Figure 14'!O38</f>
        <v>17.162184011340432</v>
      </c>
      <c r="R30" s="5">
        <f>'Figure 14'!P38</f>
        <v>60.599103531212414</v>
      </c>
    </row>
    <row r="31" spans="14:34" x14ac:dyDescent="0.25">
      <c r="N31" s="9">
        <v>43927</v>
      </c>
      <c r="O31" s="5">
        <f>'Figure 6'!$O39</f>
        <v>13.675413476710888</v>
      </c>
      <c r="P31" s="5">
        <f>'Figure 7'!O31</f>
        <v>11.154950889488813</v>
      </c>
      <c r="Q31" s="5">
        <f>'Figure 14'!O39</f>
        <v>27.251945966248332</v>
      </c>
      <c r="R31" s="5">
        <f>'Figure 14'!P39</f>
        <v>64.287196944536689</v>
      </c>
    </row>
    <row r="32" spans="14:34" x14ac:dyDescent="0.25">
      <c r="N32" s="9">
        <v>43928</v>
      </c>
      <c r="O32" s="5">
        <f>'Figure 6'!$O40</f>
        <v>12.53743831795752</v>
      </c>
      <c r="P32" s="5">
        <f>'Figure 7'!O32</f>
        <v>10.810169939042776</v>
      </c>
      <c r="Q32" s="5">
        <f>'Figure 14'!O40</f>
        <v>27.82283259995922</v>
      </c>
      <c r="R32" s="5">
        <f>'Figure 14'!P40</f>
        <v>59.662713252840405</v>
      </c>
    </row>
    <row r="33" spans="14:18" x14ac:dyDescent="0.25">
      <c r="N33" s="9">
        <v>43929</v>
      </c>
      <c r="O33" s="5">
        <f>'Figure 6'!$O41</f>
        <v>12.288696919680179</v>
      </c>
      <c r="P33" s="5">
        <f>'Figure 7'!O33</f>
        <v>10.773287442448053</v>
      </c>
      <c r="Q33" s="5">
        <f>'Figure 14'!O41</f>
        <v>28.020521507496749</v>
      </c>
      <c r="R33" s="5">
        <f>'Figure 14'!P41</f>
        <v>60.511363636363633</v>
      </c>
    </row>
    <row r="34" spans="14:18" x14ac:dyDescent="0.25">
      <c r="N34" s="9">
        <v>43930</v>
      </c>
      <c r="O34" s="5">
        <f>'Figure 6'!$O42</f>
        <v>12.918118110354959</v>
      </c>
      <c r="P34" s="5">
        <f>'Figure 7'!O34</f>
        <v>9.5623726551005443</v>
      </c>
      <c r="Q34" s="5">
        <f>'Figure 14'!O42</f>
        <v>26.674000254995388</v>
      </c>
      <c r="R34" s="5">
        <f>'Figure 14'!P42</f>
        <v>53.934376057086709</v>
      </c>
    </row>
    <row r="35" spans="14:18" x14ac:dyDescent="0.25">
      <c r="N35" s="9">
        <v>43931</v>
      </c>
      <c r="O35" s="5">
        <f>'Figure 6'!$O43</f>
        <v>12.320765301352282</v>
      </c>
      <c r="P35" s="5">
        <f>'Figure 7'!O35</f>
        <v>2.0073614401019824</v>
      </c>
      <c r="Q35" s="5">
        <f>'Figure 14'!O43</f>
        <v>21.764452475928859</v>
      </c>
      <c r="R35" s="5">
        <f>'Figure 14'!P43</f>
        <v>42.608430572255998</v>
      </c>
    </row>
    <row r="36" spans="14:18" x14ac:dyDescent="0.25">
      <c r="N36" s="9">
        <v>43932</v>
      </c>
      <c r="O36" s="5">
        <f>'Figure 6'!$O44</f>
        <v>11.462560654266813</v>
      </c>
      <c r="P36" s="5">
        <f>'Figure 7'!O36</f>
        <v>2.5813640329840792</v>
      </c>
      <c r="Q36" s="5">
        <f>'Figure 14'!O44</f>
        <v>17.723061182591955</v>
      </c>
      <c r="R36" s="5">
        <f>'Figure 14'!P44</f>
        <v>44.777988614800755</v>
      </c>
    </row>
    <row r="37" spans="14:18" x14ac:dyDescent="0.25">
      <c r="N37" s="9">
        <v>43933</v>
      </c>
      <c r="O37" s="5">
        <f>'Figure 6'!$O45</f>
        <v>12.222000532056398</v>
      </c>
      <c r="P37" s="5">
        <f>'Figure 7'!O37</f>
        <v>2.8886276980056325</v>
      </c>
      <c r="Q37" s="5">
        <f>'Figure 14'!O45</f>
        <v>14.508714268695208</v>
      </c>
      <c r="R37" s="5">
        <f>'Figure 14'!P45</f>
        <v>41.888619854721547</v>
      </c>
    </row>
    <row r="38" spans="14:18" x14ac:dyDescent="0.25">
      <c r="N38" s="9">
        <v>43934</v>
      </c>
      <c r="O38" s="5">
        <f>'Figure 6'!$O46</f>
        <v>8.1213891878830484</v>
      </c>
      <c r="P38" s="5">
        <f>'Figure 7'!O38</f>
        <v>2.1897392722298634</v>
      </c>
      <c r="Q38" s="5">
        <f>'Figure 14'!O46</f>
        <v>19.805141052513207</v>
      </c>
      <c r="R38" s="5">
        <f>'Figure 14'!P46</f>
        <v>38.093702579666164</v>
      </c>
    </row>
    <row r="39" spans="14:18" x14ac:dyDescent="0.25">
      <c r="N39" s="9">
        <v>43935</v>
      </c>
      <c r="O39" s="5">
        <f>'Figure 6'!$O47</f>
        <v>13.846575531680703</v>
      </c>
      <c r="P39" s="5">
        <f>'Figure 7'!O39</f>
        <v>8.8194613647203788</v>
      </c>
      <c r="Q39" s="5">
        <f>'Figure 14'!O47</f>
        <v>27.630220821992641</v>
      </c>
      <c r="R39" s="5">
        <f>'Figure 14'!P47</f>
        <v>52.900398273592295</v>
      </c>
    </row>
    <row r="40" spans="14:18" x14ac:dyDescent="0.25">
      <c r="N40" s="9">
        <v>43936</v>
      </c>
      <c r="O40" s="5">
        <f>'Figure 6'!$O48</f>
        <v>12.301368310835906</v>
      </c>
      <c r="P40" s="5">
        <f>'Figure 7'!O40</f>
        <v>8.1227731083388566</v>
      </c>
      <c r="Q40" s="5">
        <f>'Figure 14'!O48</f>
        <v>27.686985008812847</v>
      </c>
      <c r="R40" s="5">
        <f>'Figure 14'!P48</f>
        <v>57.291373516314337</v>
      </c>
    </row>
    <row r="41" spans="14:18" x14ac:dyDescent="0.25">
      <c r="N41" s="9">
        <v>43937</v>
      </c>
      <c r="O41" s="5">
        <f>'Figure 6'!$O49</f>
        <v>11.914505568818713</v>
      </c>
      <c r="P41" s="5">
        <f>'Figure 7'!O41</f>
        <v>7.2001747921686716</v>
      </c>
      <c r="Q41" s="5">
        <f>'Figure 14'!O49</f>
        <v>25.768284217833028</v>
      </c>
      <c r="R41" s="5">
        <f>'Figure 14'!P49</f>
        <v>56.802253225912104</v>
      </c>
    </row>
    <row r="42" spans="14:18" x14ac:dyDescent="0.25">
      <c r="N42" s="9">
        <v>43938</v>
      </c>
      <c r="O42" s="5">
        <f>'Figure 6'!$O50</f>
        <v>15.171490880253765</v>
      </c>
      <c r="P42" s="5">
        <f>'Figure 7'!O42</f>
        <v>8.631421771883744</v>
      </c>
      <c r="Q42" s="5">
        <f>'Figure 14'!O50</f>
        <v>25.60169121024466</v>
      </c>
      <c r="R42" s="5">
        <f>'Figure 14'!P50</f>
        <v>60.785265119167761</v>
      </c>
    </row>
    <row r="43" spans="14:18" x14ac:dyDescent="0.25">
      <c r="N43" s="9">
        <v>43939</v>
      </c>
      <c r="O43" s="5">
        <f>'Figure 6'!$O51</f>
        <v>12.151465928429946</v>
      </c>
      <c r="P43" s="5">
        <f>'Figure 7'!O43</f>
        <v>2.7112197840860226</v>
      </c>
      <c r="Q43" s="5">
        <f>'Figure 14'!O51</f>
        <v>19.793175733865638</v>
      </c>
      <c r="R43" s="5">
        <f>'Figure 14'!P51</f>
        <v>58.500336813742003</v>
      </c>
    </row>
    <row r="44" spans="14:18" x14ac:dyDescent="0.25">
      <c r="N44" s="9">
        <v>43940</v>
      </c>
      <c r="O44" s="5">
        <f>'Figure 6'!$O52</f>
        <v>9.456490772688424</v>
      </c>
      <c r="P44" s="5">
        <f>'Figure 7'!O44</f>
        <v>3.4462015692835481</v>
      </c>
      <c r="Q44" s="5">
        <f>'Figure 14'!O52</f>
        <v>18.073740171704834</v>
      </c>
      <c r="R44" s="5">
        <f>'Figure 14'!P52</f>
        <v>60.476760640034833</v>
      </c>
    </row>
    <row r="45" spans="14:18" x14ac:dyDescent="0.25">
      <c r="N45" s="9">
        <v>43941</v>
      </c>
      <c r="O45" s="5">
        <f>'Figure 6'!$O53</f>
        <v>22.304505257294061</v>
      </c>
      <c r="P45" s="5">
        <f>'Figure 7'!O45</f>
        <v>13.705817204759246</v>
      </c>
      <c r="Q45" s="5">
        <f>'Figure 14'!O53</f>
        <v>28.021752728818178</v>
      </c>
      <c r="R45" s="5">
        <f>'Figure 14'!P53</f>
        <v>84.952838815875424</v>
      </c>
    </row>
    <row r="46" spans="14:18" x14ac:dyDescent="0.25">
      <c r="N46" s="9">
        <v>43942</v>
      </c>
      <c r="O46" s="5">
        <f>'Figure 6'!$O54</f>
        <v>12.649750725500407</v>
      </c>
      <c r="P46" s="5">
        <f>'Figure 7'!O46</f>
        <v>7.6119245964711659</v>
      </c>
      <c r="Q46" s="5">
        <f>'Figure 14'!O54</f>
        <v>29.574058259205465</v>
      </c>
      <c r="R46" s="5">
        <f>'Figure 14'!P54</f>
        <v>58.512471351857741</v>
      </c>
    </row>
    <row r="47" spans="14:18" x14ac:dyDescent="0.25">
      <c r="N47" s="9">
        <v>43943</v>
      </c>
      <c r="O47" s="5">
        <f>'Figure 6'!$O55</f>
        <v>13.104685873852729</v>
      </c>
      <c r="P47" s="5">
        <f>'Figure 7'!O47</f>
        <v>8.4319710029277619</v>
      </c>
      <c r="Q47" s="5">
        <f>'Figure 14'!O55</f>
        <v>30.837502732950352</v>
      </c>
      <c r="R47" s="5">
        <f>'Figure 14'!P55</f>
        <v>58.205778832774001</v>
      </c>
    </row>
    <row r="48" spans="14:18" x14ac:dyDescent="0.25">
      <c r="N48" s="9">
        <v>43944</v>
      </c>
      <c r="O48" s="5">
        <f>'Figure 6'!$O56</f>
        <v>12.871489972859662</v>
      </c>
      <c r="P48" s="5">
        <f>'Figure 7'!O48</f>
        <v>8.0995063461604353</v>
      </c>
      <c r="Q48" s="5">
        <f>'Figure 14'!O56</f>
        <v>30.196395337447353</v>
      </c>
      <c r="R48" s="5">
        <f>'Figure 14'!P56</f>
        <v>58.253857737333824</v>
      </c>
    </row>
    <row r="49" spans="14:18" x14ac:dyDescent="0.25">
      <c r="N49" s="9">
        <v>43945</v>
      </c>
      <c r="O49" s="5">
        <f>'Figure 6'!$O57</f>
        <v>14.379843738498584</v>
      </c>
      <c r="P49" s="5">
        <f>'Figure 7'!O49</f>
        <v>7.7169080325305908</v>
      </c>
      <c r="Q49" s="5">
        <f>'Figure 14'!O57</f>
        <v>29.516914753559973</v>
      </c>
      <c r="R49" s="5">
        <f>'Figure 14'!P57</f>
        <v>56.735742118313851</v>
      </c>
    </row>
    <row r="50" spans="14:18" x14ac:dyDescent="0.25">
      <c r="N50" s="9">
        <v>43946</v>
      </c>
      <c r="O50" s="5">
        <f>'Figure 6'!$O58</f>
        <v>13.159869770195135</v>
      </c>
      <c r="P50" s="5">
        <f>'Figure 7'!O50</f>
        <v>2.7221125690619328</v>
      </c>
      <c r="Q50" s="5">
        <f>'Figure 14'!O58</f>
        <v>23.74708376010015</v>
      </c>
      <c r="R50" s="5">
        <f>'Figure 14'!P58</f>
        <v>55.472578763127188</v>
      </c>
    </row>
    <row r="51" spans="14:18" x14ac:dyDescent="0.25">
      <c r="N51" s="9">
        <v>43947</v>
      </c>
      <c r="O51" s="5">
        <f>'Figure 6'!$O59</f>
        <v>13.38396029064082</v>
      </c>
      <c r="P51" s="5">
        <f>'Figure 7'!O51</f>
        <v>3.408701876692291</v>
      </c>
      <c r="Q51" s="5">
        <f>'Figure 14'!O59</f>
        <v>25.928578962171283</v>
      </c>
      <c r="R51" s="5">
        <f>'Figure 14'!P59</f>
        <v>55.977898447175377</v>
      </c>
    </row>
    <row r="52" spans="14:18" x14ac:dyDescent="0.25">
      <c r="N52" s="9">
        <v>43948</v>
      </c>
      <c r="O52" s="5">
        <f>'Figure 6'!$O60</f>
        <v>14.258070626321068</v>
      </c>
      <c r="P52" s="5">
        <f>'Figure 7'!O52</f>
        <v>8.1262533481047274</v>
      </c>
      <c r="Q52" s="5">
        <f>'Figure 14'!O60</f>
        <v>31.444404493815011</v>
      </c>
      <c r="R52" s="5">
        <f>'Figure 14'!P60</f>
        <v>61.616706337399584</v>
      </c>
    </row>
    <row r="53" spans="14:18" x14ac:dyDescent="0.25">
      <c r="N53" s="9">
        <v>43949</v>
      </c>
      <c r="O53" s="5">
        <f>'Figure 6'!$O61</f>
        <v>12.618226233347418</v>
      </c>
      <c r="P53" s="5">
        <f>'Figure 7'!O53</f>
        <v>7.8210459117652134</v>
      </c>
      <c r="Q53" s="5">
        <f>'Figure 14'!O61</f>
        <v>32.653283910203953</v>
      </c>
      <c r="R53" s="5">
        <f>'Figure 14'!P61</f>
        <v>56.493454851998536</v>
      </c>
    </row>
    <row r="54" spans="14:18" x14ac:dyDescent="0.25">
      <c r="N54" s="9">
        <v>43950</v>
      </c>
      <c r="O54" s="5">
        <f>'Figure 6'!$O62</f>
        <v>12.321128455168266</v>
      </c>
      <c r="P54" s="5">
        <f>'Figure 7'!O54</f>
        <v>8.1578571056179108</v>
      </c>
      <c r="Q54" s="5">
        <f>'Figure 14'!O62</f>
        <v>33.921071387134738</v>
      </c>
      <c r="R54" s="5">
        <f>'Figure 14'!P62</f>
        <v>64.284450421119686</v>
      </c>
    </row>
    <row r="55" spans="14:18" x14ac:dyDescent="0.25">
      <c r="N55" s="9">
        <v>43951</v>
      </c>
      <c r="O55" s="5">
        <f>'Figure 6'!$O63</f>
        <v>11.762849715379536</v>
      </c>
      <c r="P55" s="5">
        <f>'Figure 7'!O55</f>
        <v>8.0707504049220304</v>
      </c>
      <c r="Q55" s="5">
        <f>'Figure 14'!O63</f>
        <v>31.763262281239939</v>
      </c>
      <c r="R55" s="5">
        <f>'Figure 14'!P63</f>
        <v>58.034411429854238</v>
      </c>
    </row>
    <row r="56" spans="14:18" x14ac:dyDescent="0.25">
      <c r="N56" s="9">
        <v>43952</v>
      </c>
      <c r="O56" s="5">
        <f>'Figure 6'!$O64</f>
        <v>14.335214213642624</v>
      </c>
      <c r="P56" s="5">
        <f>'Figure 7'!O56</f>
        <v>7.3761378048739017</v>
      </c>
      <c r="Q56" s="5">
        <f>'Figure 14'!O64</f>
        <v>29.940558247647154</v>
      </c>
      <c r="R56" s="5">
        <f>'Figure 14'!P64</f>
        <v>54.757071322235753</v>
      </c>
    </row>
    <row r="57" spans="14:18" x14ac:dyDescent="0.25">
      <c r="N57" s="9">
        <v>43953</v>
      </c>
      <c r="O57" s="5">
        <f>'Figure 6'!$O65</f>
        <v>13.032557042748099</v>
      </c>
      <c r="P57" s="5">
        <f>'Figure 7'!O57</f>
        <v>2.7062520519675437</v>
      </c>
      <c r="Q57" s="5">
        <f>'Figure 14'!O65</f>
        <v>24.85089463220676</v>
      </c>
      <c r="R57" s="5">
        <f>'Figure 14'!P65</f>
        <v>53.853282425770097</v>
      </c>
    </row>
    <row r="58" spans="14:18" x14ac:dyDescent="0.25">
      <c r="N58" s="9">
        <v>43954</v>
      </c>
      <c r="O58" s="5">
        <f>'Figure 6'!$O66</f>
        <v>14.050574018886666</v>
      </c>
      <c r="P58" s="5">
        <f>'Figure 7'!O58</f>
        <v>3.4940827261863463</v>
      </c>
      <c r="Q58" s="5">
        <f>'Figure 14'!O66</f>
        <v>22.799945682082949</v>
      </c>
      <c r="R58" s="5">
        <f>'Figure 14'!P66</f>
        <v>58.22235522968726</v>
      </c>
    </row>
    <row r="59" spans="14:18" x14ac:dyDescent="0.25">
      <c r="N59" s="9">
        <v>43955</v>
      </c>
      <c r="O59" s="5">
        <f>'Figure 6'!$O67</f>
        <v>21.045874177179076</v>
      </c>
      <c r="P59" s="5">
        <f>'Figure 7'!O59</f>
        <v>12.575328141768249</v>
      </c>
      <c r="Q59" s="5">
        <f>'Figure 14'!O67</f>
        <v>31.849105402568846</v>
      </c>
      <c r="R59" s="5">
        <f>'Figure 14'!P67</f>
        <v>78.687636851646928</v>
      </c>
    </row>
    <row r="60" spans="14:18" x14ac:dyDescent="0.25">
      <c r="N60" s="9">
        <v>43956</v>
      </c>
      <c r="O60" s="5">
        <f>'Figure 6'!$O68</f>
        <v>14.419937137809857</v>
      </c>
      <c r="P60" s="5">
        <f>'Figure 7'!O60</f>
        <v>6.5686997672168523</v>
      </c>
      <c r="Q60" s="5">
        <f>'Figure 14'!O68</f>
        <v>40.387326033413459</v>
      </c>
      <c r="R60" s="5">
        <f>'Figure 14'!P68</f>
        <v>76.830248221653079</v>
      </c>
    </row>
    <row r="61" spans="14:18" x14ac:dyDescent="0.25">
      <c r="N61" s="9">
        <v>43957</v>
      </c>
      <c r="O61" s="5">
        <f>'Figure 6'!$O69</f>
        <v>14.71708335325143</v>
      </c>
      <c r="P61" s="5">
        <f>'Figure 7'!O61</f>
        <v>8.2113154938246424</v>
      </c>
      <c r="Q61" s="5">
        <f>'Figure 14'!O69</f>
        <v>43.68188976377953</v>
      </c>
      <c r="R61" s="5">
        <f>'Figure 14'!P69</f>
        <v>67.241501291167012</v>
      </c>
    </row>
    <row r="62" spans="14:18" x14ac:dyDescent="0.25">
      <c r="N62" s="9">
        <v>43958</v>
      </c>
      <c r="O62" s="5">
        <f>'Figure 6'!$O70</f>
        <v>14.018494100145384</v>
      </c>
      <c r="P62" s="5">
        <f>'Figure 7'!O62</f>
        <v>8.1640455165589731</v>
      </c>
      <c r="Q62" s="5">
        <f>'Figure 14'!O70</f>
        <v>34.863084858831897</v>
      </c>
      <c r="R62" s="5">
        <f>'Figure 14'!P70</f>
        <v>59.950316097902764</v>
      </c>
    </row>
    <row r="63" spans="14:18" x14ac:dyDescent="0.25">
      <c r="N63" s="9">
        <v>43959</v>
      </c>
      <c r="O63" s="5">
        <f>'Figure 6'!$O71</f>
        <v>13.183763034808621</v>
      </c>
      <c r="P63" s="5">
        <f>'Figure 7'!O63</f>
        <v>2.5451652026387555</v>
      </c>
      <c r="Q63" s="5">
        <f>'Figure 14'!O71</f>
        <v>35.752955590227963</v>
      </c>
      <c r="R63" s="5">
        <f>'Figure 14'!P71</f>
        <v>53.698390919296493</v>
      </c>
    </row>
    <row r="64" spans="14:18" x14ac:dyDescent="0.25">
      <c r="N64" s="9">
        <v>43960</v>
      </c>
      <c r="O64" s="5">
        <f>'Figure 6'!$O72</f>
        <v>13.281631407648495</v>
      </c>
      <c r="P64" s="5">
        <f>'Figure 7'!O64</f>
        <v>3.1257140439216347</v>
      </c>
      <c r="Q64" s="5">
        <f>'Figure 14'!O72</f>
        <v>32.45957863792259</v>
      </c>
      <c r="R64" s="5">
        <f>'Figure 14'!P72</f>
        <v>47.879012803859716</v>
      </c>
    </row>
    <row r="65" spans="14:18" x14ac:dyDescent="0.25">
      <c r="N65" s="9">
        <v>43961</v>
      </c>
      <c r="O65" s="5">
        <f>'Figure 6'!$O73</f>
        <v>13.298270569738712</v>
      </c>
      <c r="P65" s="5">
        <f>'Figure 7'!O65</f>
        <v>4.4379397027314287</v>
      </c>
      <c r="Q65" s="5">
        <f>'Figure 14'!O73</f>
        <v>23.569129893307881</v>
      </c>
      <c r="R65" s="5">
        <f>'Figure 14'!P73</f>
        <v>55.853062758361517</v>
      </c>
    </row>
    <row r="66" spans="14:18" x14ac:dyDescent="0.25">
      <c r="N66" s="9">
        <v>43962</v>
      </c>
      <c r="O66" s="5">
        <f>'Figure 6'!$O74</f>
        <v>14.264143718411473</v>
      </c>
      <c r="P66" s="5">
        <f>'Figure 7'!O66</f>
        <v>8.2553977192337076</v>
      </c>
      <c r="Q66" s="5">
        <f>'Figure 14'!O74</f>
        <v>34.364014211138695</v>
      </c>
      <c r="R66" s="5">
        <f>'Figure 14'!P74</f>
        <v>57.816221855168216</v>
      </c>
    </row>
    <row r="67" spans="14:18" x14ac:dyDescent="0.25">
      <c r="N67" s="9">
        <v>43963</v>
      </c>
      <c r="O67" s="5">
        <f>'Figure 6'!$O75</f>
        <v>13.846150622178822</v>
      </c>
      <c r="P67" s="5">
        <f>'Figure 7'!O67</f>
        <v>8.2004373177842567</v>
      </c>
      <c r="Q67" s="5">
        <f>'Figure 14'!O75</f>
        <v>35.706574543884273</v>
      </c>
      <c r="R67" s="5">
        <f>'Figure 14'!P75</f>
        <v>63.620950142689267</v>
      </c>
    </row>
    <row r="68" spans="14:18" x14ac:dyDescent="0.25">
      <c r="N68" s="9">
        <v>43964</v>
      </c>
      <c r="O68" s="5">
        <f>'Figure 6'!$O76</f>
        <v>13.725722156265446</v>
      </c>
      <c r="P68" s="5">
        <f>'Figure 7'!O68</f>
        <v>8.7832465818342751</v>
      </c>
      <c r="Q68" s="5">
        <f>'Figure 14'!O76</f>
        <v>37.071951842807657</v>
      </c>
      <c r="R68" s="5">
        <f>'Figure 14'!P76</f>
        <v>68.751218993244549</v>
      </c>
    </row>
    <row r="69" spans="14:18" x14ac:dyDescent="0.25">
      <c r="N69" s="9">
        <v>43965</v>
      </c>
      <c r="O69" s="5">
        <f>'Figure 6'!$O77</f>
        <v>13.659169875694593</v>
      </c>
      <c r="P69" s="5">
        <f>'Figure 7'!O69</f>
        <v>8.0195662220272723</v>
      </c>
      <c r="Q69" s="5">
        <f>'Figure 14'!O77</f>
        <v>35.802920259108824</v>
      </c>
      <c r="R69" s="5">
        <f>'Figure 14'!P77</f>
        <v>63.632972166353078</v>
      </c>
    </row>
    <row r="70" spans="14:18" x14ac:dyDescent="0.25">
      <c r="N70" s="9">
        <v>43966</v>
      </c>
      <c r="O70" s="5">
        <f>'Figure 6'!$O78</f>
        <v>14.770959769948966</v>
      </c>
      <c r="P70" s="5">
        <f>'Figure 7'!O70</f>
        <v>7.6375632316295006</v>
      </c>
      <c r="Q70" s="5">
        <f>'Figure 14'!O78</f>
        <v>34.619963886694507</v>
      </c>
      <c r="R70" s="5">
        <f>'Figure 14'!P78</f>
        <v>60.15866245841508</v>
      </c>
    </row>
    <row r="71" spans="14:18" x14ac:dyDescent="0.25">
      <c r="N71" s="9">
        <v>43967</v>
      </c>
      <c r="O71" s="5">
        <f>'Figure 6'!$O79</f>
        <v>14.884071970283674</v>
      </c>
      <c r="P71" s="5">
        <f>'Figure 7'!O71</f>
        <v>3.6929832886143439</v>
      </c>
      <c r="Q71" s="5">
        <f>'Figure 14'!O79</f>
        <v>29.848813928644702</v>
      </c>
      <c r="R71" s="5">
        <f>'Figure 14'!P79</f>
        <v>60.580945306696897</v>
      </c>
    </row>
    <row r="72" spans="14:18" x14ac:dyDescent="0.25">
      <c r="N72" s="9">
        <v>43968</v>
      </c>
      <c r="O72" s="5">
        <f>'Figure 6'!$O80</f>
        <v>13.099350559624154</v>
      </c>
      <c r="P72" s="5">
        <f>'Figure 7'!O72</f>
        <v>4.7311285029033066</v>
      </c>
      <c r="Q72" s="5">
        <f>'Figure 14'!O80</f>
        <v>24.533841700990759</v>
      </c>
      <c r="R72" s="5">
        <f>'Figure 14'!P80</f>
        <v>57.202369931494168</v>
      </c>
    </row>
    <row r="73" spans="14:18" x14ac:dyDescent="0.25">
      <c r="N73" s="9">
        <v>43969</v>
      </c>
      <c r="O73" s="5">
        <f>'Figure 6'!$O81</f>
        <v>15.34995250307688</v>
      </c>
      <c r="P73" s="5">
        <f>'Figure 7'!O73</f>
        <v>8.3641100518194058</v>
      </c>
      <c r="Q73" s="5">
        <f>'Figure 14'!O81</f>
        <v>35.806068690379306</v>
      </c>
      <c r="R73" s="5">
        <f>'Figure 14'!P81</f>
        <v>62.359948704103672</v>
      </c>
    </row>
    <row r="74" spans="14:18" x14ac:dyDescent="0.25">
      <c r="N74" s="9">
        <v>43970</v>
      </c>
      <c r="O74" s="5">
        <f>'Figure 6'!$O82</f>
        <v>14.372519398331313</v>
      </c>
      <c r="P74" s="5">
        <f>'Figure 7'!O74</f>
        <v>7.7288317375906326</v>
      </c>
      <c r="Q74" s="5">
        <f>'Figure 14'!O82</f>
        <v>38.586074055207106</v>
      </c>
      <c r="R74" s="5">
        <f>'Figure 14'!P82</f>
        <v>63.302256021891999</v>
      </c>
    </row>
    <row r="75" spans="14:18" x14ac:dyDescent="0.25">
      <c r="N75" s="9">
        <v>43971</v>
      </c>
      <c r="O75" s="5">
        <f>'Figure 6'!$O83</f>
        <v>14.635782747603834</v>
      </c>
      <c r="P75" s="5">
        <f>'Figure 7'!O75</f>
        <v>7.9942909753851179</v>
      </c>
      <c r="Q75" s="5">
        <f>'Figure 14'!O83</f>
        <v>39.285591587258459</v>
      </c>
      <c r="R75" s="5">
        <f>'Figure 14'!P83</f>
        <v>68.101597101060264</v>
      </c>
    </row>
    <row r="76" spans="14:18" x14ac:dyDescent="0.25">
      <c r="N76" s="9">
        <v>43972</v>
      </c>
      <c r="O76" s="5">
        <f>'Figure 6'!$O84</f>
        <v>14.397728780504243</v>
      </c>
      <c r="P76" s="5">
        <f>'Figure 7'!O76</f>
        <v>7.8290945849702478</v>
      </c>
      <c r="Q76" s="5">
        <f>'Figure 14'!O84</f>
        <v>37.33618346862643</v>
      </c>
      <c r="R76" s="5">
        <f>'Figure 14'!P84</f>
        <v>62.328788157975559</v>
      </c>
    </row>
    <row r="77" spans="14:18" x14ac:dyDescent="0.25">
      <c r="N77" s="9">
        <v>43973</v>
      </c>
      <c r="O77" s="5">
        <f>'Figure 6'!$O85</f>
        <v>14.109671662508056</v>
      </c>
      <c r="P77" s="5">
        <f>'Figure 7'!O77</f>
        <v>7.0079911179340968</v>
      </c>
      <c r="Q77" s="5">
        <f>'Figure 14'!O85</f>
        <v>35.089245667410609</v>
      </c>
      <c r="R77" s="5">
        <f>'Figure 14'!P85</f>
        <v>58.030749621604393</v>
      </c>
    </row>
    <row r="78" spans="14:18" x14ac:dyDescent="0.25">
      <c r="N78" s="9">
        <v>43974</v>
      </c>
      <c r="O78" s="5">
        <f>'Figure 6'!$O86</f>
        <v>11.863334387851946</v>
      </c>
      <c r="P78" s="5">
        <f>'Figure 7'!O78</f>
        <v>2.5748124039417775</v>
      </c>
      <c r="Q78" s="5">
        <f>'Figure 14'!O86</f>
        <v>28.399521902665327</v>
      </c>
      <c r="R78" s="5">
        <f>'Figure 14'!P86</f>
        <v>54.760486386095245</v>
      </c>
    </row>
    <row r="79" spans="14:18" x14ac:dyDescent="0.25">
      <c r="N79" s="9">
        <v>43975</v>
      </c>
      <c r="O79" s="5">
        <f>'Figure 6'!$O87</f>
        <v>15.67412263531223</v>
      </c>
      <c r="P79" s="5">
        <f>'Figure 7'!O79</f>
        <v>3.7231823599523239</v>
      </c>
      <c r="Q79" s="5">
        <f>'Figure 14'!O87</f>
        <v>27.245995887527698</v>
      </c>
      <c r="R79" s="5">
        <f>'Figure 14'!P87</f>
        <v>54.672051246344523</v>
      </c>
    </row>
    <row r="80" spans="14:18" x14ac:dyDescent="0.25">
      <c r="N80" s="9">
        <v>43976</v>
      </c>
      <c r="O80" s="5">
        <f>'Figure 6'!$O88</f>
        <v>16.725531244686159</v>
      </c>
      <c r="P80" s="5">
        <f>'Figure 7'!O80</f>
        <v>4.5193119049960915</v>
      </c>
      <c r="Q80" s="5">
        <f>'Figure 14'!O88</f>
        <v>36.72817434914171</v>
      </c>
      <c r="R80" s="5">
        <f>'Figure 14'!P88</f>
        <v>61.42333989542982</v>
      </c>
    </row>
    <row r="81" spans="14:18" x14ac:dyDescent="0.25">
      <c r="N81" s="9">
        <v>43977</v>
      </c>
      <c r="O81" s="5">
        <f>'Figure 6'!$O89</f>
        <v>15.678473346947397</v>
      </c>
      <c r="P81" s="5">
        <f>'Figure 7'!O81</f>
        <v>5.6095955058366389</v>
      </c>
      <c r="Q81" s="5">
        <f>'Figure 14'!O89</f>
        <v>40.617917548558694</v>
      </c>
      <c r="R81" s="5">
        <f>'Figure 14'!P89</f>
        <v>66.280612244897966</v>
      </c>
    </row>
    <row r="82" spans="14:18" x14ac:dyDescent="0.25">
      <c r="N82" s="9">
        <v>43978</v>
      </c>
      <c r="O82" s="5">
        <f>'Figure 6'!$O90</f>
        <v>15.340052411427523</v>
      </c>
      <c r="P82" s="5">
        <f>'Figure 7'!O82</f>
        <v>5.6271988782906801</v>
      </c>
      <c r="Q82" s="5">
        <f>'Figure 14'!O90</f>
        <v>41.542780338182261</v>
      </c>
      <c r="R82" s="5">
        <f>'Figure 14'!P90</f>
        <v>67.923768405451554</v>
      </c>
    </row>
    <row r="83" spans="14:18" x14ac:dyDescent="0.25">
      <c r="N83" s="9">
        <v>43979</v>
      </c>
      <c r="O83" s="5">
        <f>'Figure 6'!$O91</f>
        <v>15.983597343561012</v>
      </c>
      <c r="P83" s="5">
        <f>'Figure 7'!O83</f>
        <v>6.7934813425924183</v>
      </c>
      <c r="Q83" s="5">
        <f>'Figure 14'!O91</f>
        <v>42.916257709598071</v>
      </c>
      <c r="R83" s="5">
        <f>'Figure 14'!P91</f>
        <v>71.677724165661445</v>
      </c>
    </row>
    <row r="84" spans="14:18" x14ac:dyDescent="0.25">
      <c r="N84" s="9">
        <v>43980</v>
      </c>
      <c r="O84" s="5">
        <f>'Figure 6'!$O92</f>
        <v>17.23652378748632</v>
      </c>
      <c r="P84" s="5">
        <f>'Figure 7'!O84</f>
        <v>7.308806001667925</v>
      </c>
      <c r="Q84" s="5">
        <f>'Figure 14'!O92</f>
        <v>47.915460581123789</v>
      </c>
      <c r="R84" s="5">
        <f>'Figure 14'!P92</f>
        <v>66.913713727678569</v>
      </c>
    </row>
    <row r="85" spans="14:18" x14ac:dyDescent="0.25">
      <c r="N85" s="9">
        <v>43981</v>
      </c>
      <c r="O85" s="5">
        <f>'Figure 6'!$O93</f>
        <v>15.325831013570298</v>
      </c>
      <c r="P85" s="5">
        <f>'Figure 7'!O85</f>
        <v>4.909198619083611</v>
      </c>
      <c r="Q85" s="5">
        <f>'Figure 14'!O93</f>
        <v>48.994212907996769</v>
      </c>
      <c r="R85" s="5">
        <f>'Figure 14'!P93</f>
        <v>58.915299396999018</v>
      </c>
    </row>
    <row r="86" spans="14:18" x14ac:dyDescent="0.25">
      <c r="N86" s="9">
        <v>43982</v>
      </c>
      <c r="O86" s="5">
        <f>'Figure 6'!$O94</f>
        <v>17.601615654595008</v>
      </c>
      <c r="P86" s="5">
        <f>'Figure 7'!O86</f>
        <v>7.1686458741137065</v>
      </c>
      <c r="Q86" s="5">
        <f>'Figure 14'!O94</f>
        <v>47.499921265628778</v>
      </c>
      <c r="R86" s="5">
        <f>'Figure 14'!P94</f>
        <v>59.692212717170825</v>
      </c>
    </row>
    <row r="87" spans="14:18" x14ac:dyDescent="0.25">
      <c r="N87" s="9">
        <v>43983</v>
      </c>
      <c r="O87" s="5">
        <f>'Figure 6'!$O95</f>
        <v>18.270064569871796</v>
      </c>
      <c r="P87" s="5">
        <f>'Figure 7'!O87</f>
        <v>9.1573751201802356</v>
      </c>
      <c r="Q87" s="5">
        <f>'Figure 14'!O95</f>
        <v>50.528636537677706</v>
      </c>
      <c r="R87" s="5">
        <f>'Figure 14'!P95</f>
        <v>71.337986891884682</v>
      </c>
    </row>
    <row r="88" spans="14:18" x14ac:dyDescent="0.25">
      <c r="N88" s="9">
        <v>43984</v>
      </c>
      <c r="O88" s="5">
        <f>'Figure 6'!$O96</f>
        <v>16.25560897607193</v>
      </c>
      <c r="P88" s="5">
        <f>'Figure 7'!O88</f>
        <v>8.0696229094828311</v>
      </c>
      <c r="Q88" s="5">
        <f>'Figure 14'!O96</f>
        <v>50.808594664076601</v>
      </c>
      <c r="R88" s="5">
        <f>'Figure 14'!P96</f>
        <v>74.31661987357252</v>
      </c>
    </row>
    <row r="89" spans="14:18" x14ac:dyDescent="0.25">
      <c r="N89" s="9">
        <v>43985</v>
      </c>
      <c r="O89" s="5">
        <f>'Figure 6'!$O97</f>
        <v>17.174400058165162</v>
      </c>
      <c r="P89" s="5">
        <f>'Figure 7'!O89</f>
        <v>8.3680306385199561</v>
      </c>
      <c r="Q89" s="5">
        <f>'Figure 14'!O97</f>
        <v>50.148969626748318</v>
      </c>
      <c r="R89" s="5">
        <f>'Figure 14'!P97</f>
        <v>72.88118563175081</v>
      </c>
    </row>
    <row r="90" spans="14:18" x14ac:dyDescent="0.25">
      <c r="N90" s="9">
        <v>43986</v>
      </c>
      <c r="O90" s="5">
        <f>'Figure 6'!$O98</f>
        <v>16.101519103102561</v>
      </c>
      <c r="P90" s="5">
        <f>'Figure 7'!O90</f>
        <v>8.1636237966311409</v>
      </c>
      <c r="Q90" s="5">
        <f>'Figure 14'!O98</f>
        <v>47.85332757626356</v>
      </c>
      <c r="R90" s="5">
        <f>'Figure 14'!P98</f>
        <v>70.607785764264364</v>
      </c>
    </row>
    <row r="91" spans="14:18" x14ac:dyDescent="0.25">
      <c r="N91" s="9">
        <v>43987</v>
      </c>
      <c r="O91" s="5">
        <f>'Figure 6'!$O99</f>
        <v>16.880470093837705</v>
      </c>
      <c r="P91" s="5">
        <f>'Figure 7'!O91</f>
        <v>8.3228481712053739</v>
      </c>
      <c r="Q91" s="5">
        <f>'Figure 14'!O99</f>
        <v>46.507952548577073</v>
      </c>
      <c r="R91" s="5">
        <f>'Figure 14'!P99</f>
        <v>64.773184429461082</v>
      </c>
    </row>
    <row r="92" spans="14:18" x14ac:dyDescent="0.25">
      <c r="N92" s="9">
        <v>43988</v>
      </c>
      <c r="O92" s="5">
        <f>'Figure 6'!$O100</f>
        <v>16.624412614852972</v>
      </c>
      <c r="P92" s="5">
        <f>'Figure 7'!O92</f>
        <v>4.2818106030197303</v>
      </c>
      <c r="Q92" s="5">
        <f>'Figure 14'!O100</f>
        <v>46.674061445131429</v>
      </c>
      <c r="R92" s="5">
        <f>'Figure 14'!P100</f>
        <v>58.149794801641583</v>
      </c>
    </row>
    <row r="93" spans="14:18" x14ac:dyDescent="0.25">
      <c r="N93" s="9">
        <v>43989</v>
      </c>
      <c r="O93" s="5">
        <f>'Figure 6'!$O101</f>
        <v>17.267310228149178</v>
      </c>
      <c r="P93" s="5">
        <f>'Figure 7'!O93</f>
        <v>8.2775374770397576</v>
      </c>
      <c r="Q93" s="5">
        <f>'Figure 14'!O101</f>
        <v>42.43401216163862</v>
      </c>
      <c r="R93" s="5">
        <f>'Figure 14'!P101</f>
        <v>53.735429867793158</v>
      </c>
    </row>
    <row r="94" spans="14:18" x14ac:dyDescent="0.25">
      <c r="N94" s="9">
        <v>43990</v>
      </c>
      <c r="O94" s="5">
        <f>'Figure 6'!$O102</f>
        <v>18.358363936774417</v>
      </c>
      <c r="P94" s="5">
        <f>'Figure 7'!O94</f>
        <v>7.8974362602224168</v>
      </c>
      <c r="Q94" s="5">
        <f>'Figure 14'!O102</f>
        <v>49.37288879675134</v>
      </c>
      <c r="R94" s="5">
        <f>'Figure 14'!P102</f>
        <v>66.599270851575312</v>
      </c>
    </row>
    <row r="95" spans="14:18" x14ac:dyDescent="0.25">
      <c r="N95" s="9">
        <v>43991</v>
      </c>
      <c r="O95" s="5">
        <f>'Figure 6'!$O103</f>
        <v>17.106076144492359</v>
      </c>
      <c r="P95" s="5">
        <f>'Figure 7'!O95</f>
        <v>7.5925655976676385</v>
      </c>
      <c r="Q95" s="5">
        <f>'Figure 14'!O103</f>
        <v>52.283759228433105</v>
      </c>
      <c r="R95" s="5">
        <f>'Figure 14'!P103</f>
        <v>70.670483320488827</v>
      </c>
    </row>
    <row r="96" spans="14:18" x14ac:dyDescent="0.25">
      <c r="N96" s="9">
        <v>43992</v>
      </c>
      <c r="O96" s="5">
        <f>'Figure 6'!$O104</f>
        <v>16.260033715516954</v>
      </c>
      <c r="P96" s="5">
        <f>'Figure 7'!O96</f>
        <v>7.5679422857747118</v>
      </c>
      <c r="Q96" s="5">
        <f>'Figure 14'!O104</f>
        <v>50.342371952889621</v>
      </c>
      <c r="R96" s="5">
        <f>'Figure 14'!P104</f>
        <v>69.587175442853678</v>
      </c>
    </row>
    <row r="97" spans="14:18" x14ac:dyDescent="0.25">
      <c r="N97" s="9">
        <v>43993</v>
      </c>
      <c r="O97" s="5">
        <f>'Figure 6'!$O105</f>
        <v>18.646577054197586</v>
      </c>
      <c r="P97" s="5">
        <f>'Figure 7'!O97</f>
        <v>8.2745223977629649</v>
      </c>
      <c r="Q97" s="5">
        <f>'Figure 14'!O105</f>
        <v>53.575279687289388</v>
      </c>
      <c r="R97" s="5">
        <f>'Figure 14'!P105</f>
        <v>71.054414436608866</v>
      </c>
    </row>
    <row r="98" spans="14:18" x14ac:dyDescent="0.25">
      <c r="N98" s="9">
        <v>43994</v>
      </c>
      <c r="O98" s="5">
        <f>'Figure 6'!$O106</f>
        <v>17.8729640816005</v>
      </c>
      <c r="P98" s="5">
        <f>'Figure 7'!O98</f>
        <v>7.7776237349230559</v>
      </c>
      <c r="Q98" s="5">
        <f>'Figure 14'!O106</f>
        <v>50.354407114240416</v>
      </c>
      <c r="R98" s="5">
        <f>'Figure 14'!P106</f>
        <v>66.379695172501755</v>
      </c>
    </row>
    <row r="99" spans="14:18" x14ac:dyDescent="0.25">
      <c r="N99" s="9">
        <v>43995</v>
      </c>
      <c r="O99" s="5">
        <f>'Figure 6'!$O107</f>
        <v>15.317983955660031</v>
      </c>
      <c r="P99" s="5">
        <f>'Figure 7'!O99</f>
        <v>4.9072979665082093</v>
      </c>
      <c r="Q99" s="5">
        <f>'Figure 14'!O107</f>
        <v>44.150705901249218</v>
      </c>
      <c r="R99" s="5">
        <f>'Figure 14'!P107</f>
        <v>56.684631716478847</v>
      </c>
    </row>
    <row r="100" spans="14:18" x14ac:dyDescent="0.25">
      <c r="N100" s="9">
        <v>43996</v>
      </c>
      <c r="O100" s="5">
        <f>'Figure 6'!$O108</f>
        <v>16.858119183920511</v>
      </c>
      <c r="P100" s="5">
        <f>'Figure 7'!O100</f>
        <v>7.9003618614827911</v>
      </c>
      <c r="Q100" s="5">
        <f>'Figure 14'!O108</f>
        <v>45.184867866132684</v>
      </c>
      <c r="R100" s="5">
        <f>'Figure 14'!P108</f>
        <v>54.705237610584824</v>
      </c>
    </row>
    <row r="101" spans="14:18" x14ac:dyDescent="0.25">
      <c r="N101" s="9">
        <v>43997</v>
      </c>
      <c r="O101" s="5">
        <f>'Figure 6'!$O109</f>
        <v>19.58311790918837</v>
      </c>
      <c r="P101" s="5">
        <f>'Figure 7'!O101</f>
        <v>8.817887715079161</v>
      </c>
      <c r="Q101" s="5">
        <f>'Figure 14'!O109</f>
        <v>52.2336572184212</v>
      </c>
      <c r="R101" s="5">
        <f>'Figure 14'!P109</f>
        <v>67.686967993215447</v>
      </c>
    </row>
    <row r="102" spans="14:18" x14ac:dyDescent="0.25">
      <c r="N102" s="9">
        <v>43998</v>
      </c>
      <c r="O102" s="5">
        <f>'Figure 6'!$O110</f>
        <v>17.968067004703805</v>
      </c>
      <c r="P102" s="5">
        <f>'Figure 7'!O102</f>
        <v>8.55668145102727</v>
      </c>
      <c r="Q102" s="5">
        <f>'Figure 14'!O110</f>
        <v>55.038648188913356</v>
      </c>
      <c r="R102" s="5">
        <f>'Figure 14'!P110</f>
        <v>71.698374797812519</v>
      </c>
    </row>
    <row r="103" spans="14:18" x14ac:dyDescent="0.25">
      <c r="N103" s="9">
        <v>43999</v>
      </c>
      <c r="O103" s="5">
        <f>'Figure 6'!$O111</f>
        <v>17.626074851239739</v>
      </c>
      <c r="P103" s="5">
        <f>'Figure 7'!O103</f>
        <v>8.940755842661515</v>
      </c>
      <c r="Q103" s="5">
        <f>'Figure 14'!O111</f>
        <v>55.994075542947719</v>
      </c>
      <c r="R103" s="5">
        <f>'Figure 14'!P111</f>
        <v>69.81296924284382</v>
      </c>
    </row>
    <row r="104" spans="14:18" x14ac:dyDescent="0.25">
      <c r="N104" s="9">
        <v>44000</v>
      </c>
      <c r="O104" s="5">
        <f>'Figure 6'!$O112</f>
        <v>17.967467385508122</v>
      </c>
      <c r="P104" s="5">
        <f>'Figure 7'!O104</f>
        <v>9.239092976773037</v>
      </c>
      <c r="Q104" s="5">
        <f>'Figure 14'!O112</f>
        <v>56.87761933473724</v>
      </c>
      <c r="R104" s="5">
        <f>'Figure 14'!P112</f>
        <v>72.845279123081369</v>
      </c>
    </row>
    <row r="105" spans="14:18" x14ac:dyDescent="0.25">
      <c r="N105" s="9">
        <v>44001</v>
      </c>
      <c r="O105" s="5">
        <f>'Figure 6'!$O113</f>
        <v>18.324048130570102</v>
      </c>
      <c r="P105" s="5">
        <f>'Figure 7'!O105</f>
        <v>8.3392729864575905</v>
      </c>
      <c r="Q105" s="5">
        <f>'Figure 14'!O113</f>
        <v>55.926989392307412</v>
      </c>
      <c r="R105" s="5">
        <f>'Figure 14'!P113</f>
        <v>68.449513479023778</v>
      </c>
    </row>
    <row r="106" spans="14:18" x14ac:dyDescent="0.25">
      <c r="N106" s="9">
        <v>44002</v>
      </c>
      <c r="O106" s="5">
        <f>'Figure 6'!$O114</f>
        <v>17.987482545382008</v>
      </c>
      <c r="P106" s="5">
        <f>'Figure 7'!O106</f>
        <v>7.3595515776150435</v>
      </c>
      <c r="Q106" s="5">
        <f>'Figure 14'!O114</f>
        <v>63.533133500619996</v>
      </c>
      <c r="R106" s="5">
        <f>'Figure 14'!P114</f>
        <v>59.414335951621908</v>
      </c>
    </row>
    <row r="107" spans="14:18" x14ac:dyDescent="0.25">
      <c r="N107" s="9">
        <v>44003</v>
      </c>
      <c r="O107" s="5">
        <f>'Figure 6'!$O115</f>
        <v>16.870775772981577</v>
      </c>
      <c r="P107" s="5">
        <f>'Figure 7'!O107</f>
        <v>6.3021289328016969</v>
      </c>
      <c r="Q107" s="5">
        <f>'Figure 14'!O115</f>
        <v>51.883696357034935</v>
      </c>
      <c r="R107" s="5">
        <f>'Figure 14'!P115</f>
        <v>53.544380490760382</v>
      </c>
    </row>
    <row r="108" spans="14:18" x14ac:dyDescent="0.25">
      <c r="N108" s="9">
        <v>44004</v>
      </c>
      <c r="O108" s="5">
        <f>'Figure 6'!$O116</f>
        <v>19.656647116324535</v>
      </c>
      <c r="P108" s="5">
        <f>'Figure 7'!O108</f>
        <v>9.7698309352128732</v>
      </c>
      <c r="Q108" s="5">
        <f>'Figure 14'!O116</f>
        <v>59.210820866110701</v>
      </c>
      <c r="R108" s="5">
        <f>'Figure 14'!P116</f>
        <v>73.653481243614067</v>
      </c>
    </row>
    <row r="109" spans="14:18" x14ac:dyDescent="0.25">
      <c r="N109" s="9">
        <v>44005</v>
      </c>
      <c r="O109" s="5">
        <f>'Figure 6'!$O117</f>
        <v>17.024467945765746</v>
      </c>
      <c r="P109" s="5">
        <f>'Figure 7'!O109</f>
        <v>9.2140767568508579</v>
      </c>
      <c r="Q109" s="5">
        <f>'Figure 14'!O117</f>
        <v>59.316137683267769</v>
      </c>
      <c r="R109" s="5">
        <f>'Figure 14'!P117</f>
        <v>74.74909180469183</v>
      </c>
    </row>
    <row r="110" spans="14:18" x14ac:dyDescent="0.25">
      <c r="N110" s="9">
        <v>44006</v>
      </c>
      <c r="O110" s="5">
        <f>'Figure 6'!$O118</f>
        <v>18.522704902938205</v>
      </c>
      <c r="P110" s="5">
        <f>'Figure 7'!O110</f>
        <v>10.421985681275805</v>
      </c>
      <c r="Q110" s="5">
        <f>'Figure 14'!O118</f>
        <v>64.878459520799552</v>
      </c>
      <c r="R110" s="5">
        <f>'Figure 14'!P118</f>
        <v>73.325953637359476</v>
      </c>
    </row>
    <row r="111" spans="14:18" x14ac:dyDescent="0.25">
      <c r="N111" s="9">
        <v>44007</v>
      </c>
      <c r="O111" s="5">
        <f>'Figure 6'!$O119</f>
        <v>18.295586092596537</v>
      </c>
      <c r="P111" s="5">
        <f>'Figure 7'!O111</f>
        <v>12.486119329188721</v>
      </c>
      <c r="Q111" s="5">
        <f>'Figure 14'!O119</f>
        <v>63.902790055221779</v>
      </c>
      <c r="R111" s="5">
        <f>'Figure 14'!P119</f>
        <v>76.273547401418469</v>
      </c>
    </row>
    <row r="112" spans="14:18" x14ac:dyDescent="0.25">
      <c r="N112" s="9">
        <v>44008</v>
      </c>
      <c r="O112" s="5">
        <f>'Figure 6'!$O120</f>
        <v>17.872393765929885</v>
      </c>
      <c r="P112" s="5">
        <f>'Figure 7'!O112</f>
        <v>9.3158873816441279</v>
      </c>
      <c r="Q112" s="5">
        <f>'Figure 14'!O120</f>
        <v>58.415676453057586</v>
      </c>
      <c r="R112" s="5">
        <f>'Figure 14'!P120</f>
        <v>71.253020475645428</v>
      </c>
    </row>
    <row r="113" spans="14:18" x14ac:dyDescent="0.25">
      <c r="N113" s="9">
        <v>44009</v>
      </c>
      <c r="O113" s="5">
        <f>'Figure 6'!$O121</f>
        <v>17.523799477861871</v>
      </c>
      <c r="P113" s="5">
        <f>'Figure 7'!O113</f>
        <v>7.3990546510550219</v>
      </c>
      <c r="Q113" s="5">
        <f>'Figure 14'!O121</f>
        <v>57.780465558948322</v>
      </c>
      <c r="R113" s="5">
        <f>'Figure 14'!P121</f>
        <v>67.418583256669734</v>
      </c>
    </row>
    <row r="114" spans="14:18" x14ac:dyDescent="0.25">
      <c r="N114" s="9">
        <v>44010</v>
      </c>
      <c r="O114" s="5">
        <f>'Figure 6'!$O122</f>
        <v>15.324975868128604</v>
      </c>
      <c r="P114" s="5">
        <f>'Figure 7'!O114</f>
        <v>8.8610157482307486</v>
      </c>
      <c r="Q114" s="5">
        <f>'Figure 14'!O122</f>
        <v>50.388817631771573</v>
      </c>
      <c r="R114" s="5">
        <f>'Figure 14'!P122</f>
        <v>62.943800178412133</v>
      </c>
    </row>
    <row r="115" spans="14:18" x14ac:dyDescent="0.25">
      <c r="N115" s="9">
        <v>44011</v>
      </c>
      <c r="O115" s="5">
        <f>'Figure 6'!$O123</f>
        <v>21.368258873526464</v>
      </c>
      <c r="P115" s="5">
        <f>'Figure 7'!O115</f>
        <v>11.635910562749235</v>
      </c>
      <c r="Q115" s="5">
        <f>'Figure 14'!O123</f>
        <v>58.819343534913202</v>
      </c>
      <c r="R115" s="5">
        <f>'Figure 14'!P123</f>
        <v>79.411110540813354</v>
      </c>
    </row>
    <row r="116" spans="14:18" x14ac:dyDescent="0.25">
      <c r="N116" s="9">
        <v>44012</v>
      </c>
      <c r="O116" s="5">
        <f>'Figure 6'!$O124</f>
        <v>24.67472449342339</v>
      </c>
      <c r="P116" s="5">
        <f>'Figure 7'!O116</f>
        <v>12.664674983085893</v>
      </c>
      <c r="Q116" s="5">
        <f>'Figure 14'!O124</f>
        <v>72.642082191404924</v>
      </c>
      <c r="R116" s="5">
        <f>'Figure 14'!P124</f>
        <v>87.570305676855895</v>
      </c>
    </row>
    <row r="117" spans="14:18" x14ac:dyDescent="0.25">
      <c r="N117" s="9">
        <v>44013</v>
      </c>
      <c r="O117" s="5">
        <f>'Figure 6'!$O125</f>
        <v>22.3000761614623</v>
      </c>
      <c r="P117" s="5">
        <f>'Figure 7'!O117</f>
        <v>12.399859576599781</v>
      </c>
      <c r="Q117" s="5">
        <f>'Figure 14'!O125</f>
        <v>65.290010412200644</v>
      </c>
      <c r="R117" s="5">
        <f>'Figure 14'!P125</f>
        <v>76.259786742226538</v>
      </c>
    </row>
    <row r="118" spans="14:18" x14ac:dyDescent="0.25">
      <c r="N118" s="9">
        <v>44014</v>
      </c>
      <c r="O118" s="5">
        <f>'Figure 6'!$O126</f>
        <v>25.338875241270397</v>
      </c>
      <c r="P118" s="5">
        <f>'Figure 7'!O118</f>
        <v>13.912311300896132</v>
      </c>
      <c r="Q118" s="5">
        <f>'Figure 14'!O126</f>
        <v>68.58467289719627</v>
      </c>
      <c r="R118" s="5">
        <f>'Figure 14'!P126</f>
        <v>82.005235186800988</v>
      </c>
    </row>
    <row r="119" spans="14:18" x14ac:dyDescent="0.25">
      <c r="N119" s="9">
        <v>44015</v>
      </c>
      <c r="O119" s="5">
        <f>'Figure 6'!$O127</f>
        <v>21.167251873663968</v>
      </c>
      <c r="P119" s="5">
        <f>'Figure 7'!O119</f>
        <v>12.575177269259516</v>
      </c>
      <c r="Q119" s="5">
        <f>'Figure 14'!O127</f>
        <v>68.902963664250422</v>
      </c>
      <c r="R119" s="5">
        <f>'Figure 14'!P127</f>
        <v>80.733007859838651</v>
      </c>
    </row>
    <row r="120" spans="14:18" x14ac:dyDescent="0.25">
      <c r="N120" s="9">
        <v>44016</v>
      </c>
      <c r="O120" s="5">
        <f>'Figure 6'!$O128</f>
        <v>23.739897077486543</v>
      </c>
      <c r="P120" s="5">
        <f>'Figure 7'!O120</f>
        <v>11.981988989430199</v>
      </c>
      <c r="Q120" s="5">
        <f>'Figure 14'!O128</f>
        <v>72.191689968571595</v>
      </c>
      <c r="R120" s="5">
        <f>'Figure 14'!P128</f>
        <v>72.483196691040703</v>
      </c>
    </row>
    <row r="121" spans="14:18" x14ac:dyDescent="0.25">
      <c r="N121" s="9">
        <v>44017</v>
      </c>
      <c r="O121" s="5">
        <f>'Figure 6'!$O129</f>
        <v>20.664830769794406</v>
      </c>
      <c r="P121" s="5">
        <f>'Figure 7'!O121</f>
        <v>12.581964604023426</v>
      </c>
      <c r="Q121" s="5">
        <f>'Figure 14'!O129</f>
        <v>63.505958134245013</v>
      </c>
      <c r="R121" s="5">
        <f>'Figure 14'!P129</f>
        <v>72.452027516292532</v>
      </c>
    </row>
    <row r="122" spans="14:18" x14ac:dyDescent="0.25">
      <c r="N122" s="9">
        <v>44018</v>
      </c>
      <c r="O122" s="5">
        <f>'Figure 6'!$O130</f>
        <v>28.906680525624886</v>
      </c>
      <c r="P122" s="5">
        <f>'Figure 7'!O122</f>
        <v>17.936875074422751</v>
      </c>
      <c r="Q122" s="5">
        <f>'Figure 14'!O130</f>
        <v>73.888489240844493</v>
      </c>
      <c r="R122" s="5">
        <f>'Figure 14'!P130</f>
        <v>83.140032561808681</v>
      </c>
    </row>
    <row r="123" spans="14:18" x14ac:dyDescent="0.25">
      <c r="N123" s="9">
        <v>44019</v>
      </c>
      <c r="O123" s="5">
        <f>'Figure 6'!$O131</f>
        <v>28.152870403643949</v>
      </c>
      <c r="P123" s="5">
        <f>'Figure 7'!O123</f>
        <v>16.336449940740565</v>
      </c>
      <c r="Q123" s="5">
        <f>'Figure 14'!O131</f>
        <v>75.835174366275552</v>
      </c>
      <c r="R123" s="5">
        <f>'Figure 14'!P131</f>
        <v>88.445476413203266</v>
      </c>
    </row>
    <row r="124" spans="14:18" x14ac:dyDescent="0.25">
      <c r="N124" s="9">
        <v>44020</v>
      </c>
      <c r="O124" s="5">
        <f>'Figure 6'!$O132</f>
        <v>27.156520526538301</v>
      </c>
      <c r="P124" s="5">
        <f>'Figure 7'!O124</f>
        <v>17.445198383285764</v>
      </c>
      <c r="Q124" s="5">
        <f>'Figure 14'!O132</f>
        <v>76.826850214700684</v>
      </c>
      <c r="R124" s="5">
        <f>'Figure 14'!P132</f>
        <v>87.562678202733252</v>
      </c>
    </row>
    <row r="125" spans="14:18" x14ac:dyDescent="0.25">
      <c r="N125" s="9">
        <v>44021</v>
      </c>
      <c r="O125" s="5">
        <f>'Figure 6'!$O133</f>
        <v>28.019586384810889</v>
      </c>
      <c r="P125" s="5">
        <f>'Figure 7'!O125</f>
        <v>17.133093569133141</v>
      </c>
      <c r="Q125" s="5">
        <f>'Figure 14'!O133</f>
        <v>74.898741599386582</v>
      </c>
      <c r="R125" s="5">
        <f>'Figure 14'!P133</f>
        <v>88.39729341004184</v>
      </c>
    </row>
    <row r="126" spans="14:18" x14ac:dyDescent="0.25">
      <c r="N126" s="9">
        <v>44022</v>
      </c>
      <c r="O126" s="5">
        <f>'Figure 6'!$O134</f>
        <v>28.431763639272571</v>
      </c>
      <c r="P126" s="5">
        <f>'Figure 7'!O126</f>
        <v>18.139606817598654</v>
      </c>
      <c r="Q126" s="5">
        <f>'Figure 14'!O134</f>
        <v>76.833551654157844</v>
      </c>
      <c r="R126" s="5">
        <f>'Figure 14'!P134</f>
        <v>84.198952879581157</v>
      </c>
    </row>
    <row r="127" spans="14:18" x14ac:dyDescent="0.25">
      <c r="N127" s="9">
        <v>44023</v>
      </c>
      <c r="O127" s="5">
        <f>'Figure 6'!$O135</f>
        <v>28.066809759695921</v>
      </c>
      <c r="P127" s="5">
        <f>'Figure 7'!O127</f>
        <v>18.230300170445069</v>
      </c>
      <c r="Q127" s="5">
        <f>'Figure 14'!O135</f>
        <v>83.609785555344047</v>
      </c>
      <c r="R127" s="5">
        <f>'Figure 14'!P135</f>
        <v>54.516423357664237</v>
      </c>
    </row>
    <row r="128" spans="14:18" x14ac:dyDescent="0.25">
      <c r="N128" s="9">
        <v>44024</v>
      </c>
      <c r="O128" s="5">
        <f>'Figure 6'!$O136</f>
        <v>27.402469195987862</v>
      </c>
      <c r="P128" s="5">
        <f>'Figure 7'!O128</f>
        <v>18.160022808563578</v>
      </c>
      <c r="Q128" s="5">
        <f>'Figure 14'!O136</f>
        <v>80.389891793175067</v>
      </c>
      <c r="R128" s="5">
        <f>'Figure 14'!P136</f>
        <v>49.252168710738857</v>
      </c>
    </row>
    <row r="129" spans="14:18" x14ac:dyDescent="0.25">
      <c r="N129" s="9">
        <v>44025</v>
      </c>
      <c r="O129" s="5">
        <f>'Figure 6'!$O137</f>
        <v>27.742664780281107</v>
      </c>
      <c r="P129" s="5">
        <f>'Figure 7'!O129</f>
        <v>18.113849440246845</v>
      </c>
      <c r="Q129" s="5">
        <f>'Figure 14'!O137</f>
        <v>72.090005196803816</v>
      </c>
      <c r="R129" s="5">
        <f>'Figure 14'!P137</f>
        <v>106.08045492839091</v>
      </c>
    </row>
    <row r="130" spans="14:18" x14ac:dyDescent="0.25">
      <c r="N130" s="9">
        <v>44026</v>
      </c>
      <c r="O130" s="5">
        <f>'Figure 6'!$O138</f>
        <v>30.159156394387328</v>
      </c>
      <c r="P130" s="5">
        <f>'Figure 7'!O130</f>
        <v>18.37354100904043</v>
      </c>
      <c r="Q130" s="5">
        <f>'Figure 14'!O138</f>
        <v>78.124601106472269</v>
      </c>
      <c r="R130" s="5">
        <f>'Figure 14'!P138</f>
        <v>92.346270889648252</v>
      </c>
    </row>
    <row r="131" spans="14:18" x14ac:dyDescent="0.25">
      <c r="N131" s="9">
        <v>44027</v>
      </c>
      <c r="O131" s="5">
        <f>'Figure 6'!$O139</f>
        <v>34.795857535752354</v>
      </c>
      <c r="P131" s="5">
        <f>'Figure 7'!O131</f>
        <v>21.940558839288659</v>
      </c>
      <c r="Q131" s="5">
        <f>'Figure 14'!O139</f>
        <v>80.917608966838671</v>
      </c>
      <c r="R131" s="5">
        <f>'Figure 14'!P139</f>
        <v>108.71579443288446</v>
      </c>
    </row>
    <row r="132" spans="14:18" x14ac:dyDescent="0.25">
      <c r="N132" s="9">
        <v>44028</v>
      </c>
      <c r="O132" s="5">
        <f>'Figure 6'!$O140</f>
        <v>34.275223121616072</v>
      </c>
      <c r="P132" s="5">
        <f>'Figure 7'!O132</f>
        <v>22.54742719622568</v>
      </c>
      <c r="Q132" s="5">
        <f>'Figure 14'!O140</f>
        <v>80.413284479243359</v>
      </c>
      <c r="R132" s="5">
        <f>'Figure 14'!P140</f>
        <v>116.42890013805798</v>
      </c>
    </row>
    <row r="133" spans="14:18" x14ac:dyDescent="0.25">
      <c r="N133" s="9">
        <v>44029</v>
      </c>
      <c r="O133" s="5">
        <f>'Figure 6'!$O141</f>
        <v>35.585247801486126</v>
      </c>
      <c r="P133" s="5">
        <f>'Figure 7'!O133</f>
        <v>24.506329307503794</v>
      </c>
      <c r="Q133" s="5">
        <f>'Figure 14'!O141</f>
        <v>83.235339625560883</v>
      </c>
      <c r="R133" s="5">
        <f>'Figure 14'!P141</f>
        <v>86.580318029733363</v>
      </c>
    </row>
    <row r="134" spans="14:18" x14ac:dyDescent="0.25">
      <c r="N134" s="9">
        <v>44030</v>
      </c>
      <c r="O134" s="5">
        <f>'Figure 6'!$O142</f>
        <v>37.350563500134911</v>
      </c>
      <c r="P134" s="5">
        <f>'Figure 7'!O134</f>
        <v>26.422339025304431</v>
      </c>
      <c r="Q134" s="5">
        <f>'Figure 14'!O142</f>
        <v>92.598347340913918</v>
      </c>
      <c r="R134" s="5">
        <f>'Figure 14'!P142</f>
        <v>54.320102024549655</v>
      </c>
    </row>
    <row r="135" spans="14:18" x14ac:dyDescent="0.25">
      <c r="N135" s="9">
        <v>44031</v>
      </c>
      <c r="O135" s="5">
        <f>'Figure 6'!$O143</f>
        <v>36.018455675867521</v>
      </c>
      <c r="P135" s="5">
        <f>'Figure 7'!O135</f>
        <v>26.456121385274699</v>
      </c>
      <c r="Q135" s="5">
        <f>'Figure 14'!O143</f>
        <v>88.997591658349322</v>
      </c>
      <c r="R135" s="5">
        <f>'Figure 14'!P143</f>
        <v>48.31984442474333</v>
      </c>
    </row>
    <row r="136" spans="14:18" x14ac:dyDescent="0.25">
      <c r="N136" s="9">
        <v>44032</v>
      </c>
      <c r="O136" s="5">
        <f>'Figure 6'!$O144</f>
        <v>37.43702336879722</v>
      </c>
      <c r="P136" s="5">
        <f>'Figure 7'!O136</f>
        <v>21.492183153140378</v>
      </c>
      <c r="Q136" s="5">
        <f>'Figure 14'!O144</f>
        <v>83.413246575987202</v>
      </c>
      <c r="R136" s="5">
        <f>'Figure 14'!P144</f>
        <v>98.009259259259267</v>
      </c>
    </row>
    <row r="137" spans="14:18" x14ac:dyDescent="0.25">
      <c r="N137" s="9">
        <v>44033</v>
      </c>
      <c r="O137" s="5">
        <f>'Figure 6'!$O145</f>
        <v>37.608635254690526</v>
      </c>
      <c r="P137" s="5">
        <f>'Figure 7'!O137</f>
        <v>24.090942589726584</v>
      </c>
      <c r="Q137" s="5">
        <f>'Figure 14'!O145</f>
        <v>81.016813520909565</v>
      </c>
      <c r="R137" s="5">
        <f>'Figure 14'!P145</f>
        <v>93.121495960297423</v>
      </c>
    </row>
    <row r="138" spans="14:18" x14ac:dyDescent="0.25">
      <c r="N138" s="9">
        <v>44034</v>
      </c>
      <c r="O138" s="5">
        <f>'Figure 6'!$O146</f>
        <v>32.891667570793096</v>
      </c>
      <c r="P138" s="5">
        <f>'Figure 7'!O138</f>
        <v>21.917016925825862</v>
      </c>
      <c r="Q138" s="5">
        <f>'Figure 14'!O146</f>
        <v>76.674881505383979</v>
      </c>
      <c r="R138" s="5">
        <f>'Figure 14'!P146</f>
        <v>108.15900816687987</v>
      </c>
    </row>
    <row r="139" spans="14:18" x14ac:dyDescent="0.25">
      <c r="N139" s="9">
        <v>44035</v>
      </c>
      <c r="O139" s="5">
        <f>'Figure 6'!$O147</f>
        <v>37.842781641168287</v>
      </c>
      <c r="P139" s="5">
        <f>'Figure 7'!O139</f>
        <v>24.10551792003708</v>
      </c>
      <c r="Q139" s="5">
        <f>'Figure 14'!O147</f>
        <v>77.602250232069153</v>
      </c>
      <c r="R139" s="5">
        <f>'Figure 14'!P147</f>
        <v>115.53184352857322</v>
      </c>
    </row>
    <row r="140" spans="14:18" x14ac:dyDescent="0.25">
      <c r="N140" s="9">
        <v>44036</v>
      </c>
      <c r="O140" s="5">
        <f>'Figure 6'!$O148</f>
        <v>40.958805366383714</v>
      </c>
      <c r="P140" s="5">
        <f>'Figure 7'!O140</f>
        <v>27.802141909507704</v>
      </c>
      <c r="Q140" s="5">
        <f>'Figure 14'!O148</f>
        <v>86.738767918417082</v>
      </c>
      <c r="R140" s="5">
        <f>'Figure 14'!P148</f>
        <v>86.077277731902015</v>
      </c>
    </row>
    <row r="141" spans="14:18" x14ac:dyDescent="0.25">
      <c r="N141" s="9">
        <v>44037</v>
      </c>
      <c r="O141" s="5">
        <f>'Figure 6'!$O149</f>
        <v>41.054379410543795</v>
      </c>
      <c r="P141" s="5">
        <f>'Figure 7'!O141</f>
        <v>30.520958261466546</v>
      </c>
      <c r="Q141" s="5">
        <f>'Figure 14'!O149</f>
        <v>90.550566443397003</v>
      </c>
      <c r="R141" s="5">
        <f>'Figure 14'!P149</f>
        <v>55.848997164759005</v>
      </c>
    </row>
    <row r="142" spans="14:18" x14ac:dyDescent="0.25">
      <c r="N142" s="9">
        <v>44038</v>
      </c>
      <c r="O142" s="5">
        <f>'Figure 6'!$O150</f>
        <v>37.944536889834652</v>
      </c>
      <c r="P142" s="5">
        <f>'Figure 7'!O142</f>
        <v>24.030452764336257</v>
      </c>
      <c r="Q142" s="5">
        <f>'Figure 14'!O150</f>
        <v>89.393395310484252</v>
      </c>
      <c r="R142" s="5">
        <f>'Figure 14'!P150</f>
        <v>49.525366371275339</v>
      </c>
    </row>
    <row r="143" spans="14:18" x14ac:dyDescent="0.25">
      <c r="N143" s="9">
        <v>44039</v>
      </c>
      <c r="O143" s="5">
        <f>'Figure 6'!$O151</f>
        <v>31.191033378494886</v>
      </c>
      <c r="P143" s="5">
        <f>'Figure 7'!O143</f>
        <v>21.213526543297469</v>
      </c>
      <c r="Q143" s="5">
        <f>'Figure 14'!O151</f>
        <v>78.709694280537107</v>
      </c>
      <c r="R143" s="5">
        <f>'Figure 14'!P151</f>
        <v>98.526904584027747</v>
      </c>
    </row>
    <row r="144" spans="14:18" x14ac:dyDescent="0.25">
      <c r="N144" s="9">
        <v>44040</v>
      </c>
      <c r="O144" s="5">
        <f>'Figure 6'!$O152</f>
        <v>37.914523548083984</v>
      </c>
      <c r="P144" s="5">
        <f>'Figure 7'!O144</f>
        <v>25.298602333451107</v>
      </c>
      <c r="Q144" s="5">
        <f>'Figure 14'!O152</f>
        <v>80.514430187650234</v>
      </c>
      <c r="R144" s="5">
        <f>'Figure 14'!P152</f>
        <v>94.028006589785832</v>
      </c>
    </row>
    <row r="145" spans="14:18" x14ac:dyDescent="0.25">
      <c r="N145" s="9">
        <v>44041</v>
      </c>
      <c r="O145" s="5">
        <f>'Figure 6'!$O153</f>
        <v>38.522590784939041</v>
      </c>
      <c r="P145" s="5">
        <f>'Figure 7'!O145</f>
        <v>27.095885888364485</v>
      </c>
      <c r="Q145" s="5">
        <f>'Figure 14'!O153</f>
        <v>85.669846779915446</v>
      </c>
      <c r="R145" s="5">
        <f>'Figure 14'!P153</f>
        <v>111.04583308606809</v>
      </c>
    </row>
    <row r="146" spans="14:18" x14ac:dyDescent="0.25">
      <c r="N146" s="9">
        <v>44042</v>
      </c>
      <c r="O146" s="5">
        <f>'Figure 6'!$O154</f>
        <v>33.682483197424759</v>
      </c>
      <c r="P146" s="5">
        <f>'Figure 7'!O146</f>
        <v>24.587200237582596</v>
      </c>
      <c r="Q146" s="5">
        <f>'Figure 14'!O154</f>
        <v>80.519871142569613</v>
      </c>
      <c r="R146" s="5">
        <f>'Figure 14'!P154</f>
        <v>117.02605193606578</v>
      </c>
    </row>
    <row r="147" spans="14:18" x14ac:dyDescent="0.25">
      <c r="N147" s="9">
        <v>44043</v>
      </c>
      <c r="O147" s="5">
        <f>'Figure 6'!$O155</f>
        <v>40.366067198154212</v>
      </c>
      <c r="P147" s="5">
        <f>'Figure 7'!O147</f>
        <v>32.795970772235606</v>
      </c>
      <c r="Q147" s="5">
        <f>'Figure 14'!O155</f>
        <v>92.080878824156059</v>
      </c>
      <c r="R147" s="5">
        <f>'Figure 14'!P155</f>
        <v>96.891767965503121</v>
      </c>
    </row>
    <row r="148" spans="14:18" x14ac:dyDescent="0.25">
      <c r="N148" s="9">
        <v>44044</v>
      </c>
      <c r="O148" s="5">
        <f>'Figure 6'!$O156</f>
        <v>38.90539396746788</v>
      </c>
      <c r="P148" s="5">
        <f>'Figure 7'!O148</f>
        <v>30.417587041127593</v>
      </c>
      <c r="Q148" s="5">
        <f>'Figure 14'!O156</f>
        <v>89.730702238965918</v>
      </c>
      <c r="R148" s="5">
        <f>'Figure 14'!P156</f>
        <v>76.607328342705685</v>
      </c>
    </row>
    <row r="149" spans="14:18" x14ac:dyDescent="0.25">
      <c r="N149" s="9">
        <v>44045</v>
      </c>
      <c r="O149" s="5">
        <f>'Figure 6'!$O157</f>
        <v>41.555749237377825</v>
      </c>
      <c r="P149" s="5">
        <f>'Figure 7'!O149</f>
        <v>33.720375144130841</v>
      </c>
      <c r="Q149" s="5">
        <f>'Figure 14'!O157</f>
        <v>92.3355746832097</v>
      </c>
      <c r="R149" s="5">
        <f>'Figure 14'!P157</f>
        <v>71.62767546042808</v>
      </c>
    </row>
    <row r="150" spans="14:18" x14ac:dyDescent="0.25">
      <c r="N150" s="9">
        <v>44046</v>
      </c>
      <c r="O150" s="5">
        <f>'Figure 6'!$O158</f>
        <v>42.625907670299938</v>
      </c>
      <c r="P150" s="5">
        <f>'Figure 7'!O150</f>
        <v>26.914801717360287</v>
      </c>
      <c r="Q150" s="5">
        <f>'Figure 14'!O158</f>
        <v>91.922157587287643</v>
      </c>
      <c r="R150" s="5">
        <f>'Figure 14'!P158</f>
        <v>99.569205915725917</v>
      </c>
    </row>
    <row r="151" spans="14:18" x14ac:dyDescent="0.25">
      <c r="N151" s="9">
        <v>44047</v>
      </c>
      <c r="O151" s="5">
        <f>'Figure 6'!$O159</f>
        <v>31.199660511663513</v>
      </c>
      <c r="P151" s="5">
        <f>'Figure 7'!O151</f>
        <v>22.326646141965199</v>
      </c>
      <c r="Q151" s="5">
        <f>'Figure 14'!O159</f>
        <v>77.542990295844021</v>
      </c>
      <c r="R151" s="5">
        <f>'Figure 14'!P159</f>
        <v>100.77704064802258</v>
      </c>
    </row>
    <row r="152" spans="14:18" x14ac:dyDescent="0.25">
      <c r="N152" s="9">
        <v>44048</v>
      </c>
      <c r="O152" s="5">
        <f>'Figure 6'!$O160</f>
        <v>41.823998736077101</v>
      </c>
      <c r="P152" s="5">
        <f>'Figure 7'!O152</f>
        <v>27.284210079395404</v>
      </c>
      <c r="Q152" s="5">
        <f>'Figure 14'!O160</f>
        <v>81.962167623474997</v>
      </c>
      <c r="R152" s="5">
        <f>'Figure 14'!P160</f>
        <v>108.86926955547398</v>
      </c>
    </row>
    <row r="153" spans="14:18" x14ac:dyDescent="0.25">
      <c r="N153" s="9">
        <v>44049</v>
      </c>
      <c r="O153" s="5">
        <f>'Figure 6'!$O161</f>
        <v>41.251071299499195</v>
      </c>
      <c r="P153" s="5">
        <f>'Figure 7'!O153</f>
        <v>29.432524349637649</v>
      </c>
      <c r="Q153" s="5">
        <f>'Figure 14'!O161</f>
        <v>81.769380813438005</v>
      </c>
      <c r="R153" s="5">
        <f>'Figure 14'!P161</f>
        <v>109.30160332311036</v>
      </c>
    </row>
    <row r="154" spans="14:18" x14ac:dyDescent="0.25">
      <c r="N154" s="9">
        <v>44050</v>
      </c>
      <c r="O154" s="5">
        <f>'Figure 6'!$O162</f>
        <v>52.267423558519063</v>
      </c>
      <c r="P154" s="5">
        <f>'Figure 7'!O154</f>
        <v>35.066973469667644</v>
      </c>
      <c r="Q154" s="5">
        <f>'Figure 14'!O162</f>
        <v>93.038272157564904</v>
      </c>
      <c r="R154" s="5">
        <f>'Figure 14'!P162</f>
        <v>99.060636962660809</v>
      </c>
    </row>
    <row r="155" spans="14:18" x14ac:dyDescent="0.25">
      <c r="N155" s="9">
        <v>44051</v>
      </c>
      <c r="O155" s="5">
        <f>'Figure 6'!$O163</f>
        <v>43.470996959176823</v>
      </c>
      <c r="P155" s="5">
        <f>'Figure 7'!O155</f>
        <v>38.784265386606286</v>
      </c>
      <c r="Q155" s="5">
        <f>'Figure 14'!O163</f>
        <v>99.971141094109214</v>
      </c>
      <c r="R155" s="5">
        <f>'Figure 14'!P163</f>
        <v>80.173778579581011</v>
      </c>
    </row>
    <row r="156" spans="14:18" x14ac:dyDescent="0.25">
      <c r="N156" s="9">
        <v>44052</v>
      </c>
      <c r="O156" s="5">
        <f>'Figure 6'!$O164</f>
        <v>48.679579829675198</v>
      </c>
      <c r="P156" s="5">
        <f>'Figure 7'!O156</f>
        <v>36.56811238329098</v>
      </c>
      <c r="Q156" s="5">
        <f>'Figure 14'!O164</f>
        <v>99.062833684079578</v>
      </c>
      <c r="R156" s="5">
        <f>'Figure 14'!P164</f>
        <v>76.519301272374378</v>
      </c>
    </row>
    <row r="157" spans="14:18" x14ac:dyDescent="0.25">
      <c r="N157" s="9">
        <v>44053</v>
      </c>
      <c r="O157" s="5">
        <f>'Figure 6'!$O165</f>
        <v>41.643324785800807</v>
      </c>
      <c r="P157" s="5">
        <f>'Figure 7'!O157</f>
        <v>28.808986606499925</v>
      </c>
      <c r="Q157" s="5">
        <f>'Figure 14'!O165</f>
        <v>82.85808758420481</v>
      </c>
      <c r="R157" s="5">
        <f>'Figure 14'!P165</f>
        <v>100.46459136650053</v>
      </c>
    </row>
    <row r="158" spans="14:18" x14ac:dyDescent="0.25">
      <c r="N158" s="9">
        <v>44054</v>
      </c>
      <c r="O158" s="5">
        <f>'Figure 6'!$O166</f>
        <v>39.235941995767966</v>
      </c>
      <c r="P158" s="5">
        <f>'Figure 7'!O158</f>
        <v>25.919026210820796</v>
      </c>
      <c r="Q158" s="5">
        <f>'Figure 14'!O166</f>
        <v>77.718280401678925</v>
      </c>
      <c r="R158" s="5">
        <f>'Figure 14'!P166</f>
        <v>102.72037382500498</v>
      </c>
    </row>
    <row r="159" spans="14:18" x14ac:dyDescent="0.25">
      <c r="N159" s="9">
        <v>44055</v>
      </c>
      <c r="O159" s="5">
        <f>'Figure 6'!$O167</f>
        <v>41.705944244373541</v>
      </c>
      <c r="P159" s="5">
        <f>'Figure 7'!O159</f>
        <v>23.380035456869248</v>
      </c>
      <c r="Q159" s="5">
        <f>'Figure 14'!O167</f>
        <v>80.290718171196815</v>
      </c>
      <c r="R159" s="5">
        <f>'Figure 14'!P167</f>
        <v>108.26436715087679</v>
      </c>
    </row>
    <row r="160" spans="14:18" x14ac:dyDescent="0.25">
      <c r="N160" s="9">
        <v>44056</v>
      </c>
      <c r="O160" s="5">
        <f>'Figure 6'!$O168</f>
        <v>40.112040887909004</v>
      </c>
      <c r="P160" s="5">
        <f>'Figure 7'!O160</f>
        <v>21.465244278917428</v>
      </c>
      <c r="Q160" s="5">
        <f>'Figure 14'!O168</f>
        <v>78.083018617168548</v>
      </c>
      <c r="R160" s="5">
        <f>'Figure 14'!P168</f>
        <v>112.58709778438896</v>
      </c>
    </row>
    <row r="161" spans="14:18" x14ac:dyDescent="0.25">
      <c r="N161" s="9">
        <v>44057</v>
      </c>
      <c r="O161" s="5">
        <f>'Figure 6'!$O169</f>
        <v>46.930408578036307</v>
      </c>
      <c r="P161" s="5">
        <f>'Figure 7'!O161</f>
        <v>28.067192918927653</v>
      </c>
      <c r="Q161" s="5">
        <f>'Figure 14'!O169</f>
        <v>92.542582668748324</v>
      </c>
      <c r="R161" s="5">
        <f>'Figure 14'!P169</f>
        <v>111.48339299092649</v>
      </c>
    </row>
    <row r="162" spans="14:18" x14ac:dyDescent="0.25">
      <c r="N162" s="9">
        <v>44058</v>
      </c>
      <c r="O162" s="5">
        <f>'Figure 6'!$O170</f>
        <v>43.007906621947235</v>
      </c>
      <c r="P162" s="5">
        <f>'Figure 7'!O162</f>
        <v>30.006412872383841</v>
      </c>
      <c r="Q162" s="5">
        <f>'Figure 14'!O170</f>
        <v>95.906016832136757</v>
      </c>
      <c r="R162" s="5">
        <f>'Figure 14'!P170</f>
        <v>84.344043572029094</v>
      </c>
    </row>
    <row r="163" spans="14:18" x14ac:dyDescent="0.25">
      <c r="N163" s="9">
        <v>44059</v>
      </c>
      <c r="O163" s="5">
        <f>'Figure 6'!$O171</f>
        <v>42.909231167923245</v>
      </c>
      <c r="P163" s="5">
        <f>'Figure 7'!O163</f>
        <v>28.534624923297198</v>
      </c>
      <c r="Q163" s="5">
        <f>'Figure 14'!O171</f>
        <v>90.345891816465567</v>
      </c>
      <c r="R163" s="5">
        <f>'Figure 14'!P171</f>
        <v>82.614173228346459</v>
      </c>
    </row>
    <row r="164" spans="14:18" x14ac:dyDescent="0.25">
      <c r="N164" s="9">
        <v>44060</v>
      </c>
      <c r="O164" s="5">
        <f>'Figure 6'!$O172</f>
        <v>40.653248700200947</v>
      </c>
      <c r="P164" s="5">
        <f>'Figure 7'!O164</f>
        <v>24.993743321703992</v>
      </c>
      <c r="Q164" s="5">
        <f>'Figure 14'!O172</f>
        <v>79.551233932114812</v>
      </c>
      <c r="R164" s="5">
        <f>'Figure 14'!P172</f>
        <v>100.5468485736836</v>
      </c>
    </row>
    <row r="165" spans="14:18" x14ac:dyDescent="0.25">
      <c r="N165" s="9">
        <v>44061</v>
      </c>
      <c r="O165" s="5">
        <f>'Figure 6'!$O173</f>
        <v>43.555004683773689</v>
      </c>
      <c r="P165" s="5">
        <f>'Figure 7'!O165</f>
        <v>26.625279412633812</v>
      </c>
      <c r="Q165" s="5">
        <f>'Figure 14'!O173</f>
        <v>78.157038492234022</v>
      </c>
      <c r="R165" s="5">
        <f>'Figure 14'!P173</f>
        <v>101.71736386424648</v>
      </c>
    </row>
    <row r="166" spans="14:18" x14ac:dyDescent="0.25">
      <c r="N166" s="9">
        <v>44062</v>
      </c>
      <c r="O166" s="5">
        <f>'Figure 6'!$O174</f>
        <v>45.890144299333151</v>
      </c>
      <c r="P166" s="5">
        <f>'Figure 7'!O166</f>
        <v>29.686666839518356</v>
      </c>
      <c r="Q166" s="5">
        <f>'Figure 14'!O174</f>
        <v>83.772796117020803</v>
      </c>
      <c r="R166" s="5">
        <f>'Figure 14'!P174</f>
        <v>108.40544811498232</v>
      </c>
    </row>
    <row r="167" spans="14:18" x14ac:dyDescent="0.25">
      <c r="N167" s="9">
        <v>44063</v>
      </c>
      <c r="O167" s="5">
        <f>'Figure 6'!$O175</f>
        <v>43.361323909952851</v>
      </c>
      <c r="P167" s="5">
        <f>'Figure 7'!O167</f>
        <v>25.4417365280257</v>
      </c>
      <c r="Q167" s="5">
        <f>'Figure 14'!O175</f>
        <v>81.859546752218094</v>
      </c>
      <c r="R167" s="5">
        <f>'Figure 14'!P175</f>
        <v>109.81017522287119</v>
      </c>
    </row>
    <row r="168" spans="14:18" x14ac:dyDescent="0.25">
      <c r="N168" s="9">
        <v>44064</v>
      </c>
      <c r="O168" s="5">
        <f>'Figure 6'!$O176</f>
        <v>40.602725074033572</v>
      </c>
      <c r="P168" s="5">
        <f>'Figure 7'!O168</f>
        <v>26.425510744491344</v>
      </c>
      <c r="Q168" s="5">
        <f>'Figure 14'!O176</f>
        <v>80.299121908807365</v>
      </c>
      <c r="R168" s="5">
        <f>'Figure 14'!P176</f>
        <v>96.14078768673609</v>
      </c>
    </row>
    <row r="169" spans="14:18" x14ac:dyDescent="0.25">
      <c r="N169" s="9">
        <v>44065</v>
      </c>
      <c r="O169" s="5">
        <f>'Figure 6'!$O177</f>
        <v>44.39517610185905</v>
      </c>
      <c r="P169" s="5">
        <f>'Figure 7'!O169</f>
        <v>30.027681315735332</v>
      </c>
      <c r="Q169" s="5">
        <f>'Figure 14'!O177</f>
        <v>88.339440576523756</v>
      </c>
      <c r="R169" s="5">
        <f>'Figure 14'!P177</f>
        <v>80.303792013789149</v>
      </c>
    </row>
    <row r="170" spans="14:18" x14ac:dyDescent="0.25">
      <c r="N170" s="9">
        <v>44066</v>
      </c>
      <c r="O170" s="5">
        <f>'Figure 6'!$O178</f>
        <v>36.54834448847302</v>
      </c>
      <c r="P170" s="5">
        <f>'Figure 7'!O170</f>
        <v>27.554193910822566</v>
      </c>
      <c r="Q170" s="5">
        <f>'Figure 14'!O178</f>
        <v>86.360862967192858</v>
      </c>
      <c r="R170" s="5">
        <f>'Figure 14'!P178</f>
        <v>78.540452932673361</v>
      </c>
    </row>
    <row r="171" spans="14:18" x14ac:dyDescent="0.25">
      <c r="N171" s="9">
        <v>44067</v>
      </c>
      <c r="O171" s="5">
        <f>'Figure 6'!$O179</f>
        <v>52.038650555436625</v>
      </c>
      <c r="P171" s="5">
        <f>'Figure 7'!O171</f>
        <v>35.084632381261279</v>
      </c>
      <c r="Q171" s="5">
        <f>'Figure 14'!O179</f>
        <v>84.807771563143959</v>
      </c>
      <c r="R171" s="5">
        <f>'Figure 14'!P179</f>
        <v>116.44162205509438</v>
      </c>
    </row>
    <row r="172" spans="14:18" x14ac:dyDescent="0.25">
      <c r="N172" s="9">
        <v>44068</v>
      </c>
      <c r="O172" s="5">
        <f>'Figure 6'!$O180</f>
        <v>32.722072295045642</v>
      </c>
      <c r="P172" s="5">
        <f>'Figure 7'!O172</f>
        <v>24.122791831420916</v>
      </c>
      <c r="Q172" s="5">
        <f>'Figure 14'!O180</f>
        <v>76.956973368412022</v>
      </c>
      <c r="R172" s="5">
        <f>'Figure 14'!P180</f>
        <v>104.46318877784908</v>
      </c>
    </row>
    <row r="173" spans="14:18" x14ac:dyDescent="0.25">
      <c r="N173" s="9">
        <v>44069</v>
      </c>
      <c r="O173" s="5">
        <f>'Figure 6'!$O181</f>
        <v>49.05369628819512</v>
      </c>
      <c r="P173" s="5">
        <f>'Figure 7'!O173</f>
        <v>31.309904153354633</v>
      </c>
      <c r="Q173" s="5">
        <f>'Figure 14'!O181</f>
        <v>88.4309500969987</v>
      </c>
      <c r="R173" s="5">
        <f>'Figure 14'!P181</f>
        <v>110.13380707589961</v>
      </c>
    </row>
    <row r="174" spans="14:18" x14ac:dyDescent="0.25">
      <c r="N174" s="9">
        <v>44070</v>
      </c>
      <c r="O174" s="5">
        <f>'Figure 6'!$O182</f>
        <v>44.382851581549971</v>
      </c>
      <c r="P174" s="5">
        <f>'Figure 7'!O174</f>
        <v>25.100728927876247</v>
      </c>
      <c r="Q174" s="5">
        <f>'Figure 14'!O182</f>
        <v>88.474978969489925</v>
      </c>
      <c r="R174" s="5">
        <f>'Figure 14'!P182</f>
        <v>113.86989024972165</v>
      </c>
    </row>
    <row r="175" spans="14:18" x14ac:dyDescent="0.25">
      <c r="N175" s="9">
        <v>44071</v>
      </c>
      <c r="O175" s="5">
        <f>'Figure 6'!$O183</f>
        <v>52.741854970215321</v>
      </c>
      <c r="P175" s="5">
        <f>'Figure 7'!O175</f>
        <v>34.062883699984866</v>
      </c>
      <c r="Q175" s="5">
        <f>'Figure 14'!O183</f>
        <v>99.8137015376183</v>
      </c>
      <c r="R175" s="5">
        <f>'Figure 14'!P183</f>
        <v>107.84715453623217</v>
      </c>
    </row>
    <row r="176" spans="14:18" x14ac:dyDescent="0.25">
      <c r="N176" s="9">
        <v>44072</v>
      </c>
      <c r="O176" s="5">
        <f>'Figure 6'!$O184</f>
        <v>54.549763549589201</v>
      </c>
      <c r="P176" s="5">
        <f>'Figure 7'!O176</f>
        <v>46.198630136986303</v>
      </c>
      <c r="Q176" s="5">
        <f>'Figure 14'!O184</f>
        <v>109.98023015220657</v>
      </c>
      <c r="R176" s="5">
        <f>'Figure 14'!P184</f>
        <v>86.088560885608857</v>
      </c>
    </row>
    <row r="177" spans="14:18" x14ac:dyDescent="0.25">
      <c r="N177" s="9">
        <v>44073</v>
      </c>
      <c r="O177" s="5">
        <f>'Figure 6'!$O185</f>
        <v>50.392215397709592</v>
      </c>
      <c r="P177" s="5">
        <f>'Figure 7'!O177</f>
        <v>45.462719056106756</v>
      </c>
      <c r="Q177" s="5">
        <f>'Figure 14'!O185</f>
        <v>104.9441575854396</v>
      </c>
      <c r="R177" s="5">
        <f>'Figure 14'!P185</f>
        <v>69.524785546192973</v>
      </c>
    </row>
    <row r="178" spans="14:18" x14ac:dyDescent="0.25">
      <c r="N178" s="9">
        <v>44074</v>
      </c>
      <c r="O178" s="5">
        <f>'Figure 6'!$O186</f>
        <v>51.010611478613235</v>
      </c>
      <c r="P178" s="5">
        <f>'Figure 7'!O178</f>
        <v>28.889352218971315</v>
      </c>
      <c r="Q178" s="5">
        <f>'Figure 14'!O186</f>
        <v>100.04504063448545</v>
      </c>
      <c r="R178" s="5">
        <f>'Figure 14'!P186</f>
        <v>86.899058626153419</v>
      </c>
    </row>
    <row r="179" spans="14:18" x14ac:dyDescent="0.25">
      <c r="N179" s="9">
        <v>44075</v>
      </c>
      <c r="O179" s="5">
        <f>'Figure 6'!$O187</f>
        <v>52.127869263712434</v>
      </c>
      <c r="P179" s="5">
        <f>'Figure 7'!O179</f>
        <v>27.757668823809002</v>
      </c>
      <c r="Q179" s="5">
        <f>'Figure 14'!O187</f>
        <v>92.103286536322756</v>
      </c>
      <c r="R179" s="5">
        <f>'Figure 14'!P187</f>
        <v>97.926371410693179</v>
      </c>
    </row>
    <row r="180" spans="14:18" x14ac:dyDescent="0.25">
      <c r="N180" s="9">
        <v>44076</v>
      </c>
      <c r="O180" s="5">
        <f>'Figure 6'!$O188</f>
        <v>47.924173215687389</v>
      </c>
      <c r="P180" s="5">
        <f>'Figure 7'!O180</f>
        <v>25.963844101176381</v>
      </c>
      <c r="Q180" s="5">
        <f>'Figure 14'!O188</f>
        <v>87.672347790280966</v>
      </c>
      <c r="R180" s="5">
        <f>'Figure 14'!P188</f>
        <v>111.28912071535022</v>
      </c>
    </row>
    <row r="181" spans="14:18" x14ac:dyDescent="0.25">
      <c r="N181" s="9">
        <v>44077</v>
      </c>
      <c r="O181" s="5">
        <f>'Figure 6'!$O189</f>
        <v>50.528360493584032</v>
      </c>
      <c r="P181" s="5">
        <f>'Figure 7'!O181</f>
        <v>27.084221044891493</v>
      </c>
      <c r="Q181" s="5">
        <f>'Figure 14'!O189</f>
        <v>90.076279595592183</v>
      </c>
      <c r="R181" s="5">
        <f>'Figure 14'!P189</f>
        <v>112.61314735123906</v>
      </c>
    </row>
    <row r="182" spans="14:18" x14ac:dyDescent="0.25">
      <c r="N182" s="9">
        <v>44078</v>
      </c>
      <c r="O182" s="5">
        <f>'Figure 6'!$O190</f>
        <v>50.312944888353059</v>
      </c>
      <c r="P182" s="5">
        <f>'Figure 7'!O182</f>
        <v>28.643673957114885</v>
      </c>
      <c r="Q182" s="5">
        <f>'Figure 14'!O190</f>
        <v>89.804566059958631</v>
      </c>
      <c r="R182" s="5">
        <f>'Figure 14'!P190</f>
        <v>98.821794078012886</v>
      </c>
    </row>
    <row r="183" spans="14:18" x14ac:dyDescent="0.25">
      <c r="N183" s="9">
        <v>44079</v>
      </c>
      <c r="O183" s="5">
        <f>'Figure 6'!$O191</f>
        <v>52.209753484787122</v>
      </c>
      <c r="P183" s="5">
        <f>'Figure 7'!O183</f>
        <v>40.908451639619649</v>
      </c>
      <c r="Q183" s="5">
        <f>'Figure 14'!O191</f>
        <v>93.442648962908422</v>
      </c>
      <c r="R183" s="5">
        <f>'Figure 14'!P191</f>
        <v>77.413787489009735</v>
      </c>
    </row>
    <row r="184" spans="14:18" x14ac:dyDescent="0.25">
      <c r="N184" s="9">
        <v>44080</v>
      </c>
      <c r="O184" s="5">
        <f>'Figure 6'!$O192</f>
        <v>56.185020300350608</v>
      </c>
      <c r="P184" s="5">
        <f>'Figure 7'!O184</f>
        <v>44.027933794707032</v>
      </c>
      <c r="Q184" s="5">
        <f>'Figure 14'!O192</f>
        <v>93.248267079808954</v>
      </c>
      <c r="R184" s="5">
        <f>'Figure 14'!P192</f>
        <v>69.828404527199709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4"/>
  <sheetViews>
    <sheetView workbookViewId="0"/>
  </sheetViews>
  <sheetFormatPr defaultRowHeight="15" x14ac:dyDescent="0.25"/>
  <cols>
    <col min="14" max="14" width="11.42578125" style="9" customWidth="1"/>
    <col min="15" max="15" width="17" customWidth="1"/>
    <col min="17" max="17" width="15.42578125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29" t="s">
        <v>167</v>
      </c>
      <c r="AF1" s="39" t="s">
        <v>16</v>
      </c>
      <c r="AG1" s="40">
        <v>43906</v>
      </c>
      <c r="AH1" s="39"/>
    </row>
    <row r="2" spans="1:34" x14ac:dyDescent="0.25">
      <c r="O2" s="8" t="s">
        <v>96</v>
      </c>
      <c r="P2" s="8" t="s">
        <v>60</v>
      </c>
      <c r="Q2" s="8" t="s">
        <v>97</v>
      </c>
      <c r="R2" s="8" t="s">
        <v>27</v>
      </c>
      <c r="S2" s="8" t="s">
        <v>15</v>
      </c>
      <c r="AF2" s="39" t="s">
        <v>17</v>
      </c>
      <c r="AG2" s="40">
        <v>43913</v>
      </c>
      <c r="AH2" s="39"/>
    </row>
    <row r="3" spans="1:34" x14ac:dyDescent="0.25">
      <c r="N3" s="9">
        <v>43899</v>
      </c>
      <c r="O3" s="5">
        <f>AVERAGE('Figure 6'!$O8:$O14)</f>
        <v>96.992001766623389</v>
      </c>
      <c r="P3" s="5">
        <f>AVERAGE('Figure 7'!O3:O6)</f>
        <v>101.00424877171693</v>
      </c>
      <c r="Q3" s="5">
        <f>('Figure 9'!Q3+6*Q4)/7</f>
        <v>103.3466571651954</v>
      </c>
      <c r="R3" s="5">
        <f>AVERAGE('Figure 14'!O8:O14)</f>
        <v>101.04099569956853</v>
      </c>
      <c r="S3" s="5">
        <f>AVERAGE('Figure 14'!P8:P14)</f>
        <v>102.45232936676318</v>
      </c>
      <c r="AF3" s="39" t="s">
        <v>18</v>
      </c>
      <c r="AG3" s="40">
        <v>43980</v>
      </c>
      <c r="AH3" s="39"/>
    </row>
    <row r="4" spans="1:34" x14ac:dyDescent="0.25">
      <c r="N4" s="9">
        <v>43900</v>
      </c>
      <c r="O4" s="5">
        <f>AVERAGE('Figure 6'!$O9:$O15)</f>
        <v>95.888559070324362</v>
      </c>
      <c r="P4" s="5">
        <f>AVERAGE('Figure 7'!O3:O7)</f>
        <v>98.989863242953504</v>
      </c>
      <c r="Q4" s="5">
        <f>'Figure 9'!Q4</f>
        <v>104.32005940777871</v>
      </c>
      <c r="R4" s="5">
        <f>AVERAGE('Figure 14'!O9:O15)</f>
        <v>100.31237408760344</v>
      </c>
      <c r="S4" s="5">
        <f>AVERAGE('Figure 14'!P9:P15)</f>
        <v>102.75110875052985</v>
      </c>
      <c r="AF4" s="39" t="s">
        <v>19</v>
      </c>
      <c r="AG4" s="40">
        <v>44001</v>
      </c>
      <c r="AH4" s="39"/>
    </row>
    <row r="5" spans="1:34" x14ac:dyDescent="0.25">
      <c r="N5" s="9">
        <v>43901</v>
      </c>
      <c r="O5" s="5">
        <f>AVERAGE('Figure 6'!$O10:$O16)</f>
        <v>97.753217831588344</v>
      </c>
      <c r="P5" s="5">
        <f>AVERAGE('Figure 7'!O3:O8)</f>
        <v>98.543110850705531</v>
      </c>
      <c r="Q5" s="5">
        <f>(6*Q4+Q11)/7</f>
        <v>100.8891702714848</v>
      </c>
      <c r="R5" s="5">
        <f>AVERAGE('Figure 14'!O10:O16)</f>
        <v>99.038807690785504</v>
      </c>
      <c r="S5" s="5">
        <f>AVERAGE('Figure 14'!P10:P16)</f>
        <v>103.27699193230012</v>
      </c>
      <c r="AF5" s="39" t="s">
        <v>20</v>
      </c>
      <c r="AG5" s="40">
        <v>44022</v>
      </c>
      <c r="AH5" s="39"/>
    </row>
    <row r="6" spans="1:34" x14ac:dyDescent="0.25">
      <c r="N6" s="9">
        <v>43902</v>
      </c>
      <c r="O6" s="5">
        <f>AVERAGE('Figure 6'!$O11:$O17)</f>
        <v>89.588367284642359</v>
      </c>
      <c r="P6" s="5">
        <f>AVERAGE('Figure 7'!O3:O9)</f>
        <v>94.661933947318019</v>
      </c>
      <c r="Q6" s="5">
        <f>(5*Q4+2*Q11)/7</f>
        <v>97.458281135190902</v>
      </c>
      <c r="R6" s="5">
        <f>AVERAGE('Figure 14'!O11:O17)</f>
        <v>97.211876597832912</v>
      </c>
      <c r="S6" s="5">
        <f>AVERAGE('Figure 14'!P11:P17)</f>
        <v>102.07153850511179</v>
      </c>
      <c r="AF6" s="39" t="s">
        <v>21</v>
      </c>
      <c r="AG6" s="40">
        <v>44027</v>
      </c>
      <c r="AH6" s="39"/>
    </row>
    <row r="7" spans="1:34" x14ac:dyDescent="0.25">
      <c r="N7" s="9">
        <v>43903</v>
      </c>
      <c r="O7" s="5">
        <f>AVERAGE('Figure 6'!$O12:$O18)</f>
        <v>87.522064546552869</v>
      </c>
      <c r="P7" s="5">
        <f>AVERAGE('Figure 7'!O4:O10)</f>
        <v>90.54016563709061</v>
      </c>
      <c r="Q7" s="5">
        <f>(4*Q4+3*Q11)/7</f>
        <v>94.027391998896988</v>
      </c>
      <c r="R7" s="5">
        <f>AVERAGE('Figure 14'!O12:O18)</f>
        <v>95.935355336341203</v>
      </c>
      <c r="S7" s="5">
        <f>AVERAGE('Figure 14'!P12:P18)</f>
        <v>101.98271473935138</v>
      </c>
      <c r="AF7" s="39" t="s">
        <v>22</v>
      </c>
      <c r="AG7" s="40">
        <v>44055</v>
      </c>
      <c r="AH7" s="39"/>
    </row>
    <row r="8" spans="1:34" x14ac:dyDescent="0.25">
      <c r="N8" s="9">
        <v>43904</v>
      </c>
      <c r="O8" s="5">
        <f>AVERAGE('Figure 6'!$O13:$O19)</f>
        <v>83.139873421341605</v>
      </c>
      <c r="P8" s="5">
        <f>AVERAGE('Figure 7'!O5:O11)</f>
        <v>83.654222409930952</v>
      </c>
      <c r="Q8" s="5">
        <f>(3*Q4+4*Q11)/7</f>
        <v>90.596502862603074</v>
      </c>
      <c r="R8" s="5">
        <f>AVERAGE('Figure 14'!O13:O19)</f>
        <v>93.632113030307877</v>
      </c>
      <c r="S8" s="5">
        <f>AVERAGE('Figure 14'!P13:P19)</f>
        <v>101.60076851253</v>
      </c>
      <c r="AF8" s="39"/>
      <c r="AH8" s="39"/>
    </row>
    <row r="9" spans="1:34" x14ac:dyDescent="0.25">
      <c r="N9" s="9">
        <v>43905</v>
      </c>
      <c r="O9" s="5">
        <f>AVERAGE('Figure 6'!$O14:$O20)</f>
        <v>77.673137073593466</v>
      </c>
      <c r="P9" s="5">
        <f>AVERAGE('Figure 7'!O6:O12)</f>
        <v>75.04757212476882</v>
      </c>
      <c r="Q9" s="5">
        <f>(2*Q4+5*Q11)/7</f>
        <v>87.165613726309175</v>
      </c>
      <c r="R9" s="5">
        <f>AVERAGE('Figure 14'!O14:O20)</f>
        <v>90.637066973327819</v>
      </c>
      <c r="S9" s="5">
        <f>AVERAGE('Figure 14'!P14:P20)</f>
        <v>100.86172150234154</v>
      </c>
      <c r="AF9" s="39"/>
      <c r="AG9" s="40">
        <v>43906</v>
      </c>
      <c r="AH9" s="39">
        <v>0</v>
      </c>
    </row>
    <row r="10" spans="1:34" x14ac:dyDescent="0.25">
      <c r="N10" s="9">
        <v>43906</v>
      </c>
      <c r="O10" s="5">
        <f>AVERAGE('Figure 6'!$O15:$O21)</f>
        <v>73.140815063840975</v>
      </c>
      <c r="P10" s="5">
        <f>AVERAGE('Figure 7'!O7:O13)</f>
        <v>66.830698258089924</v>
      </c>
      <c r="Q10" s="5">
        <f>(Q4+6*Q11)/7</f>
        <v>83.734724590015261</v>
      </c>
      <c r="R10" s="5">
        <f>AVERAGE('Figure 14'!O15:O21)</f>
        <v>87.799298684270724</v>
      </c>
      <c r="S10" s="5">
        <f>AVERAGE('Figure 14'!P15:P21)</f>
        <v>100.49334237359086</v>
      </c>
      <c r="AF10" s="39"/>
      <c r="AG10" s="40">
        <v>43906</v>
      </c>
      <c r="AH10" s="39">
        <v>1</v>
      </c>
    </row>
    <row r="11" spans="1:34" x14ac:dyDescent="0.25">
      <c r="N11" s="9">
        <v>43907</v>
      </c>
      <c r="O11" s="5">
        <f>AVERAGE('Figure 6'!$O16:$O22)</f>
        <v>67.474897746648239</v>
      </c>
      <c r="P11" s="5">
        <f>AVERAGE('Figure 7'!O8:O14)</f>
        <v>58.830189460916699</v>
      </c>
      <c r="Q11" s="5">
        <f>'Figure 9'!Q5</f>
        <v>80.303835453721362</v>
      </c>
      <c r="R11" s="5">
        <f>AVERAGE('Figure 14'!O16:O22)</f>
        <v>84.34452058972623</v>
      </c>
      <c r="S11" s="5">
        <f>AVERAGE('Figure 14'!P16:P22)</f>
        <v>99.591416078819051</v>
      </c>
      <c r="AF11" s="39"/>
      <c r="AH11" s="39"/>
    </row>
    <row r="12" spans="1:34" x14ac:dyDescent="0.25">
      <c r="N12" s="9">
        <v>43908</v>
      </c>
      <c r="O12" s="5">
        <f>AVERAGE('Figure 6'!$O17:$O23)</f>
        <v>57.296938557774283</v>
      </c>
      <c r="P12" s="5">
        <f>AVERAGE('Figure 7'!O9:O15)</f>
        <v>47.003343187855343</v>
      </c>
      <c r="Q12" s="5">
        <f>(6*Q11+Q18)/7</f>
        <v>71.945140402488562</v>
      </c>
      <c r="R12" s="5">
        <f>AVERAGE('Figure 14'!O17:O23)</f>
        <v>80.708718933147679</v>
      </c>
      <c r="S12" s="5">
        <f>AVERAGE('Figure 14'!P17:P23)</f>
        <v>98.297819422614921</v>
      </c>
      <c r="AF12" s="39"/>
      <c r="AG12" s="40">
        <v>43913</v>
      </c>
      <c r="AH12" s="39">
        <v>0</v>
      </c>
    </row>
    <row r="13" spans="1:34" x14ac:dyDescent="0.25">
      <c r="N13" s="9">
        <v>43909</v>
      </c>
      <c r="O13" s="5">
        <f>AVERAGE('Figure 6'!$O18:$O24)</f>
        <v>53.307043304481006</v>
      </c>
      <c r="P13" s="5">
        <f>AVERAGE('Figure 7'!O10:O16)</f>
        <v>38.940668832582453</v>
      </c>
      <c r="Q13" s="5">
        <f>(5*Q11+2*Q18)/7</f>
        <v>63.586445351255769</v>
      </c>
      <c r="R13" s="5">
        <f>AVERAGE('Figure 14'!O18:O24)</f>
        <v>76.393963013381978</v>
      </c>
      <c r="S13" s="5">
        <f>AVERAGE('Figure 14'!P18:P24)</f>
        <v>97.278480413856855</v>
      </c>
      <c r="AF13" s="39"/>
      <c r="AG13" s="40">
        <v>43913</v>
      </c>
      <c r="AH13" s="39">
        <v>1</v>
      </c>
    </row>
    <row r="14" spans="1:34" x14ac:dyDescent="0.25">
      <c r="N14" s="9">
        <v>43910</v>
      </c>
      <c r="O14" s="5">
        <f>AVERAGE('Figure 6'!$O19:$O25)</f>
        <v>45.946988109406384</v>
      </c>
      <c r="P14" s="5">
        <f>AVERAGE('Figure 7'!O11:O17)</f>
        <v>32.53101063578351</v>
      </c>
      <c r="Q14" s="5">
        <f>(4*Q11+3*Q18)/7</f>
        <v>55.227750300022976</v>
      </c>
      <c r="R14" s="5">
        <f>AVERAGE('Figure 14'!O19:O25)</f>
        <v>72.586775331960467</v>
      </c>
      <c r="S14" s="5">
        <f>AVERAGE('Figure 14'!P19:P25)</f>
        <v>97.192571348357461</v>
      </c>
      <c r="AF14" s="39"/>
      <c r="AH14" s="39"/>
    </row>
    <row r="15" spans="1:34" x14ac:dyDescent="0.25">
      <c r="N15" s="9">
        <v>43911</v>
      </c>
      <c r="O15" s="5">
        <f>AVERAGE('Figure 6'!$O20:$O26)</f>
        <v>39.193546303758929</v>
      </c>
      <c r="P15" s="5">
        <f>AVERAGE('Figure 7'!O12:O18)</f>
        <v>28.196717621823478</v>
      </c>
      <c r="Q15" s="5">
        <f>(3*Q11+4*Q18)/7</f>
        <v>46.869055248790168</v>
      </c>
      <c r="R15" s="5">
        <f>AVERAGE('Figure 14'!O20:O26)</f>
        <v>67.074976387905309</v>
      </c>
      <c r="S15" s="5">
        <f>AVERAGE('Figure 14'!P20:P26)</f>
        <v>95.812161521134314</v>
      </c>
      <c r="AF15" s="39"/>
      <c r="AG15" s="40">
        <v>43980</v>
      </c>
      <c r="AH15" s="39">
        <v>0</v>
      </c>
    </row>
    <row r="16" spans="1:34" x14ac:dyDescent="0.25">
      <c r="N16" s="9">
        <v>43912</v>
      </c>
      <c r="O16" s="5">
        <f>AVERAGE('Figure 6'!$O21:$O27)</f>
        <v>33.293289597345812</v>
      </c>
      <c r="P16" s="5">
        <f>AVERAGE('Figure 7'!O13:O19)</f>
        <v>24.780569317819719</v>
      </c>
      <c r="Q16" s="5">
        <f>(2*Q11+5*Q18)/7</f>
        <v>38.510360197557375</v>
      </c>
      <c r="R16" s="5">
        <f>AVERAGE('Figure 14'!O21:O27)</f>
        <v>60.540627315347443</v>
      </c>
      <c r="S16" s="5">
        <f>AVERAGE('Figure 14'!P21:P27)</f>
        <v>92.630834260645386</v>
      </c>
      <c r="AF16" s="39"/>
      <c r="AG16" s="40">
        <v>43980</v>
      </c>
      <c r="AH16" s="39">
        <v>1</v>
      </c>
    </row>
    <row r="17" spans="14:34" x14ac:dyDescent="0.25">
      <c r="N17" s="9">
        <v>43913</v>
      </c>
      <c r="O17" s="5">
        <f>AVERAGE('Figure 6'!$O22:$O28)</f>
        <v>27.561266810964582</v>
      </c>
      <c r="P17" s="5">
        <f>AVERAGE('Figure 7'!O14:O20)</f>
        <v>21.822701312565243</v>
      </c>
      <c r="Q17" s="5">
        <f>(Q11+6*Q18)/7</f>
        <v>30.151665146324579</v>
      </c>
      <c r="R17" s="5">
        <f>AVERAGE('Figure 14'!O22:O28)</f>
        <v>53.649896098708425</v>
      </c>
      <c r="S17" s="5">
        <f>AVERAGE('Figure 14'!P22:P28)</f>
        <v>88.308014156001562</v>
      </c>
      <c r="AF17" s="39"/>
      <c r="AH17" s="39"/>
    </row>
    <row r="18" spans="14:34" x14ac:dyDescent="0.25">
      <c r="N18" s="9">
        <v>43914</v>
      </c>
      <c r="O18" s="5">
        <f>AVERAGE('Figure 6'!$O23:$O29)</f>
        <v>22.002416527211381</v>
      </c>
      <c r="P18" s="5">
        <f>AVERAGE('Figure 7'!O15:O21)</f>
        <v>19.235157532925744</v>
      </c>
      <c r="Q18" s="5">
        <f>'Figure 9'!Q6</f>
        <v>21.792970095091782</v>
      </c>
      <c r="R18" s="5">
        <f>AVERAGE('Figure 14'!O23:O29)</f>
        <v>47.014464539168863</v>
      </c>
      <c r="S18" s="5">
        <f>AVERAGE('Figure 14'!P23:P29)</f>
        <v>83.89831289127072</v>
      </c>
      <c r="AF18" s="39"/>
      <c r="AG18" s="40">
        <v>44001</v>
      </c>
      <c r="AH18" s="39">
        <v>0</v>
      </c>
    </row>
    <row r="19" spans="14:34" x14ac:dyDescent="0.25">
      <c r="N19" s="9">
        <v>43915</v>
      </c>
      <c r="O19" s="5">
        <f>AVERAGE('Figure 6'!$O24:$O30)</f>
        <v>18.676068233230183</v>
      </c>
      <c r="P19" s="5">
        <f>AVERAGE('Figure 7'!O16:O22)</f>
        <v>17.885366238552034</v>
      </c>
      <c r="Q19" s="5">
        <f>(6*Q18+Q25)/7</f>
        <v>19.47460353140864</v>
      </c>
      <c r="R19" s="5">
        <f>AVERAGE('Figure 14'!O24:O30)</f>
        <v>40.438540954535242</v>
      </c>
      <c r="S19" s="5">
        <f>AVERAGE('Figure 14'!P24:P30)</f>
        <v>79.744439184988792</v>
      </c>
      <c r="AF19" s="39"/>
      <c r="AG19" s="40">
        <v>44001</v>
      </c>
      <c r="AH19" s="39">
        <v>1</v>
      </c>
    </row>
    <row r="20" spans="14:34" x14ac:dyDescent="0.25">
      <c r="N20" s="9">
        <v>43916</v>
      </c>
      <c r="O20" s="5">
        <f>AVERAGE('Figure 6'!$O25:$O31)</f>
        <v>15.510787151734684</v>
      </c>
      <c r="P20" s="5">
        <f>AVERAGE('Figure 7'!O17:O23)</f>
        <v>16.371120587445979</v>
      </c>
      <c r="Q20" s="5">
        <f>(5*Q18+2*Q25)/7</f>
        <v>17.156236967725505</v>
      </c>
      <c r="R20" s="5">
        <f>AVERAGE('Figure 14'!O25:O31)</f>
        <v>34.384539589339695</v>
      </c>
      <c r="S20" s="5">
        <f>AVERAGE('Figure 14'!P25:P31)</f>
        <v>75.560396503534307</v>
      </c>
      <c r="AF20" s="39"/>
      <c r="AH20" s="39"/>
    </row>
    <row r="21" spans="14:34" x14ac:dyDescent="0.25">
      <c r="N21" s="9">
        <v>43917</v>
      </c>
      <c r="O21" s="5">
        <f>AVERAGE('Figure 6'!$O26:$O32)</f>
        <v>13.84220135112176</v>
      </c>
      <c r="P21" s="5">
        <f>AVERAGE('Figure 7'!O18:O24)</f>
        <v>15.249707066781914</v>
      </c>
      <c r="Q21" s="5">
        <f>(4*Q18+3*Q25)/7</f>
        <v>14.837870404042365</v>
      </c>
      <c r="R21" s="5">
        <f>AVERAGE('Figure 14'!O26:O32)</f>
        <v>28.918391846747792</v>
      </c>
      <c r="S21" s="5">
        <f>AVERAGE('Figure 14'!P26:P32)</f>
        <v>69.650183704631445</v>
      </c>
      <c r="AF21" s="39"/>
      <c r="AG21" s="40">
        <v>44022</v>
      </c>
      <c r="AH21" s="39">
        <v>0</v>
      </c>
    </row>
    <row r="22" spans="14:34" x14ac:dyDescent="0.25">
      <c r="N22" s="9">
        <v>43918</v>
      </c>
      <c r="O22" s="5">
        <f>AVERAGE('Figure 6'!$O27:$O33)</f>
        <v>13.40396840597089</v>
      </c>
      <c r="P22" s="5">
        <f>AVERAGE('Figure 7'!O19:O25)</f>
        <v>14.798352238564419</v>
      </c>
      <c r="Q22" s="5">
        <f>(3*Q18+4*Q25)/7</f>
        <v>12.519503840359224</v>
      </c>
      <c r="R22" s="5">
        <f>AVERAGE('Figure 14'!O27:O33)</f>
        <v>26.249961635686045</v>
      </c>
      <c r="S22" s="5">
        <f>AVERAGE('Figure 14'!P27:P33)</f>
        <v>65.872328058230025</v>
      </c>
      <c r="AF22" s="39"/>
      <c r="AG22" s="40">
        <v>44022</v>
      </c>
      <c r="AH22" s="39">
        <v>1</v>
      </c>
    </row>
    <row r="23" spans="14:34" x14ac:dyDescent="0.25">
      <c r="N23" s="9">
        <v>43919</v>
      </c>
      <c r="O23" s="5">
        <f>AVERAGE('Figure 6'!$O28:$O34)</f>
        <v>13.446792048958487</v>
      </c>
      <c r="P23" s="5">
        <f>AVERAGE('Figure 7'!O20:O26)</f>
        <v>14.490177442347456</v>
      </c>
      <c r="Q23" s="5">
        <f>(2*Q18+5*Q25)/7</f>
        <v>10.201137276676087</v>
      </c>
      <c r="R23" s="5">
        <f>AVERAGE('Figure 14'!O28:O34)</f>
        <v>25.419261819213869</v>
      </c>
      <c r="S23" s="5">
        <f>AVERAGE('Figure 14'!P28:P34)</f>
        <v>64.193481090565854</v>
      </c>
      <c r="AF23" s="39"/>
      <c r="AH23" s="39"/>
    </row>
    <row r="24" spans="14:34" x14ac:dyDescent="0.25">
      <c r="N24" s="9">
        <v>43920</v>
      </c>
      <c r="O24" s="5">
        <f>AVERAGE('Figure 6'!$O29:$O35)</f>
        <v>13.359917728167753</v>
      </c>
      <c r="P24" s="5">
        <f>AVERAGE('Figure 7'!O21:O27)</f>
        <v>14.23554179566116</v>
      </c>
      <c r="Q24" s="5">
        <f>(Q18+6*Q25)/7</f>
        <v>7.882770712992949</v>
      </c>
      <c r="R24" s="5">
        <f>AVERAGE('Figure 14'!O29:O35)</f>
        <v>25.023000831595741</v>
      </c>
      <c r="S24" s="5">
        <f>AVERAGE('Figure 14'!P29:P35)</f>
        <v>63.13224393550955</v>
      </c>
      <c r="AF24" s="39"/>
      <c r="AG24" s="40">
        <v>44027</v>
      </c>
      <c r="AH24" s="39">
        <v>0</v>
      </c>
    </row>
    <row r="25" spans="14:34" x14ac:dyDescent="0.25">
      <c r="N25" s="9">
        <v>43921</v>
      </c>
      <c r="O25" s="5">
        <f>AVERAGE('Figure 6'!$O30:$O36)</f>
        <v>13.252199759885098</v>
      </c>
      <c r="P25" s="5">
        <f>AVERAGE('Figure 7'!O22:O28)</f>
        <v>13.87544069764175</v>
      </c>
      <c r="Q25" s="5">
        <f>'Figure 9'!Q7</f>
        <v>5.5644041493098095</v>
      </c>
      <c r="R25" s="5">
        <f>AVERAGE('Figure 14'!O30:O36)</f>
        <v>24.898760357387719</v>
      </c>
      <c r="S25" s="5">
        <f>AVERAGE('Figure 14'!P30:P36)</f>
        <v>62.317713644316065</v>
      </c>
      <c r="AF25" s="39"/>
      <c r="AG25" s="40">
        <v>44027</v>
      </c>
      <c r="AH25" s="39">
        <v>1</v>
      </c>
    </row>
    <row r="26" spans="14:34" x14ac:dyDescent="0.25">
      <c r="N26" s="9">
        <v>43922</v>
      </c>
      <c r="O26" s="5">
        <f>AVERAGE('Figure 6'!$O31:$O37)</f>
        <v>13.314251389559928</v>
      </c>
      <c r="P26" s="5">
        <f>AVERAGE('Figure 7'!O23:O29)</f>
        <v>13.843143739242313</v>
      </c>
      <c r="Q26" s="5">
        <f>(6*Q25+Q32)/7</f>
        <v>5.3163483686283177</v>
      </c>
      <c r="R26" s="5">
        <f>AVERAGE('Figure 14'!O31:O37)</f>
        <v>24.911156755139555</v>
      </c>
      <c r="S26" s="5">
        <f>AVERAGE('Figure 14'!P31:P37)</f>
        <v>61.899178584037102</v>
      </c>
      <c r="AF26" s="39"/>
      <c r="AH26" s="39"/>
    </row>
    <row r="27" spans="14:34" x14ac:dyDescent="0.25">
      <c r="N27" s="9">
        <v>43923</v>
      </c>
      <c r="O27" s="5">
        <f>AVERAGE('Figure 6'!$O32:$O38)</f>
        <v>13.659166962988365</v>
      </c>
      <c r="P27" s="5">
        <f>AVERAGE('Figure 7'!O24:O30)</f>
        <v>13.871592837903099</v>
      </c>
      <c r="Q27" s="5">
        <f>(5*Q25+2*Q32)/7</f>
        <v>5.0682925879468259</v>
      </c>
      <c r="R27" s="5">
        <f>AVERAGE('Figure 14'!O32:O38)</f>
        <v>25.022027675758725</v>
      </c>
      <c r="S27" s="5">
        <f>AVERAGE('Figure 14'!P32:P38)</f>
        <v>62.060594043202805</v>
      </c>
      <c r="AF27" s="39"/>
      <c r="AG27" s="40">
        <v>44055</v>
      </c>
      <c r="AH27" s="39">
        <v>0</v>
      </c>
    </row>
    <row r="28" spans="14:34" x14ac:dyDescent="0.25">
      <c r="N28" s="9">
        <v>43924</v>
      </c>
      <c r="O28" s="5">
        <f>AVERAGE('Figure 6'!$O33:$O39)</f>
        <v>13.498656669022342</v>
      </c>
      <c r="P28" s="5">
        <f>AVERAGE('Figure 7'!O25:O31)</f>
        <v>12.797814353298731</v>
      </c>
      <c r="Q28" s="5">
        <f>(4*Q25+3*Q32)/7</f>
        <v>4.8202368072653332</v>
      </c>
      <c r="R28" s="5">
        <f>AVERAGE('Figure 14'!O33:O39)</f>
        <v>25.000287571084396</v>
      </c>
      <c r="S28" s="5">
        <f>AVERAGE('Figure 14'!P33:P39)</f>
        <v>61.641724468035491</v>
      </c>
      <c r="AG28" s="40">
        <v>44055</v>
      </c>
      <c r="AH28" s="39">
        <v>1</v>
      </c>
    </row>
    <row r="29" spans="14:34" x14ac:dyDescent="0.25">
      <c r="N29" s="9">
        <v>43925</v>
      </c>
      <c r="O29" s="5">
        <f>AVERAGE('Figure 6'!$O34:$O40)</f>
        <v>13.374596015570846</v>
      </c>
      <c r="P29" s="5">
        <f>AVERAGE('Figure 7'!O26:O32)</f>
        <v>11.623034426411564</v>
      </c>
      <c r="Q29" s="5">
        <f>(3*Q25+4*Q32)/7</f>
        <v>4.5721810265838414</v>
      </c>
      <c r="R29" s="5">
        <f>AVERAGE('Figure 14'!O34:O40)</f>
        <v>24.928597623700249</v>
      </c>
      <c r="S29" s="5">
        <f>AVERAGE('Figure 14'!P34:P40)</f>
        <v>60.994195813944735</v>
      </c>
    </row>
    <row r="30" spans="14:34" x14ac:dyDescent="0.25">
      <c r="N30" s="9">
        <v>43926</v>
      </c>
      <c r="O30" s="5">
        <f>AVERAGE('Figure 6'!$O35:$O41)</f>
        <v>13.068605079604721</v>
      </c>
      <c r="P30" s="5">
        <f>AVERAGE('Figure 7'!O27:O33)</f>
        <v>10.448757199606744</v>
      </c>
      <c r="Q30" s="5">
        <f>(2*Q25+5*Q32)/7</f>
        <v>4.3241252459023496</v>
      </c>
      <c r="R30" s="5">
        <f>AVERAGE('Figure 14'!O35:O41)</f>
        <v>24.793775239912975</v>
      </c>
      <c r="S30" s="5">
        <f>AVERAGE('Figure 14'!P35:P41)</f>
        <v>60.354544237834389</v>
      </c>
    </row>
    <row r="31" spans="14:34" x14ac:dyDescent="0.25">
      <c r="N31" s="9">
        <v>43927</v>
      </c>
      <c r="O31" s="5">
        <f>AVERAGE('Figure 6'!$O36:$O42)</f>
        <v>13.084796201686284</v>
      </c>
      <c r="P31" s="5">
        <f>AVERAGE('Figure 7'!O28:O34)</f>
        <v>9.2826299588207206</v>
      </c>
      <c r="Q31" s="5">
        <f>(Q25+6*Q32)/7</f>
        <v>4.0760694652208569</v>
      </c>
      <c r="R31" s="5">
        <f>AVERAGE('Figure 14'!O36:O42)</f>
        <v>24.738572388579122</v>
      </c>
      <c r="S31" s="5">
        <f>AVERAGE('Figure 14'!P36:P42)</f>
        <v>59.239735779634827</v>
      </c>
    </row>
    <row r="32" spans="14:34" x14ac:dyDescent="0.25">
      <c r="N32" s="9">
        <v>43928</v>
      </c>
      <c r="O32" s="5">
        <f>AVERAGE('Figure 6'!$O37:$O43)</f>
        <v>12.891722035039738</v>
      </c>
      <c r="P32" s="5">
        <f>AVERAGE('Figure 7'!O29:O35)</f>
        <v>7.5272179639674377</v>
      </c>
      <c r="Q32" s="5">
        <f>'Figure 9'!Q8</f>
        <v>3.8280136845393655</v>
      </c>
      <c r="R32" s="5">
        <f>AVERAGE('Figure 14'!O37:O43)</f>
        <v>24.098240417177248</v>
      </c>
      <c r="S32" s="5">
        <f>AVERAGE('Figure 14'!P37:P43)</f>
        <v>57.271230892250948</v>
      </c>
    </row>
    <row r="33" spans="14:19" x14ac:dyDescent="0.25">
      <c r="N33" s="9">
        <v>43929</v>
      </c>
      <c r="O33" s="5">
        <f>AVERAGE('Figure 6'!$O38:$O44)</f>
        <v>12.780740929200233</v>
      </c>
      <c r="P33" s="5">
        <f>AVERAGE('Figure 7'!O30:O36)</f>
        <v>7.3464403674474328</v>
      </c>
      <c r="Q33" s="5">
        <f>(6*Q32+Q39)/7</f>
        <v>3.7924750396706877</v>
      </c>
      <c r="R33" s="5">
        <f>AVERAGE('Figure 14'!O38:O44)</f>
        <v>23.774142571222992</v>
      </c>
      <c r="S33" s="5">
        <f>AVERAGE('Figure 14'!P38:P44)</f>
        <v>55.197310372728076</v>
      </c>
    </row>
    <row r="34" spans="14:19" x14ac:dyDescent="0.25">
      <c r="N34" s="9">
        <v>43930</v>
      </c>
      <c r="O34" s="5">
        <f>AVERAGE('Figure 6'!$O39:$O45)</f>
        <v>12.489284758911293</v>
      </c>
      <c r="P34" s="5">
        <f>AVERAGE('Figure 7'!O31:O37)</f>
        <v>7.1111620138816969</v>
      </c>
      <c r="Q34" s="5">
        <f>(5*Q32+2*Q39)/7</f>
        <v>3.7569363948020098</v>
      </c>
      <c r="R34" s="5">
        <f>AVERAGE('Figure 14'!O39:O45)</f>
        <v>23.395075465130816</v>
      </c>
      <c r="S34" s="5">
        <f>AVERAGE('Figure 14'!P39:P45)</f>
        <v>52.524384133229383</v>
      </c>
    </row>
    <row r="35" spans="14:19" x14ac:dyDescent="0.25">
      <c r="N35" s="9">
        <v>43931</v>
      </c>
      <c r="O35" s="5">
        <f>AVERAGE('Figure 6'!$O40:$O46)</f>
        <v>11.695852717650173</v>
      </c>
      <c r="P35" s="5">
        <f>AVERAGE('Figure 7'!O32:O38)</f>
        <v>5.8304174971304192</v>
      </c>
      <c r="Q35" s="5">
        <f>(4*Q32+3*Q39)/7</f>
        <v>3.7213977499333319</v>
      </c>
      <c r="R35" s="5">
        <f>AVERAGE('Figure 14'!O40:O46)</f>
        <v>22.331246191740085</v>
      </c>
      <c r="S35" s="5">
        <f>AVERAGE('Figure 14'!P40:P46)</f>
        <v>48.782456366819311</v>
      </c>
    </row>
    <row r="36" spans="14:19" x14ac:dyDescent="0.25">
      <c r="N36" s="9">
        <v>43932</v>
      </c>
      <c r="O36" s="5">
        <f>AVERAGE('Figure 6'!$O41:$O47)</f>
        <v>11.882872319610627</v>
      </c>
      <c r="P36" s="5">
        <f>AVERAGE('Figure 7'!O33:O39)</f>
        <v>5.5460305579415046</v>
      </c>
      <c r="Q36" s="5">
        <f>(3*Q32+4*Q39)/7</f>
        <v>3.6858591050646541</v>
      </c>
      <c r="R36" s="5">
        <f>AVERAGE('Figure 14'!O41:O47)</f>
        <v>22.303730223459148</v>
      </c>
      <c r="S36" s="5">
        <f>AVERAGE('Figure 14'!P41:P47)</f>
        <v>47.816411369783872</v>
      </c>
    </row>
    <row r="37" spans="14:19" x14ac:dyDescent="0.25">
      <c r="N37" s="9">
        <v>43933</v>
      </c>
      <c r="O37" s="5">
        <f>AVERAGE('Figure 6'!$O42:$O48)</f>
        <v>11.88468251834716</v>
      </c>
      <c r="P37" s="5">
        <f>AVERAGE('Figure 7'!O34:O40)</f>
        <v>5.167385653068763</v>
      </c>
      <c r="Q37" s="5">
        <f>(2*Q32+5*Q39)/7</f>
        <v>3.6503204601959758</v>
      </c>
      <c r="R37" s="5">
        <f>AVERAGE('Figure 14'!O42:O48)</f>
        <v>22.256082152218589</v>
      </c>
      <c r="S37" s="5">
        <f>AVERAGE('Figure 14'!P42:P48)</f>
        <v>47.3564127812054</v>
      </c>
    </row>
    <row r="38" spans="14:19" x14ac:dyDescent="0.25">
      <c r="N38" s="9">
        <v>43934</v>
      </c>
      <c r="O38" s="5">
        <f>AVERAGE('Figure 6'!$O43:$O49)</f>
        <v>11.741309298127694</v>
      </c>
      <c r="P38" s="5">
        <f>AVERAGE('Figure 7'!O35:O41)</f>
        <v>4.829928815507067</v>
      </c>
      <c r="Q38" s="5">
        <f>(Q32+6*Q39)/7</f>
        <v>3.6147818153272979</v>
      </c>
      <c r="R38" s="5">
        <f>AVERAGE('Figure 14'!O43:O49)</f>
        <v>22.126694146909674</v>
      </c>
      <c r="S38" s="5">
        <f>AVERAGE('Figure 14'!P43:P49)</f>
        <v>47.766109519609032</v>
      </c>
    </row>
    <row r="39" spans="14:19" x14ac:dyDescent="0.25">
      <c r="N39" s="9">
        <v>43935</v>
      </c>
      <c r="O39" s="5">
        <f>AVERAGE('Figure 6'!$O44:$O50)</f>
        <v>12.148555809399337</v>
      </c>
      <c r="P39" s="5">
        <f>AVERAGE('Figure 7'!O36:O42)</f>
        <v>5.7762231486187465</v>
      </c>
      <c r="Q39" s="5">
        <f>'Figure 9'!Q9</f>
        <v>3.5792431704586201</v>
      </c>
      <c r="R39" s="5">
        <f>AVERAGE('Figure 14'!O44:O50)</f>
        <v>22.67487110895479</v>
      </c>
      <c r="S39" s="5">
        <f>AVERAGE('Figure 14'!P44:P50)</f>
        <v>50.362800169167848</v>
      </c>
    </row>
    <row r="40" spans="14:19" x14ac:dyDescent="0.25">
      <c r="N40" s="9">
        <v>43936</v>
      </c>
      <c r="O40" s="5">
        <f>AVERAGE('Figure 6'!$O45:$O51)</f>
        <v>12.246970848565496</v>
      </c>
      <c r="P40" s="5">
        <f>AVERAGE('Figure 7'!O37:O43)</f>
        <v>5.7947739702047381</v>
      </c>
      <c r="Q40" s="5">
        <f>(6*Q39+Q46)/7</f>
        <v>3.5317674526720735</v>
      </c>
      <c r="R40" s="5">
        <f>AVERAGE('Figure 14'!O45:O51)</f>
        <v>22.970601759136745</v>
      </c>
      <c r="S40" s="5">
        <f>AVERAGE('Figure 14'!P45:P51)</f>
        <v>52.323135626159463</v>
      </c>
    </row>
    <row r="41" spans="14:19" x14ac:dyDescent="0.25">
      <c r="N41" s="9">
        <v>43937</v>
      </c>
      <c r="O41" s="5">
        <f>AVERAGE('Figure 6'!$O46:$O52)</f>
        <v>11.851898025798643</v>
      </c>
      <c r="P41" s="5">
        <f>AVERAGE('Figure 7'!O38:O44)</f>
        <v>5.8744273803872966</v>
      </c>
      <c r="Q41" s="5">
        <f>(5*Q39+2*Q46)/7</f>
        <v>3.484291734885526</v>
      </c>
      <c r="R41" s="5">
        <f>AVERAGE('Figure 14'!O46:O52)</f>
        <v>23.479891173852405</v>
      </c>
      <c r="S41" s="5">
        <f>AVERAGE('Figure 14'!P46:P52)</f>
        <v>54.978584309775648</v>
      </c>
    </row>
    <row r="42" spans="14:19" x14ac:dyDescent="0.25">
      <c r="N42" s="9">
        <v>43938</v>
      </c>
      <c r="O42" s="5">
        <f>AVERAGE('Figure 6'!$O47:$O53)</f>
        <v>13.878057464285932</v>
      </c>
      <c r="P42" s="5">
        <f>AVERAGE('Figure 7'!O39:O45)</f>
        <v>7.5195813707486376</v>
      </c>
      <c r="Q42" s="5">
        <f>(4*Q39+3*Q46)/7</f>
        <v>3.436816017098979</v>
      </c>
      <c r="R42" s="5">
        <f>AVERAGE('Figure 14'!O47:O53)</f>
        <v>24.653692841895975</v>
      </c>
      <c r="S42" s="5">
        <f>AVERAGE('Figure 14'!P47:P53)</f>
        <v>61.672746629234112</v>
      </c>
    </row>
    <row r="43" spans="14:19" x14ac:dyDescent="0.25">
      <c r="N43" s="9">
        <v>43939</v>
      </c>
      <c r="O43" s="5">
        <f>AVERAGE('Figure 6'!$O48:$O54)</f>
        <v>13.707082491974461</v>
      </c>
      <c r="P43" s="5">
        <f>AVERAGE('Figure 7'!O40:O46)</f>
        <v>7.3470761181416089</v>
      </c>
      <c r="Q43" s="5">
        <f>(3*Q39+4*Q46)/7</f>
        <v>3.3893402993124324</v>
      </c>
      <c r="R43" s="5">
        <f>AVERAGE('Figure 14'!O48:O54)</f>
        <v>24.931383904354949</v>
      </c>
      <c r="S43" s="5">
        <f>AVERAGE('Figure 14'!P48:P54)</f>
        <v>62.474471354700597</v>
      </c>
    </row>
    <row r="44" spans="14:19" x14ac:dyDescent="0.25">
      <c r="N44" s="9">
        <v>43940</v>
      </c>
      <c r="O44" s="5">
        <f>AVERAGE('Figure 6'!$O49:$O55)</f>
        <v>13.821842143834008</v>
      </c>
      <c r="P44" s="5">
        <f>AVERAGE('Figure 7'!O41:O47)</f>
        <v>7.3912472459400229</v>
      </c>
      <c r="Q44" s="5">
        <f>(2*Q39+5*Q46)/7</f>
        <v>3.3418645815258854</v>
      </c>
      <c r="R44" s="5">
        <f>AVERAGE('Figure 14'!O49:O55)</f>
        <v>25.381457864946018</v>
      </c>
      <c r="S44" s="5">
        <f>AVERAGE('Figure 14'!P49:P55)</f>
        <v>62.605100685623412</v>
      </c>
    </row>
    <row r="45" spans="14:19" x14ac:dyDescent="0.25">
      <c r="N45" s="9">
        <v>43941</v>
      </c>
      <c r="O45" s="5">
        <f>AVERAGE('Figure 6'!$O50:$O56)</f>
        <v>13.958554201554142</v>
      </c>
      <c r="P45" s="5">
        <f>AVERAGE('Figure 7'!O42:O48)</f>
        <v>7.5197231822245607</v>
      </c>
      <c r="Q45" s="5">
        <f>(Q39+6*Q46)/7</f>
        <v>3.2943888637393384</v>
      </c>
      <c r="R45" s="5">
        <f>AVERAGE('Figure 14'!O50:O56)</f>
        <v>26.014045167748066</v>
      </c>
      <c r="S45" s="5">
        <f>AVERAGE('Figure 14'!P50:P56)</f>
        <v>62.812472758683654</v>
      </c>
    </row>
    <row r="46" spans="14:19" x14ac:dyDescent="0.25">
      <c r="N46" s="9">
        <v>43942</v>
      </c>
      <c r="O46" s="5">
        <f>AVERAGE('Figure 6'!$O51:$O57)</f>
        <v>13.845461752731973</v>
      </c>
      <c r="P46" s="5">
        <f>AVERAGE('Figure 7'!O43:O49)</f>
        <v>7.3890783623169662</v>
      </c>
      <c r="Q46" s="5">
        <f>'Figure 9'!Q10</f>
        <v>3.2469131459527913</v>
      </c>
      <c r="R46" s="5">
        <f>AVERAGE('Figure 14'!O51:O57)</f>
        <v>26.573362816793114</v>
      </c>
      <c r="S46" s="5">
        <f>AVERAGE('Figure 14'!P51:P57)</f>
        <v>62.233969472847384</v>
      </c>
    </row>
    <row r="47" spans="14:19" x14ac:dyDescent="0.25">
      <c r="N47" s="9">
        <v>43943</v>
      </c>
      <c r="O47" s="5">
        <f>AVERAGE('Figure 6'!$O52:$O58)</f>
        <v>13.989519444412712</v>
      </c>
      <c r="P47" s="5">
        <f>AVERAGE('Figure 7'!O44:O50)</f>
        <v>7.3906344744563839</v>
      </c>
      <c r="Q47" s="5">
        <f>(6*Q46+Q53)/7</f>
        <v>3.4680365185072666</v>
      </c>
      <c r="R47" s="5">
        <f>AVERAGE('Figure 14'!O52:O58)</f>
        <v>27.138206820540898</v>
      </c>
      <c r="S47" s="5">
        <f>AVERAGE('Figure 14'!P52:P58)</f>
        <v>61.801432608473839</v>
      </c>
    </row>
    <row r="48" spans="14:19" x14ac:dyDescent="0.25">
      <c r="N48" s="9">
        <v>43944</v>
      </c>
      <c r="O48" s="5">
        <f>AVERAGE('Figure 6'!$O53:$O59)</f>
        <v>14.550586518405911</v>
      </c>
      <c r="P48" s="5">
        <f>AVERAGE('Figure 7'!O45:O51)</f>
        <v>7.3852773755147743</v>
      </c>
      <c r="Q48" s="5">
        <f>(5*Q46+2*Q53)/7</f>
        <v>3.6891598910617427</v>
      </c>
      <c r="R48" s="5">
        <f>AVERAGE('Figure 14'!O53:O59)</f>
        <v>28.260326647750393</v>
      </c>
      <c r="S48" s="5">
        <f>AVERAGE('Figure 14'!P53:P59)</f>
        <v>61.158738009493916</v>
      </c>
    </row>
    <row r="49" spans="14:19" x14ac:dyDescent="0.25">
      <c r="N49" s="9">
        <v>43945</v>
      </c>
      <c r="O49" s="5">
        <f>AVERAGE('Figure 6'!$O54:$O60)</f>
        <v>13.401095856838342</v>
      </c>
      <c r="P49" s="5">
        <f>AVERAGE('Figure 7'!O46:O52)</f>
        <v>6.5881968245641289</v>
      </c>
      <c r="Q49" s="5">
        <f>(4*Q46+3*Q53)/7</f>
        <v>3.9102832636162184</v>
      </c>
      <c r="R49" s="5">
        <f>AVERAGE('Figure 14'!O54:O60)</f>
        <v>28.749276899892799</v>
      </c>
      <c r="S49" s="5">
        <f>AVERAGE('Figure 14'!P54:P60)</f>
        <v>57.825004798283082</v>
      </c>
    </row>
    <row r="50" spans="14:19" x14ac:dyDescent="0.25">
      <c r="N50" s="9">
        <v>43946</v>
      </c>
      <c r="O50" s="5">
        <f>AVERAGE('Figure 6'!$O55:$O61)</f>
        <v>13.396592357959346</v>
      </c>
      <c r="P50" s="5">
        <f>AVERAGE('Figure 7'!O47:O53)</f>
        <v>6.618071298177564</v>
      </c>
      <c r="Q50" s="5">
        <f>(3*Q46+4*Q53)/7</f>
        <v>4.131406636170694</v>
      </c>
      <c r="R50" s="5">
        <f>AVERAGE('Figure 14'!O55:O61)</f>
        <v>29.189166278606866</v>
      </c>
      <c r="S50" s="5">
        <f>AVERAGE('Figure 14'!P55:P61)</f>
        <v>57.536573869731761</v>
      </c>
    </row>
    <row r="51" spans="14:19" x14ac:dyDescent="0.25">
      <c r="N51" s="9">
        <v>43947</v>
      </c>
      <c r="O51" s="5">
        <f>AVERAGE('Figure 6'!$O56:$O62)</f>
        <v>13.284655583861564</v>
      </c>
      <c r="P51" s="5">
        <f>AVERAGE('Figure 7'!O48:O54)</f>
        <v>6.5789121699904411</v>
      </c>
      <c r="Q51" s="5">
        <f>(2*Q46+5*Q53)/7</f>
        <v>4.3525300087251697</v>
      </c>
      <c r="R51" s="5">
        <f>AVERAGE('Figure 14'!O56:O62)</f>
        <v>29.629676086347494</v>
      </c>
      <c r="S51" s="5">
        <f>AVERAGE('Figure 14'!P56:P62)</f>
        <v>58.404955525209722</v>
      </c>
    </row>
    <row r="52" spans="14:19" x14ac:dyDescent="0.25">
      <c r="N52" s="9">
        <v>43948</v>
      </c>
      <c r="O52" s="5">
        <f>AVERAGE('Figure 6'!$O57:$O63)</f>
        <v>13.126278404221546</v>
      </c>
      <c r="P52" s="5">
        <f>AVERAGE('Figure 7'!O49:O55)</f>
        <v>6.5748041783849569</v>
      </c>
      <c r="Q52" s="5">
        <f>(Q46+6*Q53)/7</f>
        <v>4.5736533812796454</v>
      </c>
      <c r="R52" s="5">
        <f>AVERAGE('Figure 14'!O57:O63)</f>
        <v>29.853514221175008</v>
      </c>
      <c r="S52" s="5">
        <f>AVERAGE('Figure 14'!P57:P63)</f>
        <v>58.373606052712638</v>
      </c>
    </row>
    <row r="53" spans="14:19" x14ac:dyDescent="0.25">
      <c r="N53" s="9">
        <v>43949</v>
      </c>
      <c r="O53" s="5">
        <f>AVERAGE('Figure 6'!$O58:$O64)</f>
        <v>13.119902757813552</v>
      </c>
      <c r="P53" s="5">
        <f>AVERAGE('Figure 7'!O50:O56)</f>
        <v>6.5261227172911438</v>
      </c>
      <c r="Q53" s="5">
        <f>'Figure 9'!Q11</f>
        <v>4.7947767538341211</v>
      </c>
      <c r="R53" s="5">
        <f>AVERAGE('Figure 14'!O58:O64)</f>
        <v>29.914034720330317</v>
      </c>
      <c r="S53" s="5">
        <f>AVERAGE('Figure 14'!P58:P64)</f>
        <v>58.090938796130047</v>
      </c>
    </row>
    <row r="54" spans="14:19" x14ac:dyDescent="0.25">
      <c r="N54" s="9">
        <v>43950</v>
      </c>
      <c r="O54" s="5">
        <f>AVERAGE('Figure 6'!$O59:$O65)</f>
        <v>13.101715225321117</v>
      </c>
      <c r="P54" s="5">
        <f>AVERAGE('Figure 7'!O51:O57)</f>
        <v>6.5238569291348023</v>
      </c>
      <c r="Q54" s="5">
        <f>(6*Q53+Q60)/7</f>
        <v>4.7157090227843073</v>
      </c>
      <c r="R54" s="5">
        <f>AVERAGE('Figure 14'!O59:O65)</f>
        <v>30.071721987774115</v>
      </c>
      <c r="S54" s="5">
        <f>AVERAGE('Figure 14'!P59:P65)</f>
        <v>57.859610747936181</v>
      </c>
    </row>
    <row r="55" spans="14:19" x14ac:dyDescent="0.25">
      <c r="N55" s="9">
        <v>43951</v>
      </c>
      <c r="O55" s="5">
        <f>AVERAGE('Figure 6'!$O60:$O66)</f>
        <v>13.196945757927667</v>
      </c>
      <c r="P55" s="5">
        <f>AVERAGE('Figure 7'!O52:O58)</f>
        <v>6.5360541933482397</v>
      </c>
      <c r="Q55" s="5">
        <f>(5*Q53+2*Q60)/7</f>
        <v>4.6366412917344926</v>
      </c>
      <c r="R55" s="5">
        <f>AVERAGE('Figure 14'!O60:O66)</f>
        <v>29.624774376332933</v>
      </c>
      <c r="S55" s="5">
        <f>AVERAGE('Figure 14'!P60:P66)</f>
        <v>58.180247431152161</v>
      </c>
    </row>
    <row r="56" spans="14:19" x14ac:dyDescent="0.25">
      <c r="N56" s="9">
        <v>43952</v>
      </c>
      <c r="O56" s="5">
        <f>AVERAGE('Figure 6'!$O61:$O67)</f>
        <v>14.166631979478812</v>
      </c>
      <c r="P56" s="5">
        <f>AVERAGE('Figure 7'!O53:O59)</f>
        <v>7.1716363067287432</v>
      </c>
      <c r="Q56" s="5">
        <f>(4*Q53+3*Q60)/7</f>
        <v>4.5575735606846788</v>
      </c>
      <c r="R56" s="5">
        <f>AVERAGE('Figure 14'!O61:O67)</f>
        <v>29.68258879186919</v>
      </c>
      <c r="S56" s="5">
        <f>AVERAGE('Figure 14'!P61:P67)</f>
        <v>60.618951790330357</v>
      </c>
    </row>
    <row r="57" spans="14:19" x14ac:dyDescent="0.25">
      <c r="N57" s="9">
        <v>43953</v>
      </c>
      <c r="O57" s="5">
        <f>AVERAGE('Figure 6'!$O62:$O68)</f>
        <v>14.424019251544873</v>
      </c>
      <c r="P57" s="5">
        <f>AVERAGE('Figure 7'!O54:O60)</f>
        <v>6.9927297146504044</v>
      </c>
      <c r="Q57" s="5">
        <f>(3*Q53+4*Q60)/7</f>
        <v>4.478505829634865</v>
      </c>
      <c r="R57" s="5">
        <f>AVERAGE('Figure 14'!O62:O68)</f>
        <v>30.787451952327689</v>
      </c>
      <c r="S57" s="5">
        <f>AVERAGE('Figure 14'!P62:P68)</f>
        <v>63.52420798599529</v>
      </c>
    </row>
    <row r="58" spans="14:19" x14ac:dyDescent="0.25">
      <c r="N58" s="9">
        <v>43954</v>
      </c>
      <c r="O58" s="5">
        <f>AVERAGE('Figure 6'!$O63:$O69)</f>
        <v>14.766298522699611</v>
      </c>
      <c r="P58" s="5">
        <f>AVERAGE('Figure 7'!O55:O61)</f>
        <v>7.0003666272513669</v>
      </c>
      <c r="Q58" s="5">
        <f>(2*Q53+5*Q60)/7</f>
        <v>4.3994380985850503</v>
      </c>
      <c r="R58" s="5">
        <f>AVERAGE('Figure 14'!O63:O69)</f>
        <v>32.181854577562667</v>
      </c>
      <c r="S58" s="5">
        <f>AVERAGE('Figure 14'!P63:P69)</f>
        <v>63.946643824573478</v>
      </c>
    </row>
    <row r="59" spans="14:19" x14ac:dyDescent="0.25">
      <c r="N59" s="9">
        <v>43955</v>
      </c>
      <c r="O59" s="5">
        <f>AVERAGE('Figure 6'!$O64:$O70)</f>
        <v>15.088533434809019</v>
      </c>
      <c r="P59" s="5">
        <f>AVERAGE('Figure 7'!O56:O62)</f>
        <v>7.0136945003423579</v>
      </c>
      <c r="Q59" s="5">
        <f>(Q53+6*Q60)/7</f>
        <v>4.3203703675352374</v>
      </c>
      <c r="R59" s="5">
        <f>AVERAGE('Figure 14'!O64:O70)</f>
        <v>32.624686374361524</v>
      </c>
      <c r="S59" s="5">
        <f>AVERAGE('Figure 14'!P64:P70)</f>
        <v>64.220344491437558</v>
      </c>
    </row>
    <row r="60" spans="14:19" x14ac:dyDescent="0.25">
      <c r="N60" s="9">
        <v>43956</v>
      </c>
      <c r="O60" s="5">
        <f>AVERAGE('Figure 6'!$O65:$O71)</f>
        <v>14.924040409261305</v>
      </c>
      <c r="P60" s="5">
        <f>AVERAGE('Figure 7'!O57:O63)</f>
        <v>6.3235555571659097</v>
      </c>
      <c r="Q60" s="5">
        <f>'Figure 9'!Q12</f>
        <v>4.2413026364854227</v>
      </c>
      <c r="R60" s="5">
        <f>AVERAGE('Figure 14'!O65:O71)</f>
        <v>33.455028851873053</v>
      </c>
      <c r="S60" s="5">
        <f>AVERAGE('Figure 14'!P65:P71)</f>
        <v>64.069104433874813</v>
      </c>
    </row>
    <row r="61" spans="14:19" x14ac:dyDescent="0.25">
      <c r="N61" s="9">
        <v>43957</v>
      </c>
      <c r="O61" s="5">
        <f>AVERAGE('Figure 6'!$O66:$O72)</f>
        <v>14.959622461389932</v>
      </c>
      <c r="P61" s="5">
        <f>AVERAGE('Figure 7'!O58:O64)</f>
        <v>6.3834786988736365</v>
      </c>
      <c r="Q61" s="5">
        <f>(6*Q60+Q67)/7</f>
        <v>4.2581590525585336</v>
      </c>
      <c r="R61" s="5">
        <f>AVERAGE('Figure 14'!O66:O72)</f>
        <v>34.541983709832458</v>
      </c>
      <c r="S61" s="5">
        <f>AVERAGE('Figure 14'!P66:P72)</f>
        <v>63.215637345030473</v>
      </c>
    </row>
    <row r="62" spans="14:19" x14ac:dyDescent="0.25">
      <c r="N62" s="9">
        <v>43958</v>
      </c>
      <c r="O62" s="5">
        <f>AVERAGE('Figure 6'!$O67:$O73)</f>
        <v>14.852150540083082</v>
      </c>
      <c r="P62" s="5">
        <f>AVERAGE('Figure 7'!O59:O65)</f>
        <v>6.5183154098086478</v>
      </c>
      <c r="Q62" s="5">
        <f>(5*Q60+2*Q67)/7</f>
        <v>4.2750154686316444</v>
      </c>
      <c r="R62" s="5">
        <f>AVERAGE('Figure 14'!O67:O73)</f>
        <v>34.651867168578882</v>
      </c>
      <c r="S62" s="5">
        <f>AVERAGE('Figure 14'!P67:P73)</f>
        <v>62.877166991983941</v>
      </c>
    </row>
    <row r="63" spans="14:19" x14ac:dyDescent="0.25">
      <c r="N63" s="9">
        <v>43959</v>
      </c>
      <c r="O63" s="5">
        <f>AVERAGE('Figure 6'!$O68:$O74)</f>
        <v>13.883331903116281</v>
      </c>
      <c r="P63" s="5">
        <f>AVERAGE('Figure 7'!O60:O66)</f>
        <v>5.9011824923037128</v>
      </c>
      <c r="Q63" s="5">
        <f>(4*Q60+3*Q67)/7</f>
        <v>4.2918718847047552</v>
      </c>
      <c r="R63" s="5">
        <f>AVERAGE('Figure 14'!O68:O74)</f>
        <v>35.011139855517435</v>
      </c>
      <c r="S63" s="5">
        <f>AVERAGE('Figure 14'!P68:P74)</f>
        <v>59.89553627820127</v>
      </c>
    </row>
    <row r="64" spans="14:19" x14ac:dyDescent="0.25">
      <c r="N64" s="9">
        <v>43960</v>
      </c>
      <c r="O64" s="5">
        <f>AVERAGE('Figure 6'!$O69:$O75)</f>
        <v>13.801362400883278</v>
      </c>
      <c r="P64" s="5">
        <f>AVERAGE('Figure 7'!O61:O67)</f>
        <v>6.1342878566704844</v>
      </c>
      <c r="Q64" s="5">
        <f>(3*Q60+4*Q67)/7</f>
        <v>4.3087283007778661</v>
      </c>
      <c r="R64" s="5">
        <f>AVERAGE('Figure 14'!O69:O75)</f>
        <v>34.342461071298978</v>
      </c>
      <c r="S64" s="5">
        <f>AVERAGE('Figure 14'!P69:P75)</f>
        <v>58.008493695492135</v>
      </c>
    </row>
    <row r="65" spans="14:19" x14ac:dyDescent="0.25">
      <c r="N65" s="9">
        <v>43961</v>
      </c>
      <c r="O65" s="5">
        <f>AVERAGE('Figure 6'!$O70:$O76)</f>
        <v>13.659739372742422</v>
      </c>
      <c r="P65" s="5">
        <f>AVERAGE('Figure 7'!O62:O68)</f>
        <v>6.2159922978147195</v>
      </c>
      <c r="Q65" s="5">
        <f>(2*Q60+5*Q67)/7</f>
        <v>4.3255847168509769</v>
      </c>
      <c r="R65" s="5">
        <f>AVERAGE('Figure 14'!O70:O76)</f>
        <v>33.398184225445853</v>
      </c>
      <c r="S65" s="5">
        <f>AVERAGE('Figure 14'!P70:P76)</f>
        <v>58.22416765293179</v>
      </c>
    </row>
    <row r="66" spans="14:19" x14ac:dyDescent="0.25">
      <c r="N66" s="9">
        <v>43962</v>
      </c>
      <c r="O66" s="5">
        <f>AVERAGE('Figure 6'!$O71:$O77)</f>
        <v>13.608407340678024</v>
      </c>
      <c r="P66" s="5">
        <f>AVERAGE('Figure 7'!O63:O69)</f>
        <v>6.1953523985959054</v>
      </c>
      <c r="Q66" s="5">
        <f>(Q60+6*Q67)/7</f>
        <v>4.3424411329240877</v>
      </c>
      <c r="R66" s="5">
        <f>AVERAGE('Figure 14'!O71:O77)</f>
        <v>33.532446425485418</v>
      </c>
      <c r="S66" s="5">
        <f>AVERAGE('Figure 14'!P71:P77)</f>
        <v>58.750261376996114</v>
      </c>
    </row>
    <row r="67" spans="14:19" x14ac:dyDescent="0.25">
      <c r="N67" s="9">
        <v>43963</v>
      </c>
      <c r="O67" s="5">
        <f>AVERAGE('Figure 6'!$O72:$O78)</f>
        <v>13.835149731412359</v>
      </c>
      <c r="P67" s="5">
        <f>AVERAGE('Figure 7'!O64:O70)</f>
        <v>6.9228378313088683</v>
      </c>
      <c r="Q67" s="5">
        <f>'Figure 9'!Q13</f>
        <v>4.3592975489971986</v>
      </c>
      <c r="R67" s="5">
        <f>AVERAGE('Figure 14'!O72:O78)</f>
        <v>33.370590467837772</v>
      </c>
      <c r="S67" s="5">
        <f>AVERAGE('Figure 14'!P72:P78)</f>
        <v>59.673157311155919</v>
      </c>
    </row>
    <row r="68" spans="14:19" x14ac:dyDescent="0.25">
      <c r="N68" s="9">
        <v>43964</v>
      </c>
      <c r="O68" s="5">
        <f>AVERAGE('Figure 6'!$O73:$O79)</f>
        <v>14.06406981178881</v>
      </c>
      <c r="P68" s="5">
        <f>AVERAGE('Figure 7'!O65:O71)</f>
        <v>7.0038762948363971</v>
      </c>
      <c r="Q68" s="5">
        <f>(6*Q67+Q74)/7</f>
        <v>4.3692730866876852</v>
      </c>
      <c r="R68" s="5">
        <f>AVERAGE('Figure 14'!O73:O79)</f>
        <v>32.997624080798076</v>
      </c>
      <c r="S68" s="5">
        <f>AVERAGE('Figure 14'!P73:P79)</f>
        <v>61.487719097275509</v>
      </c>
    </row>
    <row r="69" spans="14:19" x14ac:dyDescent="0.25">
      <c r="N69" s="9">
        <v>43965</v>
      </c>
      <c r="O69" s="5">
        <f>AVERAGE('Figure 6'!$O74:$O80)</f>
        <v>14.035652667486733</v>
      </c>
      <c r="P69" s="5">
        <f>AVERAGE('Figure 7'!O66:O72)</f>
        <v>7.0457604091466663</v>
      </c>
      <c r="Q69" s="5">
        <f>(5*Q67+2*Q74)/7</f>
        <v>4.379248624378171</v>
      </c>
      <c r="R69" s="5">
        <f>AVERAGE('Figure 14'!O74:O80)</f>
        <v>33.135440053324203</v>
      </c>
      <c r="S69" s="5">
        <f>AVERAGE('Figure 14'!P74:P80)</f>
        <v>61.680477264865893</v>
      </c>
    </row>
    <row r="70" spans="14:19" x14ac:dyDescent="0.25">
      <c r="N70" s="9">
        <v>43966</v>
      </c>
      <c r="O70" s="5">
        <f>AVERAGE('Figure 6'!$O75:$O81)</f>
        <v>14.190768208153219</v>
      </c>
      <c r="P70" s="5">
        <f>AVERAGE('Figure 7'!O67:O73)</f>
        <v>7.0612907423731945</v>
      </c>
      <c r="Q70" s="5">
        <f>(4*Q67+3*Q74)/7</f>
        <v>4.3892241620686576</v>
      </c>
      <c r="R70" s="5">
        <f>AVERAGE('Figure 14'!O75:O81)</f>
        <v>33.341447836072867</v>
      </c>
      <c r="S70" s="5">
        <f>AVERAGE('Figure 14'!P75:P81)</f>
        <v>62.329581100428094</v>
      </c>
    </row>
    <row r="71" spans="14:19" x14ac:dyDescent="0.25">
      <c r="N71" s="9">
        <v>43967</v>
      </c>
      <c r="O71" s="5">
        <f>AVERAGE('Figure 6'!$O76:$O82)</f>
        <v>14.265963747603577</v>
      </c>
      <c r="P71" s="5">
        <f>AVERAGE('Figure 7'!O68:O74)</f>
        <v>6.9939185166312487</v>
      </c>
      <c r="Q71" s="5">
        <f>(3*Q67+4*Q74)/7</f>
        <v>4.3991996997591443</v>
      </c>
      <c r="R71" s="5">
        <f>AVERAGE('Figure 14'!O76:O82)</f>
        <v>33.752804909118979</v>
      </c>
      <c r="S71" s="5">
        <f>AVERAGE('Figure 14'!P76:P82)</f>
        <v>62.28405336888563</v>
      </c>
    </row>
    <row r="72" spans="14:19" x14ac:dyDescent="0.25">
      <c r="N72" s="9">
        <v>43968</v>
      </c>
      <c r="O72" s="5">
        <f>AVERAGE('Figure 6'!$O77:$O83)</f>
        <v>14.395972403509059</v>
      </c>
      <c r="P72" s="5">
        <f>AVERAGE('Figure 7'!O69:O75)</f>
        <v>6.8812105728527966</v>
      </c>
      <c r="Q72" s="5">
        <f>(2*Q67+5*Q74)/7</f>
        <v>4.4091752374496309</v>
      </c>
      <c r="R72" s="5">
        <f>AVERAGE('Figure 14'!O77:O83)</f>
        <v>34.069039158326241</v>
      </c>
      <c r="S72" s="5">
        <f>AVERAGE('Figure 14'!P77:P83)</f>
        <v>62.19125024143073</v>
      </c>
    </row>
    <row r="73" spans="14:19" x14ac:dyDescent="0.25">
      <c r="N73" s="9">
        <v>43969</v>
      </c>
      <c r="O73" s="5">
        <f>AVERAGE('Figure 6'!$O78:$O84)</f>
        <v>14.501480818481864</v>
      </c>
      <c r="P73" s="5">
        <f>AVERAGE('Figure 7'!O70:O76)</f>
        <v>6.8540003389875093</v>
      </c>
      <c r="Q73" s="5">
        <f>(Q67+6*Q74)/7</f>
        <v>4.4191507751401167</v>
      </c>
      <c r="R73" s="5">
        <f>AVERAGE('Figure 14'!O78:O84)</f>
        <v>34.2880767596859</v>
      </c>
      <c r="S73" s="5">
        <f>AVERAGE('Figure 14'!P78:P84)</f>
        <v>62.004938240233948</v>
      </c>
    </row>
    <row r="74" spans="14:19" x14ac:dyDescent="0.25">
      <c r="N74" s="9">
        <v>43970</v>
      </c>
      <c r="O74" s="5">
        <f>AVERAGE('Figure 6'!$O79:$O85)</f>
        <v>14.407011088847449</v>
      </c>
      <c r="P74" s="5">
        <f>AVERAGE('Figure 7'!O71:O77)</f>
        <v>6.7640614656024507</v>
      </c>
      <c r="Q74" s="5">
        <f>'Figure 9'!Q14</f>
        <v>4.4291263128306033</v>
      </c>
      <c r="R74" s="5">
        <f>AVERAGE('Figure 14'!O79:O85)</f>
        <v>34.355117014073912</v>
      </c>
      <c r="S74" s="5">
        <f>AVERAGE('Figure 14'!P79:P85)</f>
        <v>61.700950692118134</v>
      </c>
    </row>
    <row r="75" spans="14:19" x14ac:dyDescent="0.25">
      <c r="N75" s="9">
        <v>43971</v>
      </c>
      <c r="O75" s="5">
        <f>AVERAGE('Figure 6'!$O80:$O86)</f>
        <v>13.975477148500062</v>
      </c>
      <c r="P75" s="5">
        <f>AVERAGE('Figure 7'!O72:O78)</f>
        <v>6.6043227677920839</v>
      </c>
      <c r="Q75" s="5">
        <f>(6*Q74+Q81)/7</f>
        <v>4.4336792504290816</v>
      </c>
      <c r="R75" s="5">
        <f>AVERAGE('Figure 14'!O80:O86)</f>
        <v>34.148075296076854</v>
      </c>
      <c r="S75" s="5">
        <f>AVERAGE('Figure 14'!P80:P86)</f>
        <v>60.869456560603616</v>
      </c>
    </row>
    <row r="76" spans="14:19" x14ac:dyDescent="0.25">
      <c r="N76" s="9">
        <v>43972</v>
      </c>
      <c r="O76" s="5">
        <f>AVERAGE('Figure 6'!$O81:$O87)</f>
        <v>14.343301730741215</v>
      </c>
      <c r="P76" s="5">
        <f>AVERAGE('Figure 7'!O73:O79)</f>
        <v>6.4603304616562287</v>
      </c>
      <c r="Q76" s="5">
        <f>(5*Q74+2*Q81)/7</f>
        <v>4.4382321880275617</v>
      </c>
      <c r="R76" s="5">
        <f>AVERAGE('Figure 14'!O81:O87)</f>
        <v>34.535525894153558</v>
      </c>
      <c r="S76" s="5">
        <f>AVERAGE('Figure 14'!P81:P87)</f>
        <v>60.507982462725103</v>
      </c>
    </row>
    <row r="77" spans="14:19" x14ac:dyDescent="0.25">
      <c r="N77" s="9">
        <v>43973</v>
      </c>
      <c r="O77" s="5">
        <f>AVERAGE('Figure 6'!$O82:$O88)</f>
        <v>14.539812979542543</v>
      </c>
      <c r="P77" s="5">
        <f>AVERAGE('Figure 7'!O74:O80)</f>
        <v>5.9110735835386139</v>
      </c>
      <c r="Q77" s="5">
        <f>(4*Q74+3*Q81)/7</f>
        <v>4.44278512562604</v>
      </c>
      <c r="R77" s="5">
        <f>AVERAGE('Figure 14'!O82:O88)</f>
        <v>34.667255273976757</v>
      </c>
      <c r="S77" s="5">
        <f>AVERAGE('Figure 14'!P82:P88)</f>
        <v>60.374181204343124</v>
      </c>
    </row>
    <row r="78" spans="14:19" x14ac:dyDescent="0.25">
      <c r="N78" s="9">
        <v>43974</v>
      </c>
      <c r="O78" s="5">
        <f>AVERAGE('Figure 6'!$O83:$O89)</f>
        <v>14.726377829344839</v>
      </c>
      <c r="P78" s="5">
        <f>AVERAGE('Figure 7'!O75:O81)</f>
        <v>5.6083255504308989</v>
      </c>
      <c r="Q78" s="5">
        <f>(3*Q74+4*Q81)/7</f>
        <v>4.4473380632245192</v>
      </c>
      <c r="R78" s="5">
        <f>AVERAGE('Figure 14'!O83:O89)</f>
        <v>34.957518630169844</v>
      </c>
      <c r="S78" s="5">
        <f>AVERAGE('Figure 14'!P83:P89)</f>
        <v>60.799660664772539</v>
      </c>
    </row>
    <row r="79" spans="14:19" x14ac:dyDescent="0.25">
      <c r="N79" s="9">
        <v>43975</v>
      </c>
      <c r="O79" s="5">
        <f>AVERAGE('Figure 6'!$O84:$O90)</f>
        <v>14.826987781319653</v>
      </c>
      <c r="P79" s="5">
        <f>AVERAGE('Figure 7'!O76:O82)</f>
        <v>5.2701695365602657</v>
      </c>
      <c r="Q79" s="5">
        <f>(2*Q74+5*Q81)/7</f>
        <v>4.4518910008229975</v>
      </c>
      <c r="R79" s="5">
        <f>AVERAGE('Figure 14'!O84:O90)</f>
        <v>35.27997416601611</v>
      </c>
      <c r="S79" s="5">
        <f>AVERAGE('Figure 14'!P84:P90)</f>
        <v>60.774256565399867</v>
      </c>
    </row>
    <row r="80" spans="14:19" x14ac:dyDescent="0.25">
      <c r="N80" s="9">
        <v>43976</v>
      </c>
      <c r="O80" s="5">
        <f>AVERAGE('Figure 6'!$O85:$O91)</f>
        <v>15.053540433184903</v>
      </c>
      <c r="P80" s="5">
        <f>AVERAGE('Figure 7'!O77:O83)</f>
        <v>5.1222247876491469</v>
      </c>
      <c r="Q80" s="5">
        <f>(Q74+6*Q81)/7</f>
        <v>4.4564439384214776</v>
      </c>
      <c r="R80" s="5">
        <f>AVERAGE('Figure 14'!O85:O91)</f>
        <v>36.077127629012054</v>
      </c>
      <c r="S80" s="5">
        <f>AVERAGE('Figure 14'!P85:P91)</f>
        <v>62.109818852212136</v>
      </c>
    </row>
    <row r="81" spans="14:19" x14ac:dyDescent="0.25">
      <c r="N81" s="9">
        <v>43977</v>
      </c>
      <c r="O81" s="5">
        <f>AVERAGE('Figure 6'!$O86:$O92)</f>
        <v>15.500233593896084</v>
      </c>
      <c r="P81" s="5">
        <f>AVERAGE('Figure 7'!O78:O84)</f>
        <v>5.1651983424682655</v>
      </c>
      <c r="Q81" s="5">
        <f>'Figure 9'!Q15</f>
        <v>4.4609968760199559</v>
      </c>
      <c r="R81" s="5">
        <f>AVERAGE('Figure 14'!O86:O92)</f>
        <v>37.909444045256798</v>
      </c>
      <c r="S81" s="5">
        <f>AVERAGE('Figure 14'!P86:P92)</f>
        <v>63.378813724508447</v>
      </c>
    </row>
    <row r="82" spans="14:19" x14ac:dyDescent="0.25">
      <c r="N82" s="9">
        <v>43978</v>
      </c>
      <c r="O82" s="5">
        <f>AVERAGE('Figure 6'!$O87:$O93)</f>
        <v>15.994875968998704</v>
      </c>
      <c r="P82" s="5">
        <f>AVERAGE('Figure 7'!O79:O85)</f>
        <v>5.4986820874885263</v>
      </c>
      <c r="Q82" s="5">
        <f>(6*Q81+Q88)/7</f>
        <v>4.6832257359646201</v>
      </c>
      <c r="R82" s="5">
        <f>AVERAGE('Figure 14'!O87:O93)</f>
        <v>40.851542760304142</v>
      </c>
      <c r="S82" s="5">
        <f>AVERAGE('Figure 14'!P87:P93)</f>
        <v>63.97235844035184</v>
      </c>
    </row>
    <row r="83" spans="14:19" x14ac:dyDescent="0.25">
      <c r="N83" s="9">
        <v>43979</v>
      </c>
      <c r="O83" s="5">
        <f>AVERAGE('Figure 6'!$O88:$O94)</f>
        <v>16.270232114610529</v>
      </c>
      <c r="P83" s="5">
        <f>AVERAGE('Figure 7'!O80:O86)</f>
        <v>5.9908911609401532</v>
      </c>
      <c r="Q83" s="5">
        <f>(5*Q81+2*Q88)/7</f>
        <v>4.9054545959092843</v>
      </c>
      <c r="R83" s="5">
        <f>AVERAGE('Figure 14'!O88:O94)</f>
        <v>43.744960671461442</v>
      </c>
      <c r="S83" s="5">
        <f>AVERAGE('Figure 14'!P88:P94)</f>
        <v>64.689524364755599</v>
      </c>
    </row>
    <row r="84" spans="14:19" x14ac:dyDescent="0.25">
      <c r="N84" s="9">
        <v>43980</v>
      </c>
      <c r="O84" s="5">
        <f>AVERAGE('Figure 6'!$O89:$O95)</f>
        <v>16.490879732494193</v>
      </c>
      <c r="P84" s="5">
        <f>AVERAGE('Figure 7'!O81:O87)</f>
        <v>6.6534716202521738</v>
      </c>
      <c r="Q84" s="5">
        <f>(4*Q81+3*Q88)/7</f>
        <v>5.1276834558539495</v>
      </c>
      <c r="R84" s="5">
        <f>AVERAGE('Figure 14'!O89:O95)</f>
        <v>45.716455269823719</v>
      </c>
      <c r="S84" s="5">
        <f>AVERAGE('Figure 14'!P89:P95)</f>
        <v>66.105902507106279</v>
      </c>
    </row>
    <row r="85" spans="14:19" x14ac:dyDescent="0.25">
      <c r="N85" s="9">
        <v>43981</v>
      </c>
      <c r="O85" s="5">
        <f>AVERAGE('Figure 6'!$O90:$O96)</f>
        <v>16.573327679511983</v>
      </c>
      <c r="P85" s="5">
        <f>AVERAGE('Figure 7'!O82:O88)</f>
        <v>7.0049041064873441</v>
      </c>
      <c r="Q85" s="5">
        <f>(3*Q81+4*Q88)/7</f>
        <v>5.3499123157986146</v>
      </c>
      <c r="R85" s="5">
        <f>AVERAGE('Figure 14'!O90:O96)</f>
        <v>47.172266286326291</v>
      </c>
      <c r="S85" s="5">
        <f>AVERAGE('Figure 14'!P90:P96)</f>
        <v>67.253903596916942</v>
      </c>
    </row>
    <row r="86" spans="14:19" x14ac:dyDescent="0.25">
      <c r="N86" s="9">
        <v>43982</v>
      </c>
      <c r="O86" s="5">
        <f>AVERAGE('Figure 6'!$O91:$O97)</f>
        <v>16.835377343331647</v>
      </c>
      <c r="P86" s="5">
        <f>AVERAGE('Figure 7'!O83:O89)</f>
        <v>7.3964515008058118</v>
      </c>
      <c r="Q86" s="5">
        <f>(2*Q81+5*Q88)/7</f>
        <v>5.5721411757432788</v>
      </c>
      <c r="R86" s="5">
        <f>AVERAGE('Figure 14'!O91:O97)</f>
        <v>48.401721898978579</v>
      </c>
      <c r="S86" s="5">
        <f>AVERAGE('Figure 14'!P91:P97)</f>
        <v>67.96210605781684</v>
      </c>
    </row>
    <row r="87" spans="14:19" x14ac:dyDescent="0.25">
      <c r="N87" s="9">
        <v>43983</v>
      </c>
      <c r="O87" s="5">
        <f>AVERAGE('Figure 6'!$O92:$O98)</f>
        <v>16.852223308980438</v>
      </c>
      <c r="P87" s="5">
        <f>AVERAGE('Figure 7'!O84:O90)</f>
        <v>7.592186137097058</v>
      </c>
      <c r="Q87" s="5">
        <f>(Q81+6*Q88)/7</f>
        <v>5.7943700356879431</v>
      </c>
      <c r="R87" s="5">
        <f>AVERAGE('Figure 14'!O92:O98)</f>
        <v>49.107017594216508</v>
      </c>
      <c r="S87" s="5">
        <f>AVERAGE('Figure 14'!P92:P98)</f>
        <v>67.809257714760108</v>
      </c>
    </row>
    <row r="88" spans="14:19" x14ac:dyDescent="0.25">
      <c r="N88" s="9">
        <v>43984</v>
      </c>
      <c r="O88" s="5">
        <f>AVERAGE('Figure 6'!$O93:$O99)</f>
        <v>16.801358495602063</v>
      </c>
      <c r="P88" s="5">
        <f>AVERAGE('Figure 7'!O85:O91)</f>
        <v>7.7370493041738362</v>
      </c>
      <c r="Q88" s="5">
        <f>'Figure 9'!Q16</f>
        <v>6.0165988956326082</v>
      </c>
      <c r="R88" s="5">
        <f>AVERAGE('Figure 14'!O93:O99)</f>
        <v>48.905945018138404</v>
      </c>
      <c r="S88" s="5">
        <f>AVERAGE('Figure 14'!P93:P99)</f>
        <v>67.503467815014758</v>
      </c>
    </row>
    <row r="89" spans="14:19" x14ac:dyDescent="0.25">
      <c r="N89" s="9">
        <v>43985</v>
      </c>
      <c r="O89" s="5">
        <f>AVERAGE('Figure 6'!$O94:$O100)</f>
        <v>16.986870152928159</v>
      </c>
      <c r="P89" s="5">
        <f>AVERAGE('Figure 7'!O86:O92)</f>
        <v>7.6474224447361383</v>
      </c>
      <c r="Q89" s="5">
        <f>(6*Q88+Q95)/7</f>
        <v>6.0274119744178298</v>
      </c>
      <c r="R89" s="5">
        <f>AVERAGE('Figure 14'!O94:O100)</f>
        <v>48.574494809157635</v>
      </c>
      <c r="S89" s="5">
        <f>AVERAGE('Figure 14'!P94:P100)</f>
        <v>67.394110015677967</v>
      </c>
    </row>
    <row r="90" spans="14:19" x14ac:dyDescent="0.25">
      <c r="N90" s="9">
        <v>43986</v>
      </c>
      <c r="O90" s="5">
        <f>AVERAGE('Figure 6'!$O95:$O101)</f>
        <v>16.939112234864471</v>
      </c>
      <c r="P90" s="5">
        <f>AVERAGE('Figure 7'!O87:O93)</f>
        <v>7.8058355308684311</v>
      </c>
      <c r="Q90" s="5">
        <f>(5*Q88+2*Q95)/7</f>
        <v>6.0382250532030506</v>
      </c>
      <c r="R90" s="5">
        <f>AVERAGE('Figure 14'!O95:O101)</f>
        <v>47.850793508587621</v>
      </c>
      <c r="S90" s="5">
        <f>AVERAGE('Figure 14'!P95:P101)</f>
        <v>66.543141037195454</v>
      </c>
    </row>
    <row r="91" spans="14:19" x14ac:dyDescent="0.25">
      <c r="N91" s="9">
        <v>43987</v>
      </c>
      <c r="O91" s="5">
        <f>AVERAGE('Figure 6'!$O96:$O102)</f>
        <v>16.951726430136272</v>
      </c>
      <c r="P91" s="5">
        <f>AVERAGE('Figure 7'!O88:O94)</f>
        <v>7.6258442651601728</v>
      </c>
      <c r="Q91" s="5">
        <f>(4*Q88+3*Q95)/7</f>
        <v>6.0490381319882713</v>
      </c>
      <c r="R91" s="5">
        <f>AVERAGE('Figure 14'!O96:O102)</f>
        <v>47.685686688455277</v>
      </c>
      <c r="S91" s="5">
        <f>AVERAGE('Figure 14'!P96:P102)</f>
        <v>65.866181602865552</v>
      </c>
    </row>
    <row r="92" spans="14:19" x14ac:dyDescent="0.25">
      <c r="N92" s="9">
        <v>43988</v>
      </c>
      <c r="O92" s="5">
        <f>AVERAGE('Figure 6'!$O97:$O103)</f>
        <v>17.073221739910622</v>
      </c>
      <c r="P92" s="5">
        <f>AVERAGE('Figure 7'!O89:O95)</f>
        <v>7.5576932206151444</v>
      </c>
      <c r="Q92" s="5">
        <f>(3*Q88+4*Q95)/7</f>
        <v>6.0598512107734939</v>
      </c>
      <c r="R92" s="5">
        <f>AVERAGE('Figure 14'!O97:O103)</f>
        <v>47.896424483363354</v>
      </c>
      <c r="S92" s="5">
        <f>AVERAGE('Figure 14'!P97:P103)</f>
        <v>65.34530495242501</v>
      </c>
    </row>
    <row r="93" spans="14:19" x14ac:dyDescent="0.25">
      <c r="N93" s="9">
        <v>43989</v>
      </c>
      <c r="O93" s="5">
        <f>AVERAGE('Figure 6'!$O98:$O104)</f>
        <v>16.942597976675163</v>
      </c>
      <c r="P93" s="5">
        <f>AVERAGE('Figure 7'!O90:O96)</f>
        <v>7.4433948845086819</v>
      </c>
      <c r="Q93" s="5">
        <f>(2*Q88+5*Q95)/7</f>
        <v>6.0706642895587146</v>
      </c>
      <c r="R93" s="5">
        <f>AVERAGE('Figure 14'!O98:O104)</f>
        <v>47.924053387097821</v>
      </c>
      <c r="S93" s="5">
        <f>AVERAGE('Figure 14'!P98:P104)</f>
        <v>64.874732068296851</v>
      </c>
    </row>
    <row r="94" spans="14:19" x14ac:dyDescent="0.25">
      <c r="N94" s="9">
        <v>43990</v>
      </c>
      <c r="O94" s="5">
        <f>AVERAGE('Figure 6'!$O99:$O105)</f>
        <v>17.306177683974454</v>
      </c>
      <c r="P94" s="5">
        <f>AVERAGE('Figure 7'!O91:O97)</f>
        <v>7.459237541813228</v>
      </c>
      <c r="Q94" s="5">
        <f>(Q88+6*Q95)/7</f>
        <v>6.0814773683439354</v>
      </c>
      <c r="R94" s="5">
        <f>AVERAGE('Figure 14'!O99:O105)</f>
        <v>48.741475117244363</v>
      </c>
      <c r="S94" s="5">
        <f>AVERAGE('Figure 14'!P99:P105)</f>
        <v>64.938536164346061</v>
      </c>
    </row>
    <row r="95" spans="14:19" x14ac:dyDescent="0.25">
      <c r="N95" s="9">
        <v>43991</v>
      </c>
      <c r="O95" s="5">
        <f>AVERAGE('Figure 6'!$O100:$O106)</f>
        <v>17.447962539369136</v>
      </c>
      <c r="P95" s="5">
        <f>AVERAGE('Figure 7'!O92:O98)</f>
        <v>7.3813483366300394</v>
      </c>
      <c r="Q95" s="5">
        <f>'Figure 9'!Q17</f>
        <v>6.092290447129157</v>
      </c>
      <c r="R95" s="5">
        <f>AVERAGE('Figure 14'!O100:O106)</f>
        <v>49.290968626624839</v>
      </c>
      <c r="S95" s="5">
        <f>AVERAGE('Figure 14'!P100:P106)</f>
        <v>65.168037699066161</v>
      </c>
    </row>
    <row r="96" spans="14:19" x14ac:dyDescent="0.25">
      <c r="N96" s="9">
        <v>43992</v>
      </c>
      <c r="O96" s="5">
        <f>AVERAGE('Figure 6'!$O101:$O107)</f>
        <v>17.261329873770148</v>
      </c>
      <c r="P96" s="5">
        <f>AVERAGE('Figure 7'!O93:O99)</f>
        <v>7.4707036742712507</v>
      </c>
      <c r="Q96" s="5">
        <f>(6*Q95+Q102)/7</f>
        <v>6.1746125699009067</v>
      </c>
      <c r="R96" s="5">
        <f>AVERAGE('Figure 14'!O101:O107)</f>
        <v>48.930489263213111</v>
      </c>
      <c r="S96" s="5">
        <f>AVERAGE('Figure 14'!P101:P107)</f>
        <v>64.958728686900059</v>
      </c>
    </row>
    <row r="97" spans="14:19" x14ac:dyDescent="0.25">
      <c r="N97" s="9">
        <v>43993</v>
      </c>
      <c r="O97" s="5">
        <f>AVERAGE('Figure 6'!$O102:$O108)</f>
        <v>17.202874010308907</v>
      </c>
      <c r="P97" s="5">
        <f>AVERAGE('Figure 7'!O94:O100)</f>
        <v>7.4168214434773985</v>
      </c>
      <c r="Q97" s="5">
        <f>(5*Q95+2*Q102)/7</f>
        <v>6.2569346926726572</v>
      </c>
      <c r="R97" s="5">
        <f>AVERAGE('Figure 14'!O102:O108)</f>
        <v>49.323468649569392</v>
      </c>
      <c r="S97" s="5">
        <f>AVERAGE('Figure 14'!P102:P108)</f>
        <v>65.097272650156015</v>
      </c>
    </row>
    <row r="98" spans="14:19" x14ac:dyDescent="0.25">
      <c r="N98" s="9">
        <v>43994</v>
      </c>
      <c r="O98" s="5">
        <f>AVERAGE('Figure 6'!$O103:$O109)</f>
        <v>17.377838863510899</v>
      </c>
      <c r="P98" s="5">
        <f>AVERAGE('Figure 7'!O95:O101)</f>
        <v>7.548314508456933</v>
      </c>
      <c r="Q98" s="5">
        <f>(4*Q95+3*Q102)/7</f>
        <v>6.3392568154444069</v>
      </c>
      <c r="R98" s="5">
        <f>AVERAGE('Figure 14'!O103:O109)</f>
        <v>49.732149852665088</v>
      </c>
      <c r="S98" s="5">
        <f>AVERAGE('Figure 14'!P103:P109)</f>
        <v>65.252657956104613</v>
      </c>
    </row>
    <row r="99" spans="14:19" x14ac:dyDescent="0.25">
      <c r="N99" s="9">
        <v>43995</v>
      </c>
      <c r="O99" s="5">
        <f>AVERAGE('Figure 6'!$O104:$O110)</f>
        <v>17.500980414969682</v>
      </c>
      <c r="P99" s="5">
        <f>AVERAGE('Figure 7'!O96:O102)</f>
        <v>7.6860453446511672</v>
      </c>
      <c r="Q99" s="5">
        <f>(3*Q95+4*Q102)/7</f>
        <v>6.4215789382161557</v>
      </c>
      <c r="R99" s="5">
        <f>AVERAGE('Figure 14'!O104:O110)</f>
        <v>50.125705418447978</v>
      </c>
      <c r="S99" s="5">
        <f>AVERAGE('Figure 14'!P104:P110)</f>
        <v>65.399499595722276</v>
      </c>
    </row>
    <row r="100" spans="14:19" x14ac:dyDescent="0.25">
      <c r="N100" s="9">
        <v>43996</v>
      </c>
      <c r="O100" s="5">
        <f>AVERAGE('Figure 6'!$O105:$O111)</f>
        <v>17.696129148644363</v>
      </c>
      <c r="P100" s="5">
        <f>AVERAGE('Figure 7'!O97:O103)</f>
        <v>7.8821615670635667</v>
      </c>
      <c r="Q100" s="5">
        <f>(2*Q95+5*Q102)/7</f>
        <v>6.5039010609879062</v>
      </c>
      <c r="R100" s="5">
        <f>AVERAGE('Figure 14'!O105:O111)</f>
        <v>50.933091645599134</v>
      </c>
      <c r="S100" s="5">
        <f>AVERAGE('Figure 14'!P105:P111)</f>
        <v>65.431755852863731</v>
      </c>
    </row>
    <row r="101" spans="14:19" x14ac:dyDescent="0.25">
      <c r="N101" s="9">
        <v>43997</v>
      </c>
      <c r="O101" s="5">
        <f>AVERAGE('Figure 6'!$O106:$O112)</f>
        <v>17.599113481688725</v>
      </c>
      <c r="P101" s="5">
        <f>AVERAGE('Figure 7'!O98:O104)</f>
        <v>8.0199573640650055</v>
      </c>
      <c r="Q101" s="5">
        <f>(Q95+6*Q102)/7</f>
        <v>6.5862231837596559</v>
      </c>
      <c r="R101" s="5">
        <f>AVERAGE('Figure 14'!O106:O112)</f>
        <v>51.4048544523774</v>
      </c>
      <c r="S101" s="5">
        <f>AVERAGE('Figure 14'!P106:P112)</f>
        <v>65.687593665216937</v>
      </c>
    </row>
    <row r="102" spans="14:19" x14ac:dyDescent="0.25">
      <c r="N102" s="9">
        <v>43998</v>
      </c>
      <c r="O102" s="5">
        <f>AVERAGE('Figure 6'!$O107:$O113)</f>
        <v>17.663554060112951</v>
      </c>
      <c r="P102" s="5">
        <f>AVERAGE('Figure 7'!O99:O105)</f>
        <v>8.1001929714270808</v>
      </c>
      <c r="Q102" s="5">
        <f>'Figure 9'!Q18</f>
        <v>6.6685453065314055</v>
      </c>
      <c r="R102" s="5">
        <f>AVERAGE('Figure 14'!O107:O113)</f>
        <v>52.2009376349584</v>
      </c>
      <c r="S102" s="5">
        <f>AVERAGE('Figure 14'!P107:P113)</f>
        <v>65.983281994720087</v>
      </c>
    </row>
    <row r="103" spans="14:19" x14ac:dyDescent="0.25">
      <c r="N103" s="9">
        <v>43999</v>
      </c>
      <c r="O103" s="5">
        <f>AVERAGE('Figure 6'!$O108:$O114)</f>
        <v>18.044911001501809</v>
      </c>
      <c r="P103" s="5">
        <f>AVERAGE('Figure 7'!O100:O106)</f>
        <v>8.4505149158709152</v>
      </c>
      <c r="Q103" s="5">
        <f>(6*Q102+Q109)/7</f>
        <v>6.988408967775591</v>
      </c>
      <c r="R103" s="5">
        <f>AVERAGE('Figure 14'!O108:O114)</f>
        <v>54.969855863439946</v>
      </c>
      <c r="S103" s="5">
        <f>AVERAGE('Figure 14'!P108:P114)</f>
        <v>66.373239742597661</v>
      </c>
    </row>
    <row r="104" spans="14:19" x14ac:dyDescent="0.25">
      <c r="N104" s="9">
        <v>44000</v>
      </c>
      <c r="O104" s="5">
        <f>AVERAGE('Figure 6'!$O109:$O115)</f>
        <v>18.046719085653386</v>
      </c>
      <c r="P104" s="5">
        <f>AVERAGE('Figure 7'!O101:O107)</f>
        <v>8.2221959260593316</v>
      </c>
      <c r="Q104" s="5">
        <f>(5*Q102+2*Q109)/7</f>
        <v>7.3082726290197764</v>
      </c>
      <c r="R104" s="5">
        <f>AVERAGE('Figure 14'!O109:O115)</f>
        <v>55.926831362140263</v>
      </c>
      <c r="S104" s="5">
        <f>AVERAGE('Figure 14'!P109:P115)</f>
        <v>66.207403011194174</v>
      </c>
    </row>
    <row r="105" spans="14:19" x14ac:dyDescent="0.25">
      <c r="N105" s="9">
        <v>44001</v>
      </c>
      <c r="O105" s="5">
        <f>AVERAGE('Figure 6'!$O110:$O116)</f>
        <v>18.057223258101413</v>
      </c>
      <c r="P105" s="5">
        <f>AVERAGE('Figure 7'!O102:O108)</f>
        <v>8.3581878146498614</v>
      </c>
      <c r="Q105" s="5">
        <f>(4*Q102+3*Q109)/7</f>
        <v>7.6281362902639609</v>
      </c>
      <c r="R105" s="5">
        <f>AVERAGE('Figure 14'!O110:O116)</f>
        <v>56.923569026095898</v>
      </c>
      <c r="S105" s="5">
        <f>AVERAGE('Figure 14'!P110:P116)</f>
        <v>67.059762046965403</v>
      </c>
    </row>
    <row r="106" spans="14:19" x14ac:dyDescent="0.25">
      <c r="N106" s="9">
        <v>44002</v>
      </c>
      <c r="O106" s="5">
        <f>AVERAGE('Figure 6'!$O111:$O117)</f>
        <v>17.922423392538835</v>
      </c>
      <c r="P106" s="5">
        <f>AVERAGE('Figure 7'!O103:O109)</f>
        <v>8.4521014297675165</v>
      </c>
      <c r="Q106" s="5">
        <f>(3*Q102+4*Q109)/7</f>
        <v>7.9479999515081472</v>
      </c>
      <c r="R106" s="5">
        <f>AVERAGE('Figure 14'!O111:O117)</f>
        <v>57.534638953860814</v>
      </c>
      <c r="S106" s="5">
        <f>AVERAGE('Figure 14'!P111:P117)</f>
        <v>67.495578762233876</v>
      </c>
    </row>
    <row r="107" spans="14:19" x14ac:dyDescent="0.25">
      <c r="N107" s="9">
        <v>44003</v>
      </c>
      <c r="O107" s="5">
        <f>AVERAGE('Figure 6'!$O112:$O118)</f>
        <v>18.050513399924327</v>
      </c>
      <c r="P107" s="5">
        <f>AVERAGE('Figure 7'!O104:O110)</f>
        <v>8.6637056924267011</v>
      </c>
      <c r="Q107" s="5">
        <f>(2*Q102+5*Q109)/7</f>
        <v>8.2678636127523326</v>
      </c>
      <c r="R107" s="5">
        <f>AVERAGE('Figure 14'!O112:O118)</f>
        <v>58.803836664982505</v>
      </c>
      <c r="S107" s="5">
        <f>AVERAGE('Figure 14'!P112:P118)</f>
        <v>67.997433675736119</v>
      </c>
    </row>
    <row r="108" spans="14:19" x14ac:dyDescent="0.25">
      <c r="N108" s="9">
        <v>44004</v>
      </c>
      <c r="O108" s="5">
        <f>AVERAGE('Figure 6'!$O113:$O119)</f>
        <v>18.097387500936957</v>
      </c>
      <c r="P108" s="5">
        <f>AVERAGE('Figure 7'!O105:O111)</f>
        <v>9.1275665999146565</v>
      </c>
      <c r="Q108" s="5">
        <f>(Q102+6*Q109)/7</f>
        <v>8.5877272739965171</v>
      </c>
      <c r="R108" s="5">
        <f>AVERAGE('Figure 14'!O113:O119)</f>
        <v>59.807432482194592</v>
      </c>
      <c r="S108" s="5">
        <f>AVERAGE('Figure 14'!P113:P119)</f>
        <v>68.487186286927127</v>
      </c>
    </row>
    <row r="109" spans="14:19" x14ac:dyDescent="0.25">
      <c r="N109" s="9">
        <v>44005</v>
      </c>
      <c r="O109" s="5">
        <f>AVERAGE('Figure 6'!$O114:$O120)</f>
        <v>18.032865448845499</v>
      </c>
      <c r="P109" s="5">
        <f>AVERAGE('Figure 7'!O106:O112)</f>
        <v>9.2670829420841603</v>
      </c>
      <c r="Q109" s="5">
        <f>'Figure 9'!Q19</f>
        <v>8.9075909352407034</v>
      </c>
      <c r="R109" s="5">
        <f>AVERAGE('Figure 14'!O114:O120)</f>
        <v>60.162959205158906</v>
      </c>
      <c r="S109" s="5">
        <f>AVERAGE('Figure 14'!P114:P120)</f>
        <v>68.887687286444503</v>
      </c>
    </row>
    <row r="110" spans="14:19" x14ac:dyDescent="0.25">
      <c r="N110" s="9">
        <v>44006</v>
      </c>
      <c r="O110" s="5">
        <f>AVERAGE('Figure 6'!$O115:$O121)</f>
        <v>17.966625010628338</v>
      </c>
      <c r="P110" s="5">
        <f>AVERAGE('Figure 7'!O107:O113)</f>
        <v>9.2727262382898736</v>
      </c>
      <c r="Q110" s="5">
        <f>(6*Q109+Q116)/7</f>
        <v>9.3061643812034678</v>
      </c>
      <c r="R110" s="5">
        <f>AVERAGE('Figure 14'!O115:O121)</f>
        <v>59.341149499205805</v>
      </c>
      <c r="S110" s="5">
        <f>AVERAGE('Figure 14'!P115:P121)</f>
        <v>70.031151187165619</v>
      </c>
    </row>
    <row r="111" spans="14:19" x14ac:dyDescent="0.25">
      <c r="N111" s="9">
        <v>44007</v>
      </c>
      <c r="O111" s="5">
        <f>AVERAGE('Figure 6'!$O116:$O122)</f>
        <v>17.745796452792199</v>
      </c>
      <c r="P111" s="5">
        <f>AVERAGE('Figure 7'!O108:O114)</f>
        <v>9.638281497636882</v>
      </c>
      <c r="Q111" s="5">
        <f>(5*Q109+2*Q116)/7</f>
        <v>9.7047378271662321</v>
      </c>
      <c r="R111" s="5">
        <f>AVERAGE('Figure 14'!O116:O122)</f>
        <v>59.127595395596757</v>
      </c>
      <c r="S111" s="5">
        <f>AVERAGE('Figure 14'!P116:P122)</f>
        <v>71.37392542825873</v>
      </c>
    </row>
    <row r="112" spans="14:19" x14ac:dyDescent="0.25">
      <c r="N112" s="9">
        <v>44008</v>
      </c>
      <c r="O112" s="5">
        <f>AVERAGE('Figure 6'!$O117:$O123)</f>
        <v>17.990312418106758</v>
      </c>
      <c r="P112" s="5">
        <f>AVERAGE('Figure 7'!O109:O115)</f>
        <v>9.9048643015706457</v>
      </c>
      <c r="Q112" s="5">
        <f>(4*Q109+3*Q116)/7</f>
        <v>10.103311273128996</v>
      </c>
      <c r="R112" s="5">
        <f>AVERAGE('Figure 14'!O117:O123)</f>
        <v>59.07167006256855</v>
      </c>
      <c r="S112" s="5">
        <f>AVERAGE('Figure 14'!P117:P123)</f>
        <v>72.196443899287189</v>
      </c>
    </row>
    <row r="113" spans="14:19" x14ac:dyDescent="0.25">
      <c r="N113" s="9">
        <v>44009</v>
      </c>
      <c r="O113" s="5">
        <f>AVERAGE('Figure 6'!$O118:$O124)</f>
        <v>19.083206210629278</v>
      </c>
      <c r="P113" s="5">
        <f>AVERAGE('Figure 7'!O110:O116)</f>
        <v>10.397806905318507</v>
      </c>
      <c r="Q113" s="5">
        <f>(3*Q109+4*Q116)/7</f>
        <v>10.501884719091763</v>
      </c>
      <c r="R113" s="5">
        <f>AVERAGE('Figure 14'!O118:O124)</f>
        <v>60.97537642087385</v>
      </c>
      <c r="S113" s="5">
        <f>AVERAGE('Figure 14'!P118:P124)</f>
        <v>74.028045881024923</v>
      </c>
    </row>
    <row r="114" spans="14:19" x14ac:dyDescent="0.25">
      <c r="N114" s="9">
        <v>44010</v>
      </c>
      <c r="O114" s="5">
        <f>AVERAGE('Figure 6'!$O119:$O125)</f>
        <v>19.622830676132718</v>
      </c>
      <c r="P114" s="5">
        <f>AVERAGE('Figure 7'!O111:O117)</f>
        <v>10.680360318936218</v>
      </c>
      <c r="Q114" s="5">
        <f>(2*Q109+5*Q116)/7</f>
        <v>10.900458165054529</v>
      </c>
      <c r="R114" s="5">
        <f>AVERAGE('Figure 14'!O119:O125)</f>
        <v>61.034169405359727</v>
      </c>
      <c r="S114" s="5">
        <f>AVERAGE('Figure 14'!P119:P125)</f>
        <v>74.44716489600593</v>
      </c>
    </row>
    <row r="115" spans="14:19" x14ac:dyDescent="0.25">
      <c r="N115" s="9">
        <v>44011</v>
      </c>
      <c r="O115" s="5">
        <f>AVERAGE('Figure 6'!$O120:$O126)</f>
        <v>20.629014840228987</v>
      </c>
      <c r="P115" s="5">
        <f>AVERAGE('Figure 7'!O112:O118)</f>
        <v>10.884102029180132</v>
      </c>
      <c r="Q115" s="5">
        <f>(Q109+6*Q116)/7</f>
        <v>11.299031611017293</v>
      </c>
      <c r="R115" s="5">
        <f>AVERAGE('Figure 14'!O120:O126)</f>
        <v>61.703009811356068</v>
      </c>
      <c r="S115" s="5">
        <f>AVERAGE('Figure 14'!P120:P126)</f>
        <v>75.265977436774861</v>
      </c>
    </row>
    <row r="116" spans="14:19" x14ac:dyDescent="0.25">
      <c r="N116" s="9">
        <v>44012</v>
      </c>
      <c r="O116" s="5">
        <f>AVERAGE('Figure 6'!$O121:$O127)</f>
        <v>21.099708855619571</v>
      </c>
      <c r="P116" s="5">
        <f>AVERAGE('Figure 7'!O113:O119)</f>
        <v>11.349714870268047</v>
      </c>
      <c r="Q116" s="5">
        <f>'Figure 9'!Q20</f>
        <v>11.697605056980057</v>
      </c>
      <c r="R116" s="5">
        <f>AVERAGE('Figure 14'!O121:O127)</f>
        <v>63.201193698669329</v>
      </c>
      <c r="S116" s="5">
        <f>AVERAGE('Figure 14'!P121:P127)</f>
        <v>76.620261348802472</v>
      </c>
    </row>
    <row r="117" spans="14:19" x14ac:dyDescent="0.25">
      <c r="N117" s="9">
        <v>44013</v>
      </c>
      <c r="O117" s="5">
        <f>AVERAGE('Figure 6'!$O122:$O128)</f>
        <v>21.987722798423096</v>
      </c>
      <c r="P117" s="5">
        <f>AVERAGE('Figure 7'!O114:O120)</f>
        <v>12.004419775750213</v>
      </c>
      <c r="Q117" s="5">
        <f>(6*Q116+Q123)/7</f>
        <v>13.065490832948614</v>
      </c>
      <c r="R117" s="5">
        <f>AVERAGE('Figure 14'!O122:O128)</f>
        <v>65.259940042901235</v>
      </c>
      <c r="S117" s="5">
        <f>AVERAGE('Figure 14'!P122:P128)</f>
        <v>77.343777553712613</v>
      </c>
    </row>
    <row r="118" spans="14:19" x14ac:dyDescent="0.25">
      <c r="N118" s="9">
        <v>44014</v>
      </c>
      <c r="O118" s="5">
        <f>AVERAGE('Figure 6'!$O123:$O129)</f>
        <v>22.750559212946779</v>
      </c>
      <c r="P118" s="5">
        <f>AVERAGE('Figure 7'!O115:O121)</f>
        <v>12.535983898006309</v>
      </c>
      <c r="Q118" s="5">
        <f>(5*Q116+2*Q123)/7</f>
        <v>14.433376608917172</v>
      </c>
      <c r="R118" s="5">
        <f>AVERAGE('Figure 14'!O123:O129)</f>
        <v>67.133817257540301</v>
      </c>
      <c r="S118" s="5">
        <f>AVERAGE('Figure 14'!P123:P129)</f>
        <v>78.702095744838388</v>
      </c>
    </row>
    <row r="119" spans="14:19" x14ac:dyDescent="0.25">
      <c r="N119" s="9">
        <v>44015</v>
      </c>
      <c r="O119" s="5">
        <f>AVERAGE('Figure 6'!$O124:$O130)</f>
        <v>23.827476591817987</v>
      </c>
      <c r="P119" s="5">
        <f>AVERAGE('Figure 7'!O116:O122)</f>
        <v>13.436121685388242</v>
      </c>
      <c r="Q119" s="5">
        <f>(4*Q116+3*Q123)/7</f>
        <v>15.801262384885726</v>
      </c>
      <c r="R119" s="5">
        <f>AVERAGE('Figure 14'!O124:O130)</f>
        <v>69.286552358387624</v>
      </c>
      <c r="S119" s="5">
        <f>AVERAGE('Figure 14'!P124:P130)</f>
        <v>79.234798890694847</v>
      </c>
    </row>
    <row r="120" spans="14:19" x14ac:dyDescent="0.25">
      <c r="N120" s="9">
        <v>44016</v>
      </c>
      <c r="O120" s="5">
        <f>AVERAGE('Figure 6'!$O125:$O131)</f>
        <v>24.324354578992352</v>
      </c>
      <c r="P120" s="5">
        <f>AVERAGE('Figure 7'!O117:O123)</f>
        <v>13.960660965053195</v>
      </c>
      <c r="Q120" s="5">
        <f>(3*Q116+4*Q123)/7</f>
        <v>17.169148160854284</v>
      </c>
      <c r="R120" s="5">
        <f>AVERAGE('Figure 14'!O125:O131)</f>
        <v>69.742708383369148</v>
      </c>
      <c r="S120" s="5">
        <f>AVERAGE('Figure 14'!P125:P131)</f>
        <v>79.359823281601621</v>
      </c>
    </row>
    <row r="121" spans="14:19" x14ac:dyDescent="0.25">
      <c r="N121" s="9">
        <v>44017</v>
      </c>
      <c r="O121" s="5">
        <f>AVERAGE('Figure 6'!$O126:$O132)</f>
        <v>25.018132345431777</v>
      </c>
      <c r="P121" s="5">
        <f>AVERAGE('Figure 7'!O118:O124)</f>
        <v>14.681423651722623</v>
      </c>
      <c r="Q121" s="5">
        <f>(2*Q116+5*Q123)/7</f>
        <v>18.537033936822841</v>
      </c>
      <c r="R121" s="5">
        <f>AVERAGE('Figure 14'!O126:O132)</f>
        <v>71.390828355154866</v>
      </c>
      <c r="S121" s="5">
        <f>AVERAGE('Figure 14'!P126:P132)</f>
        <v>80.974522061673994</v>
      </c>
    </row>
    <row r="122" spans="14:19" x14ac:dyDescent="0.25">
      <c r="N122" s="9">
        <v>44018</v>
      </c>
      <c r="O122" s="5">
        <f>AVERAGE('Figure 6'!$O127:$O133)</f>
        <v>25.401091080223274</v>
      </c>
      <c r="P122" s="5">
        <f>AVERAGE('Figure 7'!O119:O125)</f>
        <v>15.141535404327909</v>
      </c>
      <c r="Q122" s="5">
        <f>(Q116+6*Q123)/7</f>
        <v>19.904919712791393</v>
      </c>
      <c r="R122" s="5">
        <f>AVERAGE('Figure 14'!O127:O133)</f>
        <v>72.29283816975348</v>
      </c>
      <c r="S122" s="5">
        <f>AVERAGE('Figure 14'!P127:P133)</f>
        <v>81.887673236422714</v>
      </c>
    </row>
    <row r="123" spans="14:19" x14ac:dyDescent="0.25">
      <c r="N123" s="9">
        <v>44019</v>
      </c>
      <c r="O123" s="5">
        <f>AVERAGE('Figure 6'!$O128:$O134)</f>
        <v>26.438878475310219</v>
      </c>
      <c r="P123" s="5">
        <f>AVERAGE('Figure 7'!O120:O126)</f>
        <v>15.936453911233501</v>
      </c>
      <c r="Q123" s="5">
        <f>'Figure 9'!Q21</f>
        <v>21.272805488759953</v>
      </c>
      <c r="R123" s="5">
        <f>AVERAGE('Figure 14'!O128:O134)</f>
        <v>73.425779311168839</v>
      </c>
      <c r="S123" s="5">
        <f>AVERAGE('Figure 14'!P128:P134)</f>
        <v>82.382808239243076</v>
      </c>
    </row>
    <row r="124" spans="14:19" x14ac:dyDescent="0.25">
      <c r="N124" s="9">
        <v>44020</v>
      </c>
      <c r="O124" s="5">
        <f>AVERAGE('Figure 6'!$O129:$O135)</f>
        <v>27.057008858482988</v>
      </c>
      <c r="P124" s="5">
        <f>AVERAGE('Figure 7'!O121:O127)</f>
        <v>16.829069794235625</v>
      </c>
      <c r="Q124" s="5">
        <f>(6*Q123+Q130)/7</f>
        <v>22.242691164764832</v>
      </c>
      <c r="R124" s="5">
        <f>AVERAGE('Figure 14'!O129:O135)</f>
        <v>75.056935823564899</v>
      </c>
      <c r="S124" s="5">
        <f>AVERAGE('Figure 14'!P129:P135)</f>
        <v>79.816126334475001</v>
      </c>
    </row>
    <row r="125" spans="14:19" x14ac:dyDescent="0.25">
      <c r="N125" s="9">
        <v>44021</v>
      </c>
      <c r="O125" s="5">
        <f>AVERAGE('Figure 6'!$O130:$O136)</f>
        <v>28.019528633653486</v>
      </c>
      <c r="P125" s="5">
        <f>AVERAGE('Figure 7'!O122:O128)</f>
        <v>17.625935252027073</v>
      </c>
      <c r="Q125" s="5">
        <f>(5*Q123+2*Q130)/7</f>
        <v>23.212576840769714</v>
      </c>
      <c r="R125" s="5">
        <f>AVERAGE('Figure 14'!O130:O136)</f>
        <v>77.468926346269186</v>
      </c>
      <c r="S125" s="5">
        <f>AVERAGE('Figure 14'!P130:P136)</f>
        <v>76.501860790824466</v>
      </c>
    </row>
    <row r="126" spans="14:19" x14ac:dyDescent="0.25">
      <c r="N126" s="9">
        <v>44022</v>
      </c>
      <c r="O126" s="5">
        <f>AVERAGE('Figure 6'!$O131:$O137)</f>
        <v>27.853240670032942</v>
      </c>
      <c r="P126" s="5">
        <f>AVERAGE('Figure 7'!O123:O129)</f>
        <v>17.651217304287659</v>
      </c>
      <c r="Q126" s="5">
        <f>(4*Q123+3*Q130)/7</f>
        <v>24.182462516774592</v>
      </c>
      <c r="R126" s="5">
        <f>AVERAGE('Figure 14'!O131:O137)</f>
        <v>77.21200005426337</v>
      </c>
      <c r="S126" s="5">
        <f>AVERAGE('Figure 14'!P131:P137)</f>
        <v>79.779063986050488</v>
      </c>
    </row>
    <row r="127" spans="14:19" x14ac:dyDescent="0.25">
      <c r="N127" s="9">
        <v>44023</v>
      </c>
      <c r="O127" s="5">
        <f>AVERAGE('Figure 6'!$O132:$O138)</f>
        <v>28.139852954424857</v>
      </c>
      <c r="P127" s="5">
        <f>AVERAGE('Figure 7'!O124:O130)</f>
        <v>17.942230314044785</v>
      </c>
      <c r="Q127" s="5">
        <f>(3*Q123+4*Q130)/7</f>
        <v>25.152348192779471</v>
      </c>
      <c r="R127" s="5">
        <f>AVERAGE('Figure 14'!O132:O138)</f>
        <v>77.539061017148612</v>
      </c>
      <c r="S127" s="5">
        <f>AVERAGE('Figure 14'!P132:P138)</f>
        <v>80.336320339828362</v>
      </c>
    </row>
    <row r="128" spans="14:19" x14ac:dyDescent="0.25">
      <c r="N128" s="9">
        <v>44024</v>
      </c>
      <c r="O128" s="5">
        <f>AVERAGE('Figure 6'!$O133:$O139)</f>
        <v>29.231186812884008</v>
      </c>
      <c r="P128" s="5">
        <f>AVERAGE('Figure 7'!O125:O131)</f>
        <v>18.58442466490234</v>
      </c>
      <c r="Q128" s="5">
        <f>(2*Q123+5*Q130)/7</f>
        <v>26.122233868784352</v>
      </c>
      <c r="R128" s="5">
        <f>AVERAGE('Figure 14'!O133:O139)</f>
        <v>78.123455124596902</v>
      </c>
      <c r="S128" s="5">
        <f>AVERAGE('Figure 14'!P133:P139)</f>
        <v>83.35819408699281</v>
      </c>
    </row>
    <row r="129" spans="14:19" x14ac:dyDescent="0.25">
      <c r="N129" s="9">
        <v>44025</v>
      </c>
      <c r="O129" s="5">
        <f>AVERAGE('Figure 6'!$O134:$O140)</f>
        <v>30.124849203856176</v>
      </c>
      <c r="P129" s="5">
        <f>AVERAGE('Figure 7'!O126:O132)</f>
        <v>19.35790089734413</v>
      </c>
      <c r="Q129" s="5">
        <f>(Q123+6*Q130)/7</f>
        <v>27.092119544789234</v>
      </c>
      <c r="R129" s="5">
        <f>AVERAGE('Figure 14'!O134:O140)</f>
        <v>78.911246964576435</v>
      </c>
      <c r="S129" s="5">
        <f>AVERAGE('Figure 14'!P134:P140)</f>
        <v>87.362709333852266</v>
      </c>
    </row>
    <row r="130" spans="14:19" x14ac:dyDescent="0.25">
      <c r="N130" s="9">
        <v>44026</v>
      </c>
      <c r="O130" s="5">
        <f>AVERAGE('Figure 6'!$O135:$O141)</f>
        <v>31.146775512743826</v>
      </c>
      <c r="P130" s="5">
        <f>AVERAGE('Figure 7'!O127:O133)</f>
        <v>20.267432681616295</v>
      </c>
      <c r="Q130" s="5">
        <f>'Figure 9'!Q22</f>
        <v>28.062005220794113</v>
      </c>
      <c r="R130" s="5">
        <f>AVERAGE('Figure 14'!O135:O141)</f>
        <v>79.825788103348302</v>
      </c>
      <c r="S130" s="5">
        <f>AVERAGE('Figure 14'!P135:P141)</f>
        <v>87.702904355302579</v>
      </c>
    </row>
    <row r="131" spans="14:19" x14ac:dyDescent="0.25">
      <c r="N131" s="9">
        <v>44027</v>
      </c>
      <c r="O131" s="5">
        <f>AVERAGE('Figure 6'!$O136:$O142)</f>
        <v>32.473026047092254</v>
      </c>
      <c r="P131" s="5">
        <f>AVERAGE('Figure 7'!O128:O134)</f>
        <v>21.437723946596204</v>
      </c>
      <c r="Q131" s="5">
        <f>(6*Q130+Q137)/7</f>
        <v>30.99545877431607</v>
      </c>
      <c r="R131" s="5">
        <f>AVERAGE('Figure 14'!O136:O142)</f>
        <v>81.109868358429708</v>
      </c>
      <c r="S131" s="5">
        <f>AVERAGE('Figure 14'!P136:P142)</f>
        <v>87.674858450571932</v>
      </c>
    </row>
    <row r="132" spans="14:19" x14ac:dyDescent="0.25">
      <c r="N132" s="9">
        <v>44028</v>
      </c>
      <c r="O132" s="5">
        <f>AVERAGE('Figure 6'!$O137:$O143)</f>
        <v>33.703881258503635</v>
      </c>
      <c r="P132" s="5">
        <f>AVERAGE('Figure 7'!O129:O135)</f>
        <v>22.622880886126364</v>
      </c>
      <c r="Q132" s="5">
        <f>(5*Q130+2*Q137)/7</f>
        <v>33.92891232783802</v>
      </c>
      <c r="R132" s="5">
        <f>AVERAGE('Figure 14'!O137:O143)</f>
        <v>82.33953976774032</v>
      </c>
      <c r="S132" s="5">
        <f>AVERAGE('Figure 14'!P137:P143)</f>
        <v>87.541669266858278</v>
      </c>
    </row>
    <row r="133" spans="14:19" x14ac:dyDescent="0.25">
      <c r="N133" s="9">
        <v>44029</v>
      </c>
      <c r="O133" s="5">
        <f>AVERAGE('Figure 6'!$O138:$O144)</f>
        <v>35.08878962829165</v>
      </c>
      <c r="P133" s="5">
        <f>AVERAGE('Figure 7'!O130:O136)</f>
        <v>23.105499987968301</v>
      </c>
      <c r="Q133" s="5">
        <f>(4*Q130+3*Q137)/7</f>
        <v>36.86236588135997</v>
      </c>
      <c r="R133" s="5">
        <f>AVERAGE('Figure 14'!O138:O144)</f>
        <v>83.957145679052232</v>
      </c>
      <c r="S133" s="5">
        <f>AVERAGE('Figure 14'!P138:P144)</f>
        <v>86.388641314125181</v>
      </c>
    </row>
    <row r="134" spans="14:19" x14ac:dyDescent="0.25">
      <c r="N134" s="9">
        <v>44030</v>
      </c>
      <c r="O134" s="5">
        <f>AVERAGE('Figure 6'!$O139:$O145)</f>
        <v>36.153000894049242</v>
      </c>
      <c r="P134" s="5">
        <f>AVERAGE('Figure 7'!O131:O137)</f>
        <v>23.92227164235203</v>
      </c>
      <c r="Q134" s="5">
        <f>(3*Q130+4*Q137)/7</f>
        <v>39.795819434881935</v>
      </c>
      <c r="R134" s="5">
        <f>AVERAGE('Figure 14'!O139:O145)</f>
        <v>84.370318881114699</v>
      </c>
      <c r="S134" s="5">
        <f>AVERAGE('Figure 14'!P139:P145)</f>
        <v>86.499387752789374</v>
      </c>
    </row>
    <row r="135" spans="14:19" x14ac:dyDescent="0.25">
      <c r="N135" s="9">
        <v>44031</v>
      </c>
      <c r="O135" s="5">
        <f>AVERAGE('Figure 6'!$O140:$O146)</f>
        <v>35.880973756197918</v>
      </c>
      <c r="P135" s="5">
        <f>AVERAGE('Figure 7'!O132:O138)</f>
        <v>23.918908511857346</v>
      </c>
      <c r="Q135" s="5">
        <f>(2*Q130+5*Q137)/7</f>
        <v>42.729272988403885</v>
      </c>
      <c r="R135" s="5">
        <f>AVERAGE('Figure 14'!O140:O146)</f>
        <v>83.764214958049749</v>
      </c>
      <c r="S135" s="5">
        <f>AVERAGE('Figure 14'!P140:P146)</f>
        <v>86.419846857645851</v>
      </c>
    </row>
    <row r="136" spans="14:19" x14ac:dyDescent="0.25">
      <c r="N136" s="9">
        <v>44032</v>
      </c>
      <c r="O136" s="5">
        <f>AVERAGE('Figure 6'!$O141:$O147)</f>
        <v>36.390624973276815</v>
      </c>
      <c r="P136" s="5">
        <f>AVERAGE('Figure 7'!O133:O139)</f>
        <v>24.141492900973258</v>
      </c>
      <c r="Q136" s="5">
        <f>(Q130+6*Q137)/7</f>
        <v>45.662726541925842</v>
      </c>
      <c r="R136" s="5">
        <f>AVERAGE('Figure 14'!O141:O147)</f>
        <v>83.362638637024858</v>
      </c>
      <c r="S136" s="5">
        <f>AVERAGE('Figure 14'!P141:P147)</f>
        <v>86.291695913433728</v>
      </c>
    </row>
    <row r="137" spans="14:19" x14ac:dyDescent="0.25">
      <c r="N137" s="9">
        <v>44033</v>
      </c>
      <c r="O137" s="5">
        <f>AVERAGE('Figure 6'!$O142:$O148)</f>
        <v>37.158276053976465</v>
      </c>
      <c r="P137" s="5">
        <f>AVERAGE('Figure 7'!O134:O140)</f>
        <v>24.612323272688105</v>
      </c>
      <c r="Q137" s="5">
        <f>'Figure 9'!Q23</f>
        <v>48.596180095447799</v>
      </c>
      <c r="R137" s="5">
        <f>AVERAGE('Figure 14'!O142:O148)</f>
        <v>83.863128393147164</v>
      </c>
      <c r="S137" s="5">
        <f>AVERAGE('Figure 14'!P142:P148)</f>
        <v>86.219833013743525</v>
      </c>
    </row>
    <row r="138" spans="14:19" x14ac:dyDescent="0.25">
      <c r="N138" s="9">
        <v>44034</v>
      </c>
      <c r="O138" s="5">
        <f>AVERAGE('Figure 6'!$O143:$O149)</f>
        <v>37.68739261260631</v>
      </c>
      <c r="P138" s="5">
        <f>AVERAGE('Figure 7'!O135:O141)</f>
        <v>25.197840306425547</v>
      </c>
      <c r="Q138" s="5">
        <f>(6*Q137+Q144)/7</f>
        <v>48.712166635368405</v>
      </c>
      <c r="R138" s="5">
        <f>AVERAGE('Figure 14'!O143:O149)</f>
        <v>83.570588264930464</v>
      </c>
      <c r="S138" s="5">
        <f>AVERAGE('Figure 14'!P143:P149)</f>
        <v>86.438246605202025</v>
      </c>
    </row>
    <row r="139" spans="14:19" x14ac:dyDescent="0.25">
      <c r="N139" s="9">
        <v>44035</v>
      </c>
      <c r="O139" s="5">
        <f>AVERAGE('Figure 6'!$O144:$O150)</f>
        <v>37.962547071744474</v>
      </c>
      <c r="P139" s="5">
        <f>AVERAGE('Figure 7'!O136:O142)</f>
        <v>24.851316217720058</v>
      </c>
      <c r="Q139" s="5">
        <f>(5*Q137+2*Q144)/7</f>
        <v>48.82815317528901</v>
      </c>
      <c r="R139" s="5">
        <f>AVERAGE('Figure 14'!O144:O150)</f>
        <v>83.627131643806891</v>
      </c>
      <c r="S139" s="5">
        <f>AVERAGE('Figure 14'!P144:P150)</f>
        <v>86.610464026135176</v>
      </c>
    </row>
    <row r="140" spans="14:19" x14ac:dyDescent="0.25">
      <c r="N140" s="9">
        <v>44036</v>
      </c>
      <c r="O140" s="5">
        <f>AVERAGE('Figure 6'!$O145:$O151)</f>
        <v>37.070262787415565</v>
      </c>
      <c r="P140" s="5">
        <f>AVERAGE('Figure 7'!O137:O143)</f>
        <v>24.811508130599638</v>
      </c>
      <c r="Q140" s="5">
        <f>(4*Q137+3*Q144)/7</f>
        <v>48.944139715209609</v>
      </c>
      <c r="R140" s="5">
        <f>AVERAGE('Figure 14'!O145:O151)</f>
        <v>82.955195601599726</v>
      </c>
      <c r="S140" s="5">
        <f>AVERAGE('Figure 14'!P145:P151)</f>
        <v>86.684413358244939</v>
      </c>
    </row>
    <row r="141" spans="14:19" x14ac:dyDescent="0.25">
      <c r="N141" s="9">
        <v>44037</v>
      </c>
      <c r="O141" s="5">
        <f>AVERAGE('Figure 6'!$O146:$O152)</f>
        <v>37.113961115043203</v>
      </c>
      <c r="P141" s="5">
        <f>AVERAGE('Figure 7'!O138:O144)</f>
        <v>24.984030951131718</v>
      </c>
      <c r="Q141" s="5">
        <f>(3*Q137+4*Q144)/7</f>
        <v>49.060126255130221</v>
      </c>
      <c r="R141" s="5">
        <f>AVERAGE('Figure 14'!O146:O152)</f>
        <v>82.883426553991271</v>
      </c>
      <c r="S141" s="5">
        <f>AVERAGE('Figure 14'!P146:P152)</f>
        <v>86.813914876743297</v>
      </c>
    </row>
    <row r="142" spans="14:19" x14ac:dyDescent="0.25">
      <c r="N142" s="9">
        <v>44038</v>
      </c>
      <c r="O142" s="5">
        <f>AVERAGE('Figure 6'!$O147:$O153)</f>
        <v>37.918378717064051</v>
      </c>
      <c r="P142" s="5">
        <f>AVERAGE('Figure 7'!O139:O145)</f>
        <v>25.723869374351519</v>
      </c>
      <c r="Q142" s="5">
        <f>(2*Q137+5*Q144)/7</f>
        <v>49.17611279505082</v>
      </c>
      <c r="R142" s="5">
        <f>AVERAGE('Figure 14'!O147:O153)</f>
        <v>84.168421593210041</v>
      </c>
      <c r="S142" s="5">
        <f>AVERAGE('Figure 14'!P147:P153)</f>
        <v>87.226318436627338</v>
      </c>
    </row>
    <row r="143" spans="14:19" x14ac:dyDescent="0.25">
      <c r="N143" s="9">
        <v>44039</v>
      </c>
      <c r="O143" s="5">
        <f>AVERAGE('Figure 6'!$O148:$O154)</f>
        <v>37.324050367957838</v>
      </c>
      <c r="P143" s="5">
        <f>AVERAGE('Figure 7'!O140:O146)</f>
        <v>25.79268113400088</v>
      </c>
      <c r="Q143" s="5">
        <f>(Q137+6*Q144)/7</f>
        <v>49.292099334971418</v>
      </c>
      <c r="R143" s="5">
        <f>AVERAGE('Figure 14'!O148:O154)</f>
        <v>84.585224580424409</v>
      </c>
      <c r="S143" s="5">
        <f>AVERAGE('Figure 14'!P148:P154)</f>
        <v>87.439776780554823</v>
      </c>
    </row>
    <row r="144" spans="14:19" x14ac:dyDescent="0.25">
      <c r="N144" s="9">
        <v>44040</v>
      </c>
      <c r="O144" s="5">
        <f>AVERAGE('Figure 6'!$O149:$O155)</f>
        <v>37.239373486782192</v>
      </c>
      <c r="P144" s="5">
        <f>AVERAGE('Figure 7'!O141:O147)</f>
        <v>26.506085257247726</v>
      </c>
      <c r="Q144" s="5">
        <f>'Figure 9'!Q24</f>
        <v>49.408085874892031</v>
      </c>
      <c r="R144" s="5">
        <f>AVERAGE('Figure 14'!O149:O155)</f>
        <v>85.348383281244267</v>
      </c>
      <c r="S144" s="5">
        <f>AVERAGE('Figure 14'!P149:P155)</f>
        <v>88.984703956783548</v>
      </c>
    </row>
    <row r="145" spans="14:19" x14ac:dyDescent="0.25">
      <c r="N145" s="9">
        <v>44041</v>
      </c>
      <c r="O145" s="5">
        <f>AVERAGE('Figure 6'!$O150:$O156)</f>
        <v>36.932375566342778</v>
      </c>
      <c r="P145" s="5">
        <f>AVERAGE('Figure 7'!O142:O148)</f>
        <v>26.491317940056444</v>
      </c>
      <c r="Q145" s="5">
        <f>(6*Q144+Q151)/7</f>
        <v>49.917957778810212</v>
      </c>
      <c r="R145" s="5">
        <f>AVERAGE('Figure 14'!O150:O156)</f>
        <v>85.231259823468363</v>
      </c>
      <c r="S145" s="5">
        <f>AVERAGE('Figure 14'!P150:P156)</f>
        <v>91.950179839347371</v>
      </c>
    </row>
    <row r="146" spans="14:19" x14ac:dyDescent="0.25">
      <c r="N146" s="9">
        <v>44042</v>
      </c>
      <c r="O146" s="5">
        <f>AVERAGE('Figure 6'!$O151:$O157)</f>
        <v>37.448263044563227</v>
      </c>
      <c r="P146" s="5">
        <f>AVERAGE('Figure 7'!O143:O149)</f>
        <v>27.875592565741385</v>
      </c>
      <c r="Q146" s="5">
        <f>(5*Q144+2*Q151)/7</f>
        <v>50.427829682728394</v>
      </c>
      <c r="R146" s="5">
        <f>AVERAGE('Figure 14'!O151:O157)</f>
        <v>85.651571162429164</v>
      </c>
      <c r="S146" s="5">
        <f>AVERAGE('Figure 14'!P151:P157)</f>
        <v>95.107652566369211</v>
      </c>
    </row>
    <row r="147" spans="14:19" x14ac:dyDescent="0.25">
      <c r="N147" s="9">
        <v>44043</v>
      </c>
      <c r="O147" s="5">
        <f>AVERAGE('Figure 6'!$O152:$O158)</f>
        <v>39.081816514821085</v>
      </c>
      <c r="P147" s="5">
        <f>AVERAGE('Figure 7'!O144:O150)</f>
        <v>28.690060447750362</v>
      </c>
      <c r="Q147" s="5">
        <f>(4*Q144+3*Q151)/7</f>
        <v>50.937701586646583</v>
      </c>
      <c r="R147" s="5">
        <f>AVERAGE('Figure 14'!O152:O158)</f>
        <v>87.539065920536373</v>
      </c>
      <c r="S147" s="5">
        <f>AVERAGE('Figure 14'!P152:P158)</f>
        <v>95.256552756611782</v>
      </c>
    </row>
    <row r="148" spans="14:19" x14ac:dyDescent="0.25">
      <c r="N148" s="9">
        <v>44044</v>
      </c>
      <c r="O148" s="5">
        <f>AVERAGE('Figure 6'!$O153:$O159)</f>
        <v>38.122550366761018</v>
      </c>
      <c r="P148" s="5">
        <f>AVERAGE('Figure 7'!O145:O151)</f>
        <v>28.265495277538086</v>
      </c>
      <c r="Q148" s="5">
        <f>(3*Q144+4*Q151)/7</f>
        <v>51.447573490564764</v>
      </c>
      <c r="R148" s="5">
        <f>AVERAGE('Figure 14'!O153:O159)</f>
        <v>87.11457450742121</v>
      </c>
      <c r="S148" s="5">
        <f>AVERAGE('Figure 14'!P153:P159)</f>
        <v>96.22070047921703</v>
      </c>
    </row>
    <row r="149" spans="14:19" x14ac:dyDescent="0.25">
      <c r="N149" s="9">
        <v>44045</v>
      </c>
      <c r="O149" s="5">
        <f>AVERAGE('Figure 6'!$O154:$O160)</f>
        <v>38.594180074066458</v>
      </c>
      <c r="P149" s="5">
        <f>AVERAGE('Figure 7'!O146:O152)</f>
        <v>28.292398733399644</v>
      </c>
      <c r="Q149" s="5">
        <f>(2*Q144+5*Q151)/7</f>
        <v>51.957445394482946</v>
      </c>
      <c r="R149" s="5">
        <f>AVERAGE('Figure 14'!O154:O160)</f>
        <v>86.58490605650114</v>
      </c>
      <c r="S149" s="5">
        <f>AVERAGE('Figure 14'!P154:P160)</f>
        <v>95.909762831989283</v>
      </c>
    </row>
    <row r="150" spans="14:19" x14ac:dyDescent="0.25">
      <c r="N150" s="9">
        <v>44046</v>
      </c>
      <c r="O150" s="5">
        <f>AVERAGE('Figure 6'!$O155:$O161)</f>
        <v>39.675406945791387</v>
      </c>
      <c r="P150" s="5">
        <f>AVERAGE('Figure 7'!O147:O153)</f>
        <v>28.984587892264653</v>
      </c>
      <c r="Q150" s="5">
        <f>(Q144+6*Q151)/7</f>
        <v>52.467317298401134</v>
      </c>
      <c r="R150" s="5">
        <f>AVERAGE('Figure 14'!O155:O161)</f>
        <v>86.763407438053761</v>
      </c>
      <c r="S150" s="5">
        <f>AVERAGE('Figure 14'!P155:P161)</f>
        <v>94.806270172995681</v>
      </c>
    </row>
    <row r="151" spans="14:19" x14ac:dyDescent="0.25">
      <c r="N151" s="9">
        <v>44047</v>
      </c>
      <c r="O151" s="5">
        <f>AVERAGE('Figure 6'!$O156:$O162)</f>
        <v>41.375600711557794</v>
      </c>
      <c r="P151" s="5">
        <f>AVERAGE('Figure 7'!O148:O154)</f>
        <v>29.309016849040656</v>
      </c>
      <c r="Q151" s="5">
        <f>'Figure 9'!Q25</f>
        <v>52.977189202319316</v>
      </c>
      <c r="R151" s="5">
        <f>AVERAGE('Figure 14'!O156:O162)</f>
        <v>86.900177914255053</v>
      </c>
      <c r="S151" s="5">
        <f>AVERAGE('Figure 14'!P156:P162)</f>
        <v>95.116108601161059</v>
      </c>
    </row>
    <row r="152" spans="14:19" x14ac:dyDescent="0.25">
      <c r="N152" s="9">
        <v>44048</v>
      </c>
      <c r="O152" s="5">
        <f>AVERAGE('Figure 6'!$O157:$O163)</f>
        <v>42.027829710373346</v>
      </c>
      <c r="P152" s="5">
        <f>AVERAGE('Figure 7'!O149:O155)</f>
        <v>30.504256612680475</v>
      </c>
      <c r="Q152" s="5">
        <f>(6*Q151+Q158)/7</f>
        <v>53.995757126139225</v>
      </c>
      <c r="R152" s="5">
        <f>AVERAGE('Figure 14'!O157:O163)</f>
        <v>88.3630977507041</v>
      </c>
      <c r="S152" s="5">
        <f>AVERAGE('Figure 14'!P157:P163)</f>
        <v>95.625601492143261</v>
      </c>
    </row>
    <row r="153" spans="14:19" x14ac:dyDescent="0.25">
      <c r="N153" s="9">
        <v>44049</v>
      </c>
      <c r="O153" s="5">
        <f>AVERAGE('Figure 6'!$O158:$O164)</f>
        <v>43.045519794987264</v>
      </c>
      <c r="P153" s="5">
        <f>AVERAGE('Figure 7'!O150:O156)</f>
        <v>30.911076218274779</v>
      </c>
      <c r="Q153" s="5">
        <f>(5*Q151+2*Q158)/7</f>
        <v>55.01432504995914</v>
      </c>
      <c r="R153" s="5">
        <f>AVERAGE('Figure 14'!O158:O164)</f>
        <v>89.324134750828335</v>
      </c>
      <c r="S153" s="5">
        <f>AVERAGE('Figure 14'!P158:P164)</f>
        <v>96.324405179564152</v>
      </c>
    </row>
    <row r="154" spans="14:19" x14ac:dyDescent="0.25">
      <c r="N154" s="9">
        <v>44050</v>
      </c>
      <c r="O154" s="5">
        <f>AVERAGE('Figure 6'!$O159:$O165)</f>
        <v>42.905150811487388</v>
      </c>
      <c r="P154" s="5">
        <f>AVERAGE('Figure 7'!O151:O157)</f>
        <v>31.181674059580441</v>
      </c>
      <c r="Q154" s="5">
        <f>(4*Q151+3*Q158)/7</f>
        <v>56.032892973779056</v>
      </c>
      <c r="R154" s="5">
        <f>AVERAGE('Figure 14'!O159:O165)</f>
        <v>88.02926760753077</v>
      </c>
      <c r="S154" s="5">
        <f>AVERAGE('Figure 14'!P159:P165)</f>
        <v>96.452317386817654</v>
      </c>
    </row>
    <row r="155" spans="14:19" x14ac:dyDescent="0.25">
      <c r="N155" s="9">
        <v>44051</v>
      </c>
      <c r="O155" s="5">
        <f>AVERAGE('Figure 6'!$O160:$O166)</f>
        <v>44.053191023502301</v>
      </c>
      <c r="P155" s="5">
        <f>AVERAGE('Figure 7'!O152:O158)</f>
        <v>31.694871212274098</v>
      </c>
      <c r="Q155" s="5">
        <f>(3*Q151+4*Q158)/7</f>
        <v>57.051460897598972</v>
      </c>
      <c r="R155" s="5">
        <f>AVERAGE('Figure 14'!O160:O166)</f>
        <v>88.054309051221495</v>
      </c>
      <c r="S155" s="5">
        <f>AVERAGE('Figure 14'!P160:P166)</f>
        <v>96.729936412100869</v>
      </c>
    </row>
    <row r="156" spans="14:19" x14ac:dyDescent="0.25">
      <c r="N156" s="9">
        <v>44052</v>
      </c>
      <c r="O156" s="5">
        <f>AVERAGE('Figure 6'!$O161:$O167)</f>
        <v>44.036326096116078</v>
      </c>
      <c r="P156" s="5">
        <f>AVERAGE('Figure 7'!O153:O159)</f>
        <v>31.137131980484646</v>
      </c>
      <c r="Q156" s="5">
        <f>(2*Q151+5*Q158)/7</f>
        <v>58.070028821418887</v>
      </c>
      <c r="R156" s="5">
        <f>AVERAGE('Figure 14'!O161:O167)</f>
        <v>87.815530558038887</v>
      </c>
      <c r="S156" s="5">
        <f>AVERAGE('Figure 14'!P161:P167)</f>
        <v>96.643521782872682</v>
      </c>
    </row>
    <row r="157" spans="14:19" x14ac:dyDescent="0.25">
      <c r="N157" s="9">
        <v>44053</v>
      </c>
      <c r="O157" s="5">
        <f>AVERAGE('Figure 6'!$O162:$O168)</f>
        <v>43.873607465888924</v>
      </c>
      <c r="P157" s="5">
        <f>AVERAGE('Figure 7'!O154:O160)</f>
        <v>29.998949113238901</v>
      </c>
      <c r="Q157" s="5">
        <f>(Q151+6*Q158)/7</f>
        <v>59.088596745238803</v>
      </c>
      <c r="R157" s="5">
        <f>AVERAGE('Figure 14'!O162:O168)</f>
        <v>87.288907387143254</v>
      </c>
      <c r="S157" s="5">
        <f>AVERAGE('Figure 14'!P162:P168)</f>
        <v>97.112878134483935</v>
      </c>
    </row>
    <row r="158" spans="14:19" x14ac:dyDescent="0.25">
      <c r="N158" s="9">
        <v>44054</v>
      </c>
      <c r="O158" s="5">
        <f>AVERAGE('Figure 6'!$O163:$O169)</f>
        <v>43.111176754391373</v>
      </c>
      <c r="P158" s="5">
        <f>AVERAGE('Figure 7'!O155:O161)</f>
        <v>28.998980463133186</v>
      </c>
      <c r="Q158" s="5">
        <f>'Figure 9'!Q26</f>
        <v>60.107164669058712</v>
      </c>
      <c r="R158" s="5">
        <f>AVERAGE('Figure 14'!O163:O169)</f>
        <v>87.218094603026614</v>
      </c>
      <c r="S158" s="5">
        <f>AVERAGE('Figure 14'!P163:P169)</f>
        <v>98.887557567093296</v>
      </c>
    </row>
    <row r="159" spans="14:19" x14ac:dyDescent="0.25">
      <c r="N159" s="9">
        <v>44055</v>
      </c>
      <c r="O159" s="5">
        <f>AVERAGE('Figure 6'!$O164:$O170)</f>
        <v>43.045020991930009</v>
      </c>
      <c r="P159" s="5">
        <f>AVERAGE('Figure 7'!O156:O162)</f>
        <v>27.745001532529979</v>
      </c>
      <c r="Q159" s="5">
        <f>(6*Q158+Q165)/7</f>
        <v>60.637834874419276</v>
      </c>
      <c r="R159" s="5">
        <f>AVERAGE('Figure 14'!O164:O170)</f>
        <v>86.637362565601961</v>
      </c>
      <c r="S159" s="5">
        <f>AVERAGE('Figure 14'!P164:P170)</f>
        <v>99.483309708871616</v>
      </c>
    </row>
    <row r="160" spans="14:19" x14ac:dyDescent="0.25">
      <c r="N160" s="9">
        <v>44056</v>
      </c>
      <c r="O160" s="5">
        <f>AVERAGE('Figure 6'!$O165:$O171)</f>
        <v>42.220685468822587</v>
      </c>
      <c r="P160" s="5">
        <f>AVERAGE('Figure 7'!O157:O163)</f>
        <v>26.597360466816582</v>
      </c>
      <c r="Q160" s="5">
        <f>(5*Q158+2*Q165)/7</f>
        <v>61.168505079779827</v>
      </c>
      <c r="R160" s="5">
        <f>AVERAGE('Figure 14'!O165:O171)</f>
        <v>85.392085155942823</v>
      </c>
      <c r="S160" s="5">
        <f>AVERAGE('Figure 14'!P165:P171)</f>
        <v>100.35400570258192</v>
      </c>
    </row>
    <row r="161" spans="14:19" x14ac:dyDescent="0.25">
      <c r="N161" s="9">
        <v>44057</v>
      </c>
      <c r="O161" s="5">
        <f>AVERAGE('Figure 6'!$O166:$O172)</f>
        <v>42.079246028022609</v>
      </c>
      <c r="P161" s="5">
        <f>AVERAGE('Figure 7'!O158:O164)</f>
        <v>26.052325711845732</v>
      </c>
      <c r="Q161" s="5">
        <f>(4*Q158+3*Q165)/7</f>
        <v>61.699175285140377</v>
      </c>
      <c r="R161" s="5">
        <f>AVERAGE('Figure 14'!O166:O172)</f>
        <v>84.919677491358513</v>
      </c>
      <c r="S161" s="5">
        <f>AVERAGE('Figure 14'!P166:P172)</f>
        <v>100.36575673217949</v>
      </c>
    </row>
    <row r="162" spans="14:19" x14ac:dyDescent="0.25">
      <c r="N162" s="9">
        <v>44058</v>
      </c>
      <c r="O162" s="5">
        <f>AVERAGE('Figure 6'!$O167:$O173)</f>
        <v>42.696254983451993</v>
      </c>
      <c r="P162" s="5">
        <f>AVERAGE('Figure 7'!O159:O165)</f>
        <v>26.153219026390449</v>
      </c>
      <c r="Q162" s="5">
        <f>(3*Q158+4*Q165)/7</f>
        <v>62.229845490500942</v>
      </c>
      <c r="R162" s="5">
        <f>AVERAGE('Figure 14'!O167:O173)</f>
        <v>84.982357218580688</v>
      </c>
      <c r="S162" s="5">
        <f>AVERAGE('Figure 14'!P167:P173)</f>
        <v>100.22246959492828</v>
      </c>
    </row>
    <row r="163" spans="14:19" x14ac:dyDescent="0.25">
      <c r="N163" s="9">
        <v>44059</v>
      </c>
      <c r="O163" s="5">
        <f>AVERAGE('Figure 6'!$O168:$O174)</f>
        <v>43.293997848446224</v>
      </c>
      <c r="P163" s="5">
        <f>AVERAGE('Figure 7'!O160:O166)</f>
        <v>27.054166366768897</v>
      </c>
      <c r="Q163" s="5">
        <f>(2*Q158+5*Q165)/7</f>
        <v>62.760515695861493</v>
      </c>
      <c r="R163" s="5">
        <f>AVERAGE('Figure 14'!O168:O174)</f>
        <v>85.479796925126976</v>
      </c>
      <c r="S163" s="5">
        <f>AVERAGE('Figure 14'!P168:P174)</f>
        <v>100.24262401837191</v>
      </c>
    </row>
    <row r="164" spans="14:19" x14ac:dyDescent="0.25">
      <c r="N164" s="9">
        <v>44060</v>
      </c>
      <c r="O164" s="5">
        <f>AVERAGE('Figure 6'!$O169:$O175)</f>
        <v>43.758181137309634</v>
      </c>
      <c r="P164" s="5">
        <f>AVERAGE('Figure 7'!O161:O167)</f>
        <v>27.622236688070078</v>
      </c>
      <c r="Q164" s="5">
        <f>(Q158+6*Q165)/7</f>
        <v>63.29118590122205</v>
      </c>
      <c r="R164" s="5">
        <f>AVERAGE('Figure 14'!O169:O175)</f>
        <v>86.019300944419768</v>
      </c>
      <c r="S164" s="5">
        <f>AVERAGE('Figure 14'!P169:P175)</f>
        <v>99.845920795297957</v>
      </c>
    </row>
    <row r="165" spans="14:19" x14ac:dyDescent="0.25">
      <c r="N165" s="9">
        <v>44061</v>
      </c>
      <c r="O165" s="5">
        <f>AVERAGE('Figure 6'!$O170:$O176)</f>
        <v>42.85422635102352</v>
      </c>
      <c r="P165" s="5">
        <f>AVERAGE('Figure 7'!O162:O168)</f>
        <v>27.387710663150607</v>
      </c>
      <c r="Q165" s="5">
        <f>'Figure 9'!Q27</f>
        <v>63.821856106582608</v>
      </c>
      <c r="R165" s="5">
        <f>AVERAGE('Figure 14'!O170:O176)</f>
        <v>84.270235121571062</v>
      </c>
      <c r="S165" s="5">
        <f>AVERAGE('Figure 14'!P170:P176)</f>
        <v>97.654120037556467</v>
      </c>
    </row>
    <row r="166" spans="14:19" x14ac:dyDescent="0.25">
      <c r="N166" s="9">
        <v>44062</v>
      </c>
      <c r="O166" s="5">
        <f>AVERAGE('Figure 6'!$O171:$O177)</f>
        <v>43.052407705296638</v>
      </c>
      <c r="P166" s="5">
        <f>AVERAGE('Figure 7'!O163:O169)</f>
        <v>27.390749012200814</v>
      </c>
      <c r="Q166" s="5">
        <f>(6*Q165+Q172)/7</f>
        <v>62.846797669447888</v>
      </c>
      <c r="R166" s="5">
        <f>AVERAGE('Figure 14'!O171:O177)</f>
        <v>83.189295656483495</v>
      </c>
      <c r="S166" s="5">
        <f>AVERAGE('Figure 14'!P171:P177)</f>
        <v>97.076941243522171</v>
      </c>
    </row>
    <row r="167" spans="14:19" x14ac:dyDescent="0.25">
      <c r="N167" s="9">
        <v>44063</v>
      </c>
      <c r="O167" s="5">
        <f>AVERAGE('Figure 6'!$O172:$O178)</f>
        <v>42.143709608232321</v>
      </c>
      <c r="P167" s="5">
        <f>AVERAGE('Figure 7'!O164:O170)</f>
        <v>27.250687438990155</v>
      </c>
      <c r="Q167" s="5">
        <f>(5*Q165+2*Q172)/7</f>
        <v>61.871739232313168</v>
      </c>
      <c r="R167" s="5">
        <f>AVERAGE('Figure 14'!O172:O178)</f>
        <v>82.620005820873089</v>
      </c>
      <c r="S167" s="5">
        <f>AVERAGE('Figure 14'!P172:P178)</f>
        <v>96.494981201283167</v>
      </c>
    </row>
    <row r="168" spans="14:19" x14ac:dyDescent="0.25">
      <c r="N168" s="9">
        <v>44064</v>
      </c>
      <c r="O168" s="5">
        <f>AVERAGE('Figure 6'!$O173:$O179)</f>
        <v>43.770195587551711</v>
      </c>
      <c r="P168" s="5">
        <f>AVERAGE('Figure 7'!O165:O171)</f>
        <v>28.692243018926913</v>
      </c>
      <c r="Q168" s="5">
        <f>(4*Q165+3*Q172)/7</f>
        <v>60.896680795178447</v>
      </c>
      <c r="R168" s="5">
        <f>AVERAGE('Figure 14'!O173:O179)</f>
        <v>83.370939768162984</v>
      </c>
      <c r="S168" s="5">
        <f>AVERAGE('Figure 14'!P173:P179)</f>
        <v>98.765663127198991</v>
      </c>
    </row>
    <row r="169" spans="14:19" x14ac:dyDescent="0.25">
      <c r="N169" s="9">
        <v>44065</v>
      </c>
      <c r="O169" s="5">
        <f>AVERAGE('Figure 6'!$O174:$O180)</f>
        <v>42.222633817733417</v>
      </c>
      <c r="P169" s="5">
        <f>AVERAGE('Figure 7'!O166:O172)</f>
        <v>28.334744793039359</v>
      </c>
      <c r="Q169" s="5">
        <f>(3*Q165+4*Q172)/7</f>
        <v>59.921622358043727</v>
      </c>
      <c r="R169" s="5">
        <f>AVERAGE('Figure 14'!O174:O180)</f>
        <v>83.199501893331259</v>
      </c>
      <c r="S169" s="5">
        <f>AVERAGE('Figure 14'!P174:P180)</f>
        <v>99.15792382914222</v>
      </c>
    </row>
    <row r="170" spans="14:19" x14ac:dyDescent="0.25">
      <c r="N170" s="9">
        <v>44066</v>
      </c>
      <c r="O170" s="5">
        <f>AVERAGE('Figure 6'!$O175:$O181)</f>
        <v>42.674569816142267</v>
      </c>
      <c r="P170" s="5">
        <f>AVERAGE('Figure 7'!O167:O173)</f>
        <v>28.566635837873115</v>
      </c>
      <c r="Q170" s="5">
        <f>(2*Q165+5*Q172)/7</f>
        <v>58.946563920909007</v>
      </c>
      <c r="R170" s="5">
        <f>AVERAGE('Figure 14'!O175:O181)</f>
        <v>83.864952461899534</v>
      </c>
      <c r="S170" s="5">
        <f>AVERAGE('Figure 14'!P175:P181)</f>
        <v>99.404832252130419</v>
      </c>
    </row>
    <row r="171" spans="14:19" x14ac:dyDescent="0.25">
      <c r="N171" s="9">
        <v>44067</v>
      </c>
      <c r="O171" s="5">
        <f>AVERAGE('Figure 6'!$O176:$O182)</f>
        <v>42.820502340656148</v>
      </c>
      <c r="P171" s="5">
        <f>AVERAGE('Figure 7'!O168:O174)</f>
        <v>28.517920466423192</v>
      </c>
      <c r="Q171" s="5">
        <f>(Q165+6*Q172)/7</f>
        <v>57.971505483774294</v>
      </c>
      <c r="R171" s="5">
        <f>AVERAGE('Figure 14'!O176:O182)</f>
        <v>84.810014207224086</v>
      </c>
      <c r="S171" s="5">
        <f>AVERAGE('Figure 14'!P176:P182)</f>
        <v>99.98479154168048</v>
      </c>
    </row>
    <row r="172" spans="14:19" x14ac:dyDescent="0.25">
      <c r="N172" s="9">
        <v>44068</v>
      </c>
      <c r="O172" s="5">
        <f>AVERAGE('Figure 6'!$O177:$O183)</f>
        <v>44.554663754396394</v>
      </c>
      <c r="P172" s="5">
        <f>AVERAGE('Figure 7'!O169:O175)</f>
        <v>29.608973745779402</v>
      </c>
      <c r="Q172" s="5">
        <f>'Figure 9'!Q28</f>
        <v>56.996447046639567</v>
      </c>
      <c r="R172" s="5">
        <f>AVERAGE('Figure 14'!O177:O183)</f>
        <v>87.597811297054221</v>
      </c>
      <c r="S172" s="5">
        <f>AVERAGE('Figure 14'!P177:P183)</f>
        <v>101.65712966303705</v>
      </c>
    </row>
    <row r="173" spans="14:19" x14ac:dyDescent="0.25">
      <c r="N173" s="9">
        <v>44069</v>
      </c>
      <c r="O173" s="5">
        <f>AVERAGE('Figure 6'!$O178:$O184)</f>
        <v>46.005319104072136</v>
      </c>
      <c r="P173" s="5">
        <f>AVERAGE('Figure 7'!O170:O176)</f>
        <v>31.919109291672402</v>
      </c>
      <c r="Q173" s="5">
        <f>(6*Q172+Q179)/7</f>
        <v>60.700162605883634</v>
      </c>
      <c r="R173" s="5">
        <f>AVERAGE('Figure 14'!O178:O184)</f>
        <v>90.689352665008897</v>
      </c>
      <c r="S173" s="5">
        <f>AVERAGE('Figure 14'!P178:P184)</f>
        <v>102.48352521615416</v>
      </c>
    </row>
    <row r="174" spans="14:19" x14ac:dyDescent="0.25">
      <c r="N174" s="9">
        <v>44070</v>
      </c>
      <c r="O174" s="5">
        <f>AVERAGE('Figure 6'!$O179:$O185)</f>
        <v>47.983014948248787</v>
      </c>
      <c r="P174" s="5">
        <f>AVERAGE('Figure 7'!O171:O177)</f>
        <v>34.477470026713</v>
      </c>
      <c r="Q174" s="5">
        <f>(5*Q172+2*Q179)/7</f>
        <v>64.403878165127693</v>
      </c>
      <c r="R174" s="5">
        <f>AVERAGE('Figure 14'!O179:O185)</f>
        <v>93.344109039044156</v>
      </c>
      <c r="S174" s="5">
        <f>AVERAGE('Figure 14'!P179:P185)</f>
        <v>101.19557273237126</v>
      </c>
    </row>
    <row r="175" spans="14:19" x14ac:dyDescent="0.25">
      <c r="N175" s="9">
        <v>44071</v>
      </c>
      <c r="O175" s="5">
        <f>AVERAGE('Figure 6'!$O180:$O186)</f>
        <v>47.836152222988297</v>
      </c>
      <c r="P175" s="5">
        <f>AVERAGE('Figure 7'!O172:O178)</f>
        <v>33.592430003528719</v>
      </c>
      <c r="Q175" s="5">
        <f>(4*Q172+3*Q179)/7</f>
        <v>68.107593724371768</v>
      </c>
      <c r="R175" s="5">
        <f>AVERAGE('Figure 14'!O180:O186)</f>
        <v>95.520861763521495</v>
      </c>
      <c r="S175" s="5">
        <f>AVERAGE('Figure 14'!P180:P186)</f>
        <v>96.975206528236839</v>
      </c>
    </row>
    <row r="176" spans="14:19" x14ac:dyDescent="0.25">
      <c r="N176" s="9">
        <v>44072</v>
      </c>
      <c r="O176" s="5">
        <f>AVERAGE('Figure 6'!$O181:$O187)</f>
        <v>50.608408932797836</v>
      </c>
      <c r="P176" s="5">
        <f>AVERAGE('Figure 7'!O173:O179)</f>
        <v>34.111698145298448</v>
      </c>
      <c r="Q176" s="5">
        <f>(3*Q172+4*Q179)/7</f>
        <v>71.811309283615827</v>
      </c>
      <c r="R176" s="5">
        <f>AVERAGE('Figure 14'!O181:O187)</f>
        <v>97.684620787508749</v>
      </c>
      <c r="S176" s="5">
        <f>AVERAGE('Figure 14'!P181:P187)</f>
        <v>96.041375475785983</v>
      </c>
    </row>
    <row r="177" spans="14:19" x14ac:dyDescent="0.25">
      <c r="N177" s="9">
        <v>44073</v>
      </c>
      <c r="O177" s="5">
        <f>AVERAGE('Figure 6'!$O182:$O188)</f>
        <v>50.447048493868166</v>
      </c>
      <c r="P177" s="5">
        <f>AVERAGE('Figure 7'!O174:O180)</f>
        <v>33.347975280701554</v>
      </c>
      <c r="Q177" s="5">
        <f>(2*Q172+5*Q179)/7</f>
        <v>75.515024842859901</v>
      </c>
      <c r="R177" s="5">
        <f>AVERAGE('Figure 14'!O182:O188)</f>
        <v>97.576249029406213</v>
      </c>
      <c r="S177" s="5">
        <f>AVERAGE('Figure 14'!P182:P188)</f>
        <v>96.206420281421771</v>
      </c>
    </row>
    <row r="178" spans="14:19" x14ac:dyDescent="0.25">
      <c r="N178" s="9">
        <v>44074</v>
      </c>
      <c r="O178" s="5">
        <f>AVERAGE('Figure 6'!$O183:$O189)</f>
        <v>51.32497833844446</v>
      </c>
      <c r="P178" s="5">
        <f>AVERAGE('Figure 7'!O175:O181)</f>
        <v>33.631331297418015</v>
      </c>
      <c r="Q178" s="5">
        <f>(Q172+6*Q179)/7</f>
        <v>79.218740402103961</v>
      </c>
      <c r="R178" s="5">
        <f>AVERAGE('Figure 14'!O183:O189)</f>
        <v>97.805006261706552</v>
      </c>
      <c r="S178" s="5">
        <f>AVERAGE('Figure 14'!P183:P189)</f>
        <v>96.026885581638552</v>
      </c>
    </row>
    <row r="179" spans="14:19" x14ac:dyDescent="0.25">
      <c r="N179" s="9">
        <v>44075</v>
      </c>
      <c r="O179" s="5">
        <f>AVERAGE('Figure 6'!$O184:$O190)</f>
        <v>50.977991183892705</v>
      </c>
      <c r="P179" s="5">
        <f>AVERAGE('Figure 7'!O176:O182)</f>
        <v>32.857158477008021</v>
      </c>
      <c r="Q179" s="5">
        <f>'Figure 9'!Q29</f>
        <v>82.922455961348021</v>
      </c>
      <c r="R179" s="5">
        <f>AVERAGE('Figure 14'!O184:O190)</f>
        <v>96.37512976489802</v>
      </c>
      <c r="S179" s="5">
        <f>AVERAGE('Figure 14'!P184:P190)</f>
        <v>94.737548373321516</v>
      </c>
    </row>
    <row r="180" spans="14:19" x14ac:dyDescent="0.25">
      <c r="N180" s="9">
        <v>44076</v>
      </c>
      <c r="O180" s="5">
        <f>AVERAGE('Figure 6'!$O185:$O191)</f>
        <v>50.643704031778121</v>
      </c>
      <c r="P180" s="5">
        <f>AVERAGE('Figure 7'!O177:O183)</f>
        <v>32.101418691669927</v>
      </c>
      <c r="Q180" s="5">
        <f>(6*Q179+'Figure 9'!Q30)/7</f>
        <v>80.503077085336813</v>
      </c>
      <c r="R180" s="5">
        <f>AVERAGE('Figure 14'!O185:O191)</f>
        <v>94.012618166426847</v>
      </c>
      <c r="S180" s="5">
        <f>AVERAGE('Figure 14'!P185:P191)</f>
        <v>93.498295030950203</v>
      </c>
    </row>
    <row r="181" spans="14:19" x14ac:dyDescent="0.25">
      <c r="N181" s="9">
        <v>44077</v>
      </c>
      <c r="O181" s="5">
        <f>AVERAGE('Figure 6'!$O186:$O192)</f>
        <v>51.471247589298279</v>
      </c>
      <c r="P181" s="5">
        <f>AVERAGE('Figure 7'!O178:O184)</f>
        <v>31.896449368612821</v>
      </c>
      <c r="Q181" s="5">
        <f>(5*Q179+2*'Figure 9'!Q30)/7</f>
        <v>78.083698209325604</v>
      </c>
      <c r="R181" s="5">
        <f>AVERAGE('Figure 14'!O186:O192)</f>
        <v>92.341776665622476</v>
      </c>
      <c r="S181" s="5">
        <f>AVERAGE('Figure 14'!P186:P192)</f>
        <v>93.541669171094014</v>
      </c>
    </row>
    <row r="182" spans="14:19" x14ac:dyDescent="0.25">
      <c r="N182" s="9">
        <v>44078</v>
      </c>
      <c r="O182" s="12">
        <f>AVERAGE('Figure 6'!$O187:$O193)</f>
        <v>51.752492146434861</v>
      </c>
      <c r="P182" s="5">
        <f>AVERAGE('Figure 7'!O179:O185)</f>
        <v>31.370677838836279</v>
      </c>
      <c r="Q182" s="5">
        <f>(4*Q179+3*'Figure 9'!Q30)/7</f>
        <v>75.66431933331441</v>
      </c>
      <c r="R182" s="5">
        <f>AVERAGE('Figure 14'!O187:O193)</f>
        <v>90.795400037101871</v>
      </c>
      <c r="S182" s="5">
        <f>AVERAGE('Figure 14'!P187:P193)</f>
        <v>94.388066998267831</v>
      </c>
    </row>
    <row r="183" spans="14:19" x14ac:dyDescent="0.25">
      <c r="N183" s="9">
        <v>44079</v>
      </c>
      <c r="O183" s="12">
        <f>AVERAGE('Figure 6'!$O188:$O194)</f>
        <v>51.863296830297436</v>
      </c>
      <c r="P183" s="5">
        <f>AVERAGE('Figure 7'!O180:O186)</f>
        <v>31.23166738101698</v>
      </c>
      <c r="Q183" s="5">
        <f>(3*Q179+4*'Figure 9'!Q30)/7</f>
        <v>73.244940457303201</v>
      </c>
      <c r="R183" s="5">
        <f>AVERAGE('Figure 14'!O188:O194)</f>
        <v>90.583942138227613</v>
      </c>
      <c r="S183" s="5">
        <f>AVERAGE('Figure 14'!P188:P194)</f>
        <v>94.878589400122038</v>
      </c>
    </row>
    <row r="184" spans="14:19" x14ac:dyDescent="0.25">
      <c r="N184" s="9">
        <v>44080</v>
      </c>
      <c r="O184" s="12">
        <f>AVERAGE('Figure 6'!$O189:$O195)</f>
        <v>52.672940612655907</v>
      </c>
      <c r="P184" s="5">
        <f>AVERAGE('Figure 7'!O181:O187)</f>
        <v>31.499183382163704</v>
      </c>
      <c r="Q184" s="5">
        <f>(2*Q179+5*'Figure 9'!Q30)/7</f>
        <v>70.825561581291979</v>
      </c>
      <c r="R184" s="5">
        <f>AVERAGE('Figure 14'!O189:O195)</f>
        <v>91.010829133963938</v>
      </c>
      <c r="S184" s="5">
        <f>AVERAGE('Figure 14'!P189:P195)</f>
        <v>94.883269107201201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workbookViewId="0"/>
  </sheetViews>
  <sheetFormatPr defaultRowHeight="15" x14ac:dyDescent="0.25"/>
  <cols>
    <col min="14" max="14" width="11.42578125" style="9" customWidth="1"/>
    <col min="15" max="15" width="17.5703125" customWidth="1"/>
    <col min="16" max="16" width="9.5703125" bestFit="1" customWidth="1"/>
    <col min="32" max="32" width="9.140625" style="41"/>
    <col min="33" max="33" width="10.7109375" style="40" bestFit="1" customWidth="1"/>
    <col min="34" max="34" width="9.140625" style="41"/>
    <col min="40" max="40" width="11.42578125" style="9" customWidth="1"/>
  </cols>
  <sheetData>
    <row r="1" spans="1:45" x14ac:dyDescent="0.25">
      <c r="A1" s="29" t="s">
        <v>169</v>
      </c>
      <c r="AF1" s="39" t="s">
        <v>16</v>
      </c>
      <c r="AG1" s="40">
        <v>43906</v>
      </c>
      <c r="AH1" s="39"/>
    </row>
    <row r="2" spans="1:45" x14ac:dyDescent="0.25">
      <c r="O2" t="s">
        <v>9</v>
      </c>
      <c r="P2" t="s">
        <v>8</v>
      </c>
      <c r="AF2" s="39" t="s">
        <v>17</v>
      </c>
      <c r="AG2" s="40">
        <v>43913</v>
      </c>
      <c r="AH2" s="39"/>
    </row>
    <row r="3" spans="1:45" x14ac:dyDescent="0.25">
      <c r="N3" s="9">
        <v>43891</v>
      </c>
      <c r="O3" s="5">
        <v>58.798902498421846</v>
      </c>
      <c r="P3" s="5"/>
      <c r="AF3" s="39" t="s">
        <v>18</v>
      </c>
      <c r="AG3" s="40">
        <v>43980</v>
      </c>
      <c r="AH3" s="39"/>
    </row>
    <row r="4" spans="1:45" x14ac:dyDescent="0.25">
      <c r="N4" s="9">
        <v>43892</v>
      </c>
      <c r="O4" s="5">
        <v>94.313720051228756</v>
      </c>
      <c r="P4" s="5"/>
      <c r="AF4" s="39" t="s">
        <v>19</v>
      </c>
      <c r="AG4" s="40">
        <v>44001</v>
      </c>
      <c r="AH4" s="39"/>
      <c r="AR4" s="17" t="s">
        <v>35</v>
      </c>
      <c r="AS4" t="s">
        <v>37</v>
      </c>
    </row>
    <row r="5" spans="1:45" x14ac:dyDescent="0.25">
      <c r="N5" s="9">
        <v>43893</v>
      </c>
      <c r="O5" s="5">
        <v>109.56647593554862</v>
      </c>
      <c r="P5" s="5"/>
      <c r="AF5" s="39" t="s">
        <v>20</v>
      </c>
      <c r="AG5" s="40">
        <v>44022</v>
      </c>
      <c r="AH5" s="39"/>
      <c r="AR5" s="18" t="s">
        <v>29</v>
      </c>
      <c r="AS5" s="19">
        <v>63.06240277959796</v>
      </c>
    </row>
    <row r="6" spans="1:45" x14ac:dyDescent="0.25">
      <c r="N6" s="9">
        <v>43894</v>
      </c>
      <c r="O6" s="5">
        <v>109.57856402865713</v>
      </c>
      <c r="P6" s="5">
        <v>90.501135484804209</v>
      </c>
      <c r="AF6" s="39" t="s">
        <v>21</v>
      </c>
      <c r="AG6" s="40">
        <v>44027</v>
      </c>
      <c r="AH6" s="39"/>
      <c r="AR6" s="18" t="s">
        <v>30</v>
      </c>
      <c r="AS6" s="19">
        <v>63.868455505230564</v>
      </c>
    </row>
    <row r="7" spans="1:45" x14ac:dyDescent="0.25">
      <c r="N7" s="9">
        <v>43895</v>
      </c>
      <c r="O7" s="5">
        <v>106.48159457425648</v>
      </c>
      <c r="P7" s="5">
        <v>90.716994290313338</v>
      </c>
      <c r="AF7" s="39" t="s">
        <v>22</v>
      </c>
      <c r="AG7" s="40">
        <v>44055</v>
      </c>
      <c r="AH7" s="39"/>
      <c r="AR7" s="18" t="s">
        <v>31</v>
      </c>
      <c r="AS7" s="19">
        <v>66.293119996328556</v>
      </c>
    </row>
    <row r="8" spans="1:45" x14ac:dyDescent="0.25">
      <c r="N8" s="9">
        <v>43896</v>
      </c>
      <c r="O8" s="5">
        <v>99.850066694927037</v>
      </c>
      <c r="P8" s="5">
        <v>87.511231997936079</v>
      </c>
      <c r="AF8" s="39"/>
      <c r="AH8" s="39"/>
      <c r="AR8" s="18" t="s">
        <v>32</v>
      </c>
      <c r="AS8" s="19">
        <v>64.154969133151965</v>
      </c>
    </row>
    <row r="9" spans="1:45" x14ac:dyDescent="0.25">
      <c r="N9" s="9">
        <v>43897</v>
      </c>
      <c r="O9" s="5">
        <v>54.918624610589639</v>
      </c>
      <c r="P9" s="5">
        <v>82.553732327091097</v>
      </c>
      <c r="AF9" s="39"/>
      <c r="AG9" s="40">
        <v>43906</v>
      </c>
      <c r="AH9" s="39">
        <v>0</v>
      </c>
      <c r="AR9" s="18" t="s">
        <v>33</v>
      </c>
      <c r="AS9" s="19">
        <v>61.370569029985347</v>
      </c>
    </row>
    <row r="10" spans="1:45" x14ac:dyDescent="0.25">
      <c r="N10" s="9">
        <v>43898</v>
      </c>
      <c r="O10" s="5">
        <v>60.309914136985789</v>
      </c>
      <c r="P10" s="5">
        <v>78.138815349773878</v>
      </c>
      <c r="AF10" s="39"/>
      <c r="AG10" s="40">
        <v>43906</v>
      </c>
      <c r="AH10" s="39">
        <v>1</v>
      </c>
      <c r="AR10" s="18" t="s">
        <v>34</v>
      </c>
      <c r="AS10" s="19">
        <v>67.076358046031061</v>
      </c>
    </row>
    <row r="11" spans="1:45" x14ac:dyDescent="0.25">
      <c r="N11" s="9">
        <v>43899</v>
      </c>
      <c r="O11" s="5">
        <v>71.873384004587919</v>
      </c>
      <c r="P11" s="5">
        <v>73.731841976499382</v>
      </c>
      <c r="AF11" s="39"/>
      <c r="AH11" s="39"/>
      <c r="AR11" s="18" t="s">
        <v>28</v>
      </c>
      <c r="AS11" s="19">
        <v>63.869339258325333</v>
      </c>
    </row>
    <row r="12" spans="1:45" x14ac:dyDescent="0.25">
      <c r="N12" s="9">
        <v>43900</v>
      </c>
      <c r="O12" s="5">
        <v>74.863978239633681</v>
      </c>
      <c r="P12" s="5">
        <v>73.45519733135886</v>
      </c>
      <c r="AF12" s="39"/>
      <c r="AG12" s="40">
        <v>43913</v>
      </c>
      <c r="AH12" s="39">
        <v>0</v>
      </c>
      <c r="AN12" s="10"/>
      <c r="AO12" s="15"/>
      <c r="AP12" s="15"/>
      <c r="AR12" s="18" t="s">
        <v>36</v>
      </c>
      <c r="AS12" s="19">
        <v>64.248448768265845</v>
      </c>
    </row>
    <row r="13" spans="1:45" x14ac:dyDescent="0.25">
      <c r="N13" s="9">
        <v>43901</v>
      </c>
      <c r="O13" s="5">
        <v>78.674145187436523</v>
      </c>
      <c r="P13" s="5">
        <v>73.962897241916352</v>
      </c>
      <c r="AF13" s="39"/>
      <c r="AG13" s="40">
        <v>43913</v>
      </c>
      <c r="AH13" s="39">
        <v>1</v>
      </c>
      <c r="AN13" s="10"/>
      <c r="AO13" s="15"/>
      <c r="AP13" s="15"/>
    </row>
    <row r="14" spans="1:45" x14ac:dyDescent="0.25">
      <c r="N14" s="9">
        <v>43902</v>
      </c>
      <c r="O14" s="5">
        <v>75.632780961335015</v>
      </c>
      <c r="P14" s="5">
        <v>73.217579958254419</v>
      </c>
      <c r="AF14" s="39"/>
      <c r="AH14" s="39"/>
      <c r="AN14" s="10"/>
      <c r="AO14" s="15"/>
      <c r="AP14" s="15"/>
    </row>
    <row r="15" spans="1:45" x14ac:dyDescent="0.25">
      <c r="N15" s="9">
        <v>43903</v>
      </c>
      <c r="O15" s="5">
        <v>97.9135541789435</v>
      </c>
      <c r="P15" s="5">
        <v>72.340329772665285</v>
      </c>
      <c r="AF15" s="39"/>
      <c r="AG15" s="40">
        <v>43980</v>
      </c>
      <c r="AH15" s="39">
        <v>0</v>
      </c>
      <c r="AN15" s="10"/>
      <c r="AO15" s="15"/>
      <c r="AP15" s="15"/>
    </row>
    <row r="16" spans="1:45" x14ac:dyDescent="0.25">
      <c r="N16" s="9">
        <v>43904</v>
      </c>
      <c r="O16" s="5">
        <v>58.472523984492028</v>
      </c>
      <c r="P16" s="5">
        <v>70.200046544281122</v>
      </c>
      <c r="AF16" s="39"/>
      <c r="AG16" s="40">
        <v>43980</v>
      </c>
      <c r="AH16" s="39">
        <v>1</v>
      </c>
      <c r="AN16" s="10"/>
      <c r="AO16" s="15"/>
      <c r="AP16" s="15"/>
    </row>
    <row r="17" spans="14:42" x14ac:dyDescent="0.25">
      <c r="N17" s="9">
        <v>43905</v>
      </c>
      <c r="O17" s="5">
        <v>55.092693151352201</v>
      </c>
      <c r="P17" s="5">
        <v>68.673838445809338</v>
      </c>
      <c r="AF17" s="39"/>
      <c r="AH17" s="39"/>
      <c r="AN17" s="10"/>
      <c r="AO17" s="15"/>
      <c r="AP17" s="15"/>
    </row>
    <row r="18" spans="14:42" x14ac:dyDescent="0.25">
      <c r="N18" s="9">
        <v>43906</v>
      </c>
      <c r="O18" s="5">
        <v>65.73263270546407</v>
      </c>
      <c r="P18" s="5">
        <v>69.215730391159454</v>
      </c>
      <c r="AF18" s="39"/>
      <c r="AG18" s="40">
        <v>44001</v>
      </c>
      <c r="AH18" s="39">
        <v>0</v>
      </c>
      <c r="AN18" s="10"/>
      <c r="AO18" s="15"/>
      <c r="AP18" s="15"/>
    </row>
    <row r="19" spans="14:42" x14ac:dyDescent="0.25">
      <c r="N19" s="9">
        <v>43907</v>
      </c>
      <c r="O19" s="5">
        <v>59.881995640944474</v>
      </c>
      <c r="P19" s="5">
        <v>67.097205730370604</v>
      </c>
      <c r="AF19" s="39"/>
      <c r="AG19" s="40">
        <v>44001</v>
      </c>
      <c r="AH19" s="39">
        <v>1</v>
      </c>
      <c r="AN19" s="10"/>
      <c r="AO19" s="15"/>
      <c r="AP19" s="15"/>
    </row>
    <row r="20" spans="14:42" x14ac:dyDescent="0.25">
      <c r="N20" s="9">
        <v>43908</v>
      </c>
      <c r="O20" s="5">
        <v>67.99068849813402</v>
      </c>
      <c r="P20" s="5">
        <v>67.225684891409642</v>
      </c>
      <c r="AF20" s="39"/>
      <c r="AH20" s="39"/>
      <c r="AN20" s="10"/>
      <c r="AO20" s="15"/>
      <c r="AP20" s="15"/>
    </row>
    <row r="21" spans="14:42" x14ac:dyDescent="0.25">
      <c r="N21" s="9">
        <v>43909</v>
      </c>
      <c r="O21" s="5">
        <v>79.426024578785942</v>
      </c>
      <c r="P21" s="5">
        <v>70.199701170192299</v>
      </c>
      <c r="AF21" s="39"/>
      <c r="AG21" s="40">
        <v>44022</v>
      </c>
      <c r="AH21" s="39">
        <v>0</v>
      </c>
      <c r="AN21" s="10"/>
      <c r="AO21" s="15"/>
      <c r="AP21" s="15"/>
    </row>
    <row r="22" spans="14:42" x14ac:dyDescent="0.25">
      <c r="N22" s="9">
        <v>43910</v>
      </c>
      <c r="O22" s="5">
        <v>83.083881553421534</v>
      </c>
      <c r="P22" s="5">
        <v>68.617542469332548</v>
      </c>
      <c r="AF22" s="39"/>
      <c r="AG22" s="40">
        <v>44022</v>
      </c>
      <c r="AH22" s="39">
        <v>1</v>
      </c>
      <c r="AN22" s="10"/>
      <c r="AO22" s="15"/>
      <c r="AP22" s="15"/>
    </row>
    <row r="23" spans="14:42" x14ac:dyDescent="0.25">
      <c r="N23" s="9">
        <v>43911</v>
      </c>
      <c r="O23" s="5">
        <v>59.371878111765284</v>
      </c>
      <c r="P23" s="5">
        <v>67.491622939796898</v>
      </c>
      <c r="AF23" s="39"/>
      <c r="AH23" s="39"/>
      <c r="AN23" s="10"/>
      <c r="AO23" s="15"/>
      <c r="AP23" s="15"/>
    </row>
    <row r="24" spans="14:42" x14ac:dyDescent="0.25">
      <c r="N24" s="9">
        <v>43912</v>
      </c>
      <c r="O24" s="5">
        <v>75.910807102830773</v>
      </c>
      <c r="P24" s="5">
        <v>64.54454583994179</v>
      </c>
      <c r="AF24" s="39"/>
      <c r="AG24" s="40">
        <v>44027</v>
      </c>
      <c r="AH24" s="39">
        <v>0</v>
      </c>
      <c r="AN24" s="10"/>
      <c r="AO24" s="15"/>
      <c r="AP24" s="15"/>
    </row>
    <row r="25" spans="14:42" x14ac:dyDescent="0.25">
      <c r="N25" s="9">
        <v>43913</v>
      </c>
      <c r="O25" s="5">
        <v>54.657521799445789</v>
      </c>
      <c r="P25" s="5">
        <v>59.280008604140598</v>
      </c>
      <c r="AF25" s="39"/>
      <c r="AG25" s="40">
        <v>44027</v>
      </c>
      <c r="AH25" s="39">
        <v>1</v>
      </c>
      <c r="AN25" s="10"/>
      <c r="AO25" s="15"/>
      <c r="AP25" s="15"/>
    </row>
    <row r="26" spans="14:42" x14ac:dyDescent="0.25">
      <c r="N26" s="9">
        <v>43914</v>
      </c>
      <c r="O26" s="5">
        <v>52.000558934194949</v>
      </c>
      <c r="P26" s="5">
        <v>53.387235900785626</v>
      </c>
      <c r="AF26" s="39"/>
      <c r="AH26" s="39"/>
      <c r="AN26" s="10"/>
      <c r="AO26" s="15"/>
      <c r="AP26" s="15"/>
    </row>
    <row r="27" spans="14:42" x14ac:dyDescent="0.25">
      <c r="N27" s="9">
        <v>43915</v>
      </c>
      <c r="O27" s="5">
        <v>47.361148799148225</v>
      </c>
      <c r="P27" s="5">
        <v>52.985911209583044</v>
      </c>
      <c r="AF27" s="39"/>
      <c r="AG27" s="40">
        <v>44055</v>
      </c>
      <c r="AH27" s="39">
        <v>0</v>
      </c>
      <c r="AN27" s="10"/>
      <c r="AO27" s="15"/>
      <c r="AP27" s="15"/>
    </row>
    <row r="28" spans="14:42" x14ac:dyDescent="0.25">
      <c r="N28" s="9">
        <v>43916</v>
      </c>
      <c r="O28" s="5">
        <v>42.57426392817765</v>
      </c>
      <c r="P28" s="5">
        <v>50.946822589221561</v>
      </c>
      <c r="AG28" s="40">
        <v>44055</v>
      </c>
      <c r="AH28" s="39">
        <v>1</v>
      </c>
      <c r="AN28" s="10"/>
      <c r="AO28" s="15"/>
      <c r="AP28" s="15"/>
    </row>
    <row r="29" spans="14:42" x14ac:dyDescent="0.25">
      <c r="N29" s="9">
        <v>43917</v>
      </c>
      <c r="O29" s="5">
        <v>41.834472629936741</v>
      </c>
      <c r="P29" s="5">
        <v>51.281490081282925</v>
      </c>
      <c r="AN29" s="10"/>
      <c r="AO29" s="15"/>
      <c r="AP29" s="15"/>
    </row>
    <row r="30" spans="14:42" x14ac:dyDescent="0.25">
      <c r="N30" s="9">
        <v>43918</v>
      </c>
      <c r="O30" s="5">
        <v>56.562605273347209</v>
      </c>
      <c r="P30" s="5">
        <v>52.279966572045979</v>
      </c>
      <c r="AN30" s="10"/>
      <c r="AO30" s="15"/>
      <c r="AP30" s="15"/>
    </row>
    <row r="31" spans="14:42" x14ac:dyDescent="0.25">
      <c r="N31" s="9">
        <v>43919</v>
      </c>
      <c r="O31" s="5">
        <v>61.637186760300352</v>
      </c>
      <c r="P31" s="5">
        <v>52.926852240395746</v>
      </c>
      <c r="T31" s="29"/>
      <c r="U31" s="29"/>
      <c r="V31" s="29"/>
      <c r="AN31" s="10"/>
      <c r="AO31" s="15"/>
      <c r="AP31" s="15"/>
    </row>
    <row r="32" spans="14:42" x14ac:dyDescent="0.25">
      <c r="N32" s="9">
        <v>43920</v>
      </c>
      <c r="O32" s="5">
        <v>57.000194243875328</v>
      </c>
      <c r="P32" s="5">
        <v>53.873177243747797</v>
      </c>
      <c r="AN32" s="10"/>
      <c r="AO32" s="15"/>
      <c r="AP32" s="15"/>
    </row>
    <row r="33" spans="14:42" x14ac:dyDescent="0.25">
      <c r="N33" s="9">
        <v>43921</v>
      </c>
      <c r="O33" s="5">
        <v>58.989894369536323</v>
      </c>
      <c r="P33" s="5">
        <v>54.703801927346944</v>
      </c>
      <c r="AN33" s="10"/>
      <c r="AO33" s="15"/>
      <c r="AP33" s="15"/>
    </row>
    <row r="34" spans="14:42" x14ac:dyDescent="0.25">
      <c r="N34" s="9">
        <v>43922</v>
      </c>
      <c r="O34" s="5">
        <v>51.889348477596641</v>
      </c>
      <c r="P34" s="5">
        <v>54.620566771942613</v>
      </c>
      <c r="AN34" s="10"/>
      <c r="AO34" s="15"/>
      <c r="AP34" s="15"/>
    </row>
    <row r="35" spans="14:42" x14ac:dyDescent="0.25">
      <c r="N35" s="9">
        <v>43923</v>
      </c>
      <c r="O35" s="5">
        <v>49.198538951641972</v>
      </c>
      <c r="P35" s="5">
        <v>55.255364347183885</v>
      </c>
      <c r="AN35" s="10"/>
      <c r="AO35" s="15"/>
      <c r="AP35" s="15"/>
    </row>
    <row r="36" spans="14:42" x14ac:dyDescent="0.25">
      <c r="N36" s="9">
        <v>43924</v>
      </c>
      <c r="O36" s="5">
        <v>47.648845415130801</v>
      </c>
      <c r="P36" s="5">
        <v>55.633894348524713</v>
      </c>
      <c r="AN36" s="10"/>
      <c r="AO36" s="15"/>
      <c r="AP36" s="15"/>
    </row>
    <row r="37" spans="14:42" x14ac:dyDescent="0.25">
      <c r="N37" s="9">
        <v>43925</v>
      </c>
      <c r="O37" s="5">
        <v>55.979959185516947</v>
      </c>
      <c r="P37" s="5">
        <v>57.546230678291238</v>
      </c>
      <c r="AN37" s="10"/>
      <c r="AO37" s="15"/>
      <c r="AP37" s="15"/>
    </row>
    <row r="38" spans="14:42" x14ac:dyDescent="0.25">
      <c r="N38" s="9">
        <v>43926</v>
      </c>
      <c r="O38" s="5">
        <v>66.080769786989194</v>
      </c>
      <c r="P38" s="5">
        <v>59.1073215597333</v>
      </c>
      <c r="AN38" s="10"/>
      <c r="AO38" s="15"/>
      <c r="AP38" s="15"/>
    </row>
    <row r="39" spans="14:42" x14ac:dyDescent="0.25">
      <c r="N39" s="9">
        <v>43927</v>
      </c>
      <c r="O39" s="5">
        <v>59.649904253261056</v>
      </c>
      <c r="P39" s="5">
        <v>59.198154945091538</v>
      </c>
      <c r="AN39" s="10"/>
      <c r="AO39" s="15"/>
      <c r="AP39" s="15"/>
    </row>
    <row r="40" spans="14:42" x14ac:dyDescent="0.25">
      <c r="N40" s="9">
        <v>43928</v>
      </c>
      <c r="O40" s="5">
        <v>72.376248677902012</v>
      </c>
      <c r="P40" s="5">
        <v>61.422709451146474</v>
      </c>
      <c r="AN40" s="10"/>
      <c r="AO40" s="15"/>
      <c r="AP40" s="15"/>
    </row>
    <row r="41" spans="14:42" x14ac:dyDescent="0.25">
      <c r="N41" s="9">
        <v>43929</v>
      </c>
      <c r="O41" s="5">
        <v>62.816984647691079</v>
      </c>
      <c r="P41" s="5">
        <v>64.370822673268037</v>
      </c>
      <c r="AN41" s="10"/>
      <c r="AO41" s="15"/>
      <c r="AP41" s="15"/>
    </row>
    <row r="42" spans="14:42" x14ac:dyDescent="0.25">
      <c r="N42" s="9">
        <v>43930</v>
      </c>
      <c r="O42" s="5">
        <v>49.834372649149685</v>
      </c>
      <c r="P42" s="5">
        <v>64.493085100708413</v>
      </c>
      <c r="AN42" s="10"/>
      <c r="AO42" s="15"/>
      <c r="AP42" s="15"/>
    </row>
    <row r="43" spans="14:42" x14ac:dyDescent="0.25">
      <c r="N43" s="9">
        <v>43931</v>
      </c>
      <c r="O43" s="5">
        <v>63.22072695751536</v>
      </c>
      <c r="P43" s="5">
        <v>66.887674499446788</v>
      </c>
      <c r="AN43" s="10"/>
      <c r="AO43" s="15"/>
      <c r="AP43" s="15"/>
    </row>
    <row r="44" spans="14:42" x14ac:dyDescent="0.25">
      <c r="N44" s="9">
        <v>43932</v>
      </c>
      <c r="O44" s="5">
        <v>76.61675174036786</v>
      </c>
      <c r="P44" s="5">
        <v>66.275962370858338</v>
      </c>
      <c r="AN44" s="10"/>
      <c r="AO44" s="15"/>
      <c r="AP44" s="15"/>
    </row>
    <row r="45" spans="14:42" x14ac:dyDescent="0.25">
      <c r="N45" s="9">
        <v>43933</v>
      </c>
      <c r="O45" s="5">
        <v>66.936606779071823</v>
      </c>
      <c r="P45" s="5">
        <v>68.450620762621767</v>
      </c>
      <c r="AN45" s="10"/>
      <c r="AO45" s="15"/>
      <c r="AP45" s="15"/>
    </row>
    <row r="46" spans="14:42" x14ac:dyDescent="0.25">
      <c r="N46" s="9">
        <v>43934</v>
      </c>
      <c r="O46" s="5">
        <v>76.412030044429656</v>
      </c>
      <c r="P46" s="5">
        <v>69.561561498245098</v>
      </c>
      <c r="AN46" s="10"/>
      <c r="AO46" s="15"/>
      <c r="AP46" s="15"/>
    </row>
    <row r="47" spans="14:42" x14ac:dyDescent="0.25">
      <c r="N47" s="9">
        <v>43935</v>
      </c>
      <c r="O47" s="5">
        <v>68.094263777782857</v>
      </c>
      <c r="P47" s="5">
        <v>68.893749372895357</v>
      </c>
      <c r="AN47" s="10"/>
      <c r="AO47" s="15"/>
      <c r="AP47" s="15"/>
    </row>
    <row r="48" spans="14:42" x14ac:dyDescent="0.25">
      <c r="N48" s="9">
        <v>43936</v>
      </c>
      <c r="O48" s="5">
        <v>78.039593390035193</v>
      </c>
      <c r="P48" s="5">
        <v>69.759168487953701</v>
      </c>
      <c r="AN48" s="10"/>
      <c r="AO48" s="15"/>
      <c r="AP48" s="15"/>
    </row>
    <row r="49" spans="14:42" x14ac:dyDescent="0.25">
      <c r="N49" s="9">
        <v>43937</v>
      </c>
      <c r="O49" s="5">
        <v>57.610957798512864</v>
      </c>
      <c r="P49" s="5">
        <v>72.245416957081247</v>
      </c>
      <c r="AN49" s="10"/>
      <c r="AO49" s="15"/>
      <c r="AP49" s="15"/>
    </row>
    <row r="50" spans="14:42" x14ac:dyDescent="0.25">
      <c r="N50" s="9">
        <v>43938</v>
      </c>
      <c r="O50" s="5">
        <v>58.54604208006733</v>
      </c>
      <c r="P50" s="5">
        <v>71.144598895042435</v>
      </c>
      <c r="AN50" s="10"/>
      <c r="AO50" s="15"/>
      <c r="AP50" s="15"/>
    </row>
    <row r="51" spans="14:42" x14ac:dyDescent="0.25">
      <c r="N51" s="9">
        <v>43939</v>
      </c>
      <c r="O51" s="5">
        <v>82.6746855457762</v>
      </c>
      <c r="P51" s="5">
        <v>71.815024618729367</v>
      </c>
      <c r="AN51" s="10"/>
      <c r="AO51" s="15"/>
      <c r="AP51" s="15"/>
    </row>
    <row r="52" spans="14:42" x14ac:dyDescent="0.25">
      <c r="N52" s="9">
        <v>43940</v>
      </c>
      <c r="O52" s="5">
        <v>84.340346062964656</v>
      </c>
      <c r="P52" s="5">
        <v>70.371523172986457</v>
      </c>
      <c r="AN52" s="10"/>
      <c r="AO52" s="15"/>
      <c r="AP52" s="15"/>
    </row>
    <row r="53" spans="14:42" x14ac:dyDescent="0.25">
      <c r="N53" s="9">
        <v>43941</v>
      </c>
      <c r="O53" s="5">
        <v>68.706303610157903</v>
      </c>
      <c r="P53" s="5">
        <v>71.809097838726188</v>
      </c>
      <c r="AN53" s="10"/>
      <c r="AO53" s="15"/>
      <c r="AP53" s="15"/>
    </row>
    <row r="54" spans="14:42" x14ac:dyDescent="0.25">
      <c r="N54" s="9">
        <v>43942</v>
      </c>
      <c r="O54" s="5">
        <v>72.787243843591398</v>
      </c>
      <c r="P54" s="5">
        <v>74.109838655991425</v>
      </c>
      <c r="AN54" s="10"/>
      <c r="AO54" s="15"/>
      <c r="AP54" s="15"/>
    </row>
    <row r="55" spans="14:42" x14ac:dyDescent="0.25">
      <c r="N55" s="9">
        <v>43943</v>
      </c>
      <c r="O55" s="5">
        <v>67.935083269834863</v>
      </c>
      <c r="P55" s="5">
        <v>73.110069020384202</v>
      </c>
      <c r="AN55" s="10"/>
      <c r="AO55" s="15"/>
      <c r="AP55" s="15"/>
    </row>
    <row r="56" spans="14:42" x14ac:dyDescent="0.25">
      <c r="N56" s="9">
        <v>43944</v>
      </c>
      <c r="O56" s="5">
        <v>67.67398045869102</v>
      </c>
      <c r="P56" s="5">
        <v>71.328729066527288</v>
      </c>
      <c r="AN56" s="10"/>
      <c r="AO56" s="15"/>
      <c r="AP56" s="15"/>
    </row>
    <row r="57" spans="14:42" x14ac:dyDescent="0.25">
      <c r="N57" s="9">
        <v>43945</v>
      </c>
      <c r="O57" s="5">
        <v>74.651227800923877</v>
      </c>
      <c r="P57" s="5">
        <v>70.094016699015029</v>
      </c>
      <c r="AN57" s="10"/>
      <c r="AO57" s="15"/>
      <c r="AP57" s="15"/>
    </row>
    <row r="58" spans="14:42" x14ac:dyDescent="0.25">
      <c r="N58" s="9">
        <v>43946</v>
      </c>
      <c r="O58" s="5">
        <v>75.676298096525656</v>
      </c>
      <c r="P58" s="5">
        <v>68.47628446700736</v>
      </c>
      <c r="AN58" s="10"/>
      <c r="AO58" s="15"/>
      <c r="AP58" s="15"/>
    </row>
    <row r="59" spans="14:42" x14ac:dyDescent="0.25">
      <c r="N59" s="9">
        <v>43947</v>
      </c>
      <c r="O59" s="5">
        <v>71.870966385966227</v>
      </c>
      <c r="P59" s="5">
        <v>64.885084691512986</v>
      </c>
      <c r="AN59" s="10"/>
      <c r="AO59" s="15"/>
      <c r="AP59" s="15"/>
    </row>
    <row r="60" spans="14:42" x14ac:dyDescent="0.25">
      <c r="N60" s="9">
        <v>43948</v>
      </c>
      <c r="O60" s="5">
        <v>60.063317037572148</v>
      </c>
      <c r="P60" s="5">
        <v>62.148340411745984</v>
      </c>
      <c r="AN60" s="10"/>
      <c r="AO60" s="15"/>
      <c r="AP60" s="15"/>
    </row>
    <row r="61" spans="14:42" x14ac:dyDescent="0.25">
      <c r="N61" s="9">
        <v>43949</v>
      </c>
      <c r="O61" s="5">
        <v>61.463118219537783</v>
      </c>
      <c r="P61" s="5">
        <v>61.12845072747642</v>
      </c>
      <c r="AN61" s="10"/>
      <c r="AO61" s="15"/>
      <c r="AP61" s="15"/>
    </row>
    <row r="62" spans="14:42" x14ac:dyDescent="0.25">
      <c r="N62" s="9">
        <v>43950</v>
      </c>
      <c r="O62" s="5">
        <v>42.796684841374265</v>
      </c>
      <c r="P62" s="5">
        <v>62.284072428650127</v>
      </c>
      <c r="AN62" s="10"/>
      <c r="AO62" s="15"/>
      <c r="AP62" s="15"/>
    </row>
    <row r="63" spans="14:42" x14ac:dyDescent="0.25">
      <c r="N63" s="9">
        <v>43951</v>
      </c>
      <c r="O63" s="5">
        <v>48.516770500321925</v>
      </c>
      <c r="P63" s="5">
        <v>63.06945310661456</v>
      </c>
      <c r="AN63" s="10"/>
      <c r="AO63" s="15"/>
      <c r="AP63" s="15"/>
    </row>
    <row r="64" spans="14:42" x14ac:dyDescent="0.25">
      <c r="N64" s="9">
        <v>43952</v>
      </c>
      <c r="O64" s="5">
        <v>67.51200001103696</v>
      </c>
      <c r="P64" s="5">
        <v>64.201243995660064</v>
      </c>
      <c r="AN64" s="10"/>
      <c r="AO64" s="15"/>
      <c r="AP64" s="15"/>
    </row>
    <row r="65" spans="14:42" x14ac:dyDescent="0.25">
      <c r="N65" s="9">
        <v>43953</v>
      </c>
      <c r="O65" s="5">
        <v>83.765650004741573</v>
      </c>
      <c r="P65" s="5">
        <v>66.645111048112284</v>
      </c>
      <c r="AN65" s="10"/>
      <c r="AO65" s="15"/>
      <c r="AP65" s="15"/>
    </row>
    <row r="66" spans="14:42" x14ac:dyDescent="0.25">
      <c r="N66" s="9">
        <v>43954</v>
      </c>
      <c r="O66" s="5">
        <v>77.368631131717265</v>
      </c>
      <c r="P66" s="5">
        <v>73.378178909553199</v>
      </c>
      <c r="AN66" s="10"/>
      <c r="AO66" s="15"/>
      <c r="AP66" s="15"/>
    </row>
    <row r="67" spans="14:42" x14ac:dyDescent="0.25">
      <c r="N67" s="9">
        <v>43955</v>
      </c>
      <c r="O67" s="5">
        <v>67.985853260890622</v>
      </c>
      <c r="P67" s="5">
        <v>75.840350788712598</v>
      </c>
      <c r="AN67" s="10"/>
      <c r="AO67" s="15"/>
      <c r="AP67" s="15"/>
    </row>
    <row r="68" spans="14:42" x14ac:dyDescent="0.25">
      <c r="N68" s="9">
        <v>43956</v>
      </c>
      <c r="O68" s="5">
        <v>78.570187586703327</v>
      </c>
      <c r="P68" s="5">
        <v>77.004606842106668</v>
      </c>
      <c r="AN68" s="10"/>
      <c r="AO68" s="15"/>
      <c r="AP68" s="15"/>
    </row>
    <row r="69" spans="14:42" x14ac:dyDescent="0.25">
      <c r="N69" s="9">
        <v>43957</v>
      </c>
      <c r="O69" s="5">
        <v>89.928159871460764</v>
      </c>
      <c r="P69" s="5">
        <v>75.444206708842231</v>
      </c>
      <c r="AN69" s="10"/>
      <c r="AO69" s="15"/>
      <c r="AP69" s="15"/>
    </row>
    <row r="70" spans="14:42" x14ac:dyDescent="0.25">
      <c r="N70" s="9">
        <v>43958</v>
      </c>
      <c r="O70" s="5">
        <v>65.751973654437677</v>
      </c>
      <c r="P70" s="5">
        <v>73.957716630584144</v>
      </c>
      <c r="AN70" s="10"/>
      <c r="AO70" s="15"/>
      <c r="AP70" s="15"/>
    </row>
    <row r="71" spans="14:42" x14ac:dyDescent="0.25">
      <c r="N71" s="9">
        <v>43959</v>
      </c>
      <c r="O71" s="5">
        <v>75.661792384795447</v>
      </c>
      <c r="P71" s="5">
        <v>75.231456270132441</v>
      </c>
      <c r="AN71" s="10"/>
      <c r="AO71" s="15"/>
      <c r="AP71" s="15"/>
    </row>
    <row r="72" spans="14:42" x14ac:dyDescent="0.25">
      <c r="N72" s="9">
        <v>43960</v>
      </c>
      <c r="O72" s="5">
        <v>72.842849071890541</v>
      </c>
      <c r="P72" s="5">
        <v>72.451194855174791</v>
      </c>
      <c r="AN72" s="10"/>
      <c r="AO72" s="15"/>
      <c r="AP72" s="15"/>
    </row>
    <row r="73" spans="14:42" x14ac:dyDescent="0.25">
      <c r="N73" s="9">
        <v>43961</v>
      </c>
      <c r="O73" s="5">
        <v>66.963200583910549</v>
      </c>
      <c r="P73" s="5">
        <v>70.564070833891719</v>
      </c>
      <c r="AN73" s="10"/>
      <c r="AO73" s="15"/>
      <c r="AP73" s="15"/>
    </row>
    <row r="74" spans="14:42" x14ac:dyDescent="0.25">
      <c r="N74" s="9">
        <v>43962</v>
      </c>
      <c r="O74" s="5">
        <v>76.902030737728737</v>
      </c>
      <c r="P74" s="5">
        <v>70.871108398847909</v>
      </c>
      <c r="AN74" s="10"/>
      <c r="AO74" s="15"/>
      <c r="AP74" s="15"/>
    </row>
    <row r="75" spans="14:42" x14ac:dyDescent="0.25">
      <c r="N75" s="9">
        <v>43963</v>
      </c>
      <c r="O75" s="5">
        <v>59.108357681999735</v>
      </c>
      <c r="P75" s="5">
        <v>69.489266669500637</v>
      </c>
      <c r="AN75" s="10"/>
      <c r="AO75" s="15"/>
      <c r="AP75" s="15"/>
    </row>
    <row r="76" spans="14:42" x14ac:dyDescent="0.25">
      <c r="N76" s="9">
        <v>43964</v>
      </c>
      <c r="O76" s="5">
        <v>76.71829172247935</v>
      </c>
      <c r="P76" s="5">
        <v>68.72806217775323</v>
      </c>
      <c r="AN76" s="10"/>
      <c r="AO76" s="15"/>
      <c r="AP76" s="15"/>
    </row>
    <row r="77" spans="14:42" x14ac:dyDescent="0.25">
      <c r="N77" s="9">
        <v>43965</v>
      </c>
      <c r="O77" s="5">
        <v>67.901236609131033</v>
      </c>
      <c r="P77" s="5">
        <v>64.676133367780167</v>
      </c>
      <c r="AN77" s="10"/>
      <c r="AO77" s="15"/>
      <c r="AP77" s="15"/>
    </row>
    <row r="78" spans="14:42" x14ac:dyDescent="0.25">
      <c r="N78" s="9">
        <v>43966</v>
      </c>
      <c r="O78" s="5">
        <v>65.988900279364501</v>
      </c>
      <c r="P78" s="5">
        <v>61.720421915704677</v>
      </c>
      <c r="AN78" s="10"/>
      <c r="AO78" s="15"/>
      <c r="AP78" s="15"/>
    </row>
    <row r="79" spans="14:42" x14ac:dyDescent="0.25">
      <c r="N79" s="9">
        <v>43967</v>
      </c>
      <c r="O79" s="5">
        <v>67.514417629658666</v>
      </c>
      <c r="P79" s="5">
        <v>62.563134692412341</v>
      </c>
      <c r="AN79" s="10"/>
      <c r="AO79" s="15"/>
      <c r="AP79" s="15"/>
    </row>
    <row r="80" spans="14:42" x14ac:dyDescent="0.25">
      <c r="N80" s="9">
        <v>43968</v>
      </c>
      <c r="O80" s="5">
        <v>38.599698914099058</v>
      </c>
      <c r="P80" s="5">
        <v>64.351481724294416</v>
      </c>
      <c r="AN80" s="10"/>
      <c r="AO80" s="15"/>
      <c r="AP80" s="15"/>
    </row>
    <row r="81" spans="14:42" x14ac:dyDescent="0.25">
      <c r="N81" s="9">
        <v>43969</v>
      </c>
      <c r="O81" s="5">
        <v>56.212050573200365</v>
      </c>
      <c r="P81" s="5">
        <v>65.945037770085051</v>
      </c>
      <c r="AN81" s="10"/>
      <c r="AO81" s="15"/>
      <c r="AP81" s="15"/>
    </row>
    <row r="82" spans="14:42" x14ac:dyDescent="0.25">
      <c r="N82" s="9">
        <v>43970</v>
      </c>
      <c r="O82" s="5">
        <v>65.007347118953376</v>
      </c>
      <c r="P82" s="5">
        <v>61.839230602256912</v>
      </c>
      <c r="AN82" s="10"/>
      <c r="AO82" s="15"/>
      <c r="AP82" s="15"/>
    </row>
    <row r="83" spans="14:42" x14ac:dyDescent="0.25">
      <c r="N83" s="9">
        <v>43971</v>
      </c>
      <c r="O83" s="5">
        <v>89.2367209456539</v>
      </c>
      <c r="P83" s="5">
        <v>55.844917916790443</v>
      </c>
      <c r="AN83" s="10"/>
      <c r="AO83" s="15"/>
      <c r="AP83" s="15"/>
    </row>
    <row r="84" spans="14:42" x14ac:dyDescent="0.25">
      <c r="N84" s="9">
        <v>43972</v>
      </c>
      <c r="O84" s="5">
        <v>79.056128929665476</v>
      </c>
      <c r="P84" s="5">
        <v>60.154841171108025</v>
      </c>
      <c r="AN84" s="10"/>
      <c r="AO84" s="15"/>
      <c r="AP84" s="15"/>
    </row>
    <row r="85" spans="14:42" x14ac:dyDescent="0.25">
      <c r="N85" s="9">
        <v>43973</v>
      </c>
      <c r="O85" s="5">
        <v>37.248250104567468</v>
      </c>
      <c r="P85" s="5">
        <v>64.535566113632612</v>
      </c>
      <c r="AN85" s="10"/>
      <c r="AO85" s="15"/>
      <c r="AP85" s="15"/>
    </row>
    <row r="86" spans="14:42" x14ac:dyDescent="0.25">
      <c r="N86" s="9">
        <v>43974</v>
      </c>
      <c r="O86" s="5">
        <v>25.554228831393399</v>
      </c>
      <c r="P86" s="5">
        <v>68.836855015729824</v>
      </c>
      <c r="AN86" s="10"/>
      <c r="AO86" s="15"/>
      <c r="AP86" s="15"/>
    </row>
    <row r="87" spans="14:42" x14ac:dyDescent="0.25">
      <c r="N87" s="9">
        <v>43975</v>
      </c>
      <c r="O87" s="5">
        <v>68.769161694322165</v>
      </c>
      <c r="P87" s="5">
        <v>69.512752107540024</v>
      </c>
      <c r="AN87" s="10"/>
      <c r="AO87" s="15"/>
      <c r="AP87" s="15"/>
    </row>
    <row r="88" spans="14:42" x14ac:dyDescent="0.25">
      <c r="N88" s="9">
        <v>43976</v>
      </c>
      <c r="O88" s="5">
        <v>86.877125170872446</v>
      </c>
      <c r="P88" s="5">
        <v>69.996966580058114</v>
      </c>
      <c r="AN88" s="10"/>
      <c r="AO88" s="15"/>
      <c r="AP88" s="15"/>
    </row>
    <row r="89" spans="14:42" x14ac:dyDescent="0.25">
      <c r="N89" s="9">
        <v>43977</v>
      </c>
      <c r="O89" s="5">
        <v>95.11636943363392</v>
      </c>
      <c r="P89" s="5">
        <v>76.189178618415355</v>
      </c>
      <c r="AN89" s="10"/>
      <c r="AO89" s="15"/>
      <c r="AP89" s="15"/>
    </row>
    <row r="90" spans="14:42" x14ac:dyDescent="0.25">
      <c r="N90" s="9">
        <v>43978</v>
      </c>
      <c r="O90" s="5">
        <v>93.968000588325324</v>
      </c>
      <c r="P90" s="5">
        <v>85.473179499841038</v>
      </c>
      <c r="AN90" s="10"/>
      <c r="AO90" s="15"/>
      <c r="AP90" s="15"/>
    </row>
    <row r="91" spans="14:42" x14ac:dyDescent="0.25">
      <c r="N91" s="9">
        <v>43979</v>
      </c>
      <c r="O91" s="5">
        <v>82.445630237292121</v>
      </c>
      <c r="P91" s="5">
        <v>87.919809545003773</v>
      </c>
      <c r="AN91" s="10"/>
      <c r="AO91" s="15"/>
      <c r="AP91" s="15"/>
    </row>
    <row r="92" spans="14:42" x14ac:dyDescent="0.25">
      <c r="N92" s="9">
        <v>43980</v>
      </c>
      <c r="O92" s="5">
        <v>80.593734373068145</v>
      </c>
      <c r="P92" s="5">
        <v>87.684264416432214</v>
      </c>
      <c r="AN92" s="10"/>
      <c r="AO92" s="15"/>
      <c r="AP92" s="15"/>
    </row>
    <row r="93" spans="14:42" x14ac:dyDescent="0.25">
      <c r="N93" s="9">
        <v>43981</v>
      </c>
      <c r="O93" s="5">
        <v>90.542235001373143</v>
      </c>
      <c r="P93" s="5">
        <v>82.893580430484676</v>
      </c>
      <c r="AN93" s="10"/>
      <c r="AO93" s="15"/>
      <c r="AP93" s="15"/>
    </row>
    <row r="94" spans="14:42" x14ac:dyDescent="0.25">
      <c r="N94" s="9">
        <v>43982</v>
      </c>
      <c r="O94" s="5">
        <v>85.895572010461322</v>
      </c>
      <c r="P94" s="5">
        <v>79.489918785216645</v>
      </c>
      <c r="AN94" s="10"/>
      <c r="AO94" s="15"/>
      <c r="AP94" s="15"/>
    </row>
    <row r="95" spans="14:42" x14ac:dyDescent="0.25">
      <c r="N95" s="9">
        <v>43983</v>
      </c>
      <c r="O95" s="5">
        <v>85.228309270871478</v>
      </c>
      <c r="P95" s="5">
        <v>75.085708404652664</v>
      </c>
      <c r="AN95" s="10"/>
      <c r="AO95" s="15"/>
      <c r="AP95" s="15"/>
    </row>
    <row r="96" spans="14:42" x14ac:dyDescent="0.25">
      <c r="N96" s="9">
        <v>43984</v>
      </c>
      <c r="O96" s="5">
        <v>61.581581532001195</v>
      </c>
      <c r="P96" s="5">
        <v>72.180766943632946</v>
      </c>
      <c r="AN96" s="10"/>
      <c r="AO96" s="15"/>
      <c r="AP96" s="15"/>
    </row>
    <row r="97" spans="14:42" x14ac:dyDescent="0.25">
      <c r="N97" s="9">
        <v>43985</v>
      </c>
      <c r="O97" s="5">
        <v>70.142369071449068</v>
      </c>
      <c r="P97" s="5">
        <v>72.139322052975174</v>
      </c>
      <c r="AN97" s="10"/>
      <c r="AO97" s="15"/>
      <c r="AP97" s="15"/>
    </row>
    <row r="98" spans="14:42" x14ac:dyDescent="0.25">
      <c r="N98" s="9">
        <v>43986</v>
      </c>
      <c r="O98" s="5">
        <v>51.616157573344282</v>
      </c>
      <c r="P98" s="5">
        <v>70.570632941579191</v>
      </c>
      <c r="AN98" s="10"/>
      <c r="AO98" s="15"/>
      <c r="AP98" s="15"/>
    </row>
    <row r="99" spans="14:42" x14ac:dyDescent="0.25">
      <c r="N99" s="9">
        <v>43987</v>
      </c>
      <c r="O99" s="5">
        <v>60.25914414593003</v>
      </c>
      <c r="P99" s="5">
        <v>70.196247429304151</v>
      </c>
      <c r="AN99" s="10"/>
      <c r="AO99" s="15"/>
      <c r="AP99" s="15"/>
    </row>
    <row r="100" spans="14:42" x14ac:dyDescent="0.25">
      <c r="N100" s="9">
        <v>43988</v>
      </c>
      <c r="O100" s="5">
        <v>90.252120766768869</v>
      </c>
      <c r="P100" s="5">
        <v>70.554400359404909</v>
      </c>
      <c r="AN100" s="10"/>
      <c r="AO100" s="15"/>
      <c r="AP100" s="15"/>
    </row>
    <row r="101" spans="14:42" x14ac:dyDescent="0.25">
      <c r="N101" s="9">
        <v>43989</v>
      </c>
      <c r="O101" s="5">
        <v>74.914748230689426</v>
      </c>
      <c r="P101" s="5">
        <v>66.372956266126366</v>
      </c>
      <c r="AN101" s="10"/>
      <c r="AO101" s="15"/>
      <c r="AP101" s="15"/>
    </row>
    <row r="102" spans="14:42" x14ac:dyDescent="0.25">
      <c r="N102" s="9">
        <v>43990</v>
      </c>
      <c r="O102" s="5">
        <v>82.607610684946181</v>
      </c>
      <c r="P102" s="5">
        <v>69.800103349433783</v>
      </c>
      <c r="AN102" s="10"/>
      <c r="AO102" s="15"/>
      <c r="AP102" s="15"/>
    </row>
    <row r="103" spans="14:42" x14ac:dyDescent="0.25">
      <c r="N103" s="9">
        <v>43991</v>
      </c>
      <c r="O103" s="5">
        <v>64.088652042706499</v>
      </c>
      <c r="P103" s="5">
        <v>69.904751698344612</v>
      </c>
      <c r="AN103" s="10"/>
      <c r="AO103" s="15"/>
      <c r="AP103" s="15"/>
    </row>
    <row r="104" spans="14:42" x14ac:dyDescent="0.25">
      <c r="N104" s="9">
        <v>43992</v>
      </c>
      <c r="O104" s="5">
        <v>40.872260418499224</v>
      </c>
      <c r="P104" s="5">
        <v>63.945321795848429</v>
      </c>
      <c r="AN104" s="10"/>
      <c r="AO104" s="15"/>
      <c r="AP104" s="15"/>
    </row>
    <row r="105" spans="14:42" x14ac:dyDescent="0.25">
      <c r="N105" s="9">
        <v>43993</v>
      </c>
      <c r="O105" s="5">
        <v>75.60618715649629</v>
      </c>
      <c r="P105" s="5">
        <v>64.898554280976768</v>
      </c>
      <c r="AN105" s="10"/>
      <c r="AO105" s="15"/>
      <c r="AP105" s="15"/>
    </row>
    <row r="106" spans="14:42" x14ac:dyDescent="0.25">
      <c r="N106" s="9">
        <v>43994</v>
      </c>
      <c r="O106" s="5">
        <v>60.991682588305842</v>
      </c>
      <c r="P106" s="5">
        <v>62.099297291134306</v>
      </c>
      <c r="AN106" s="10"/>
      <c r="AO106" s="15"/>
      <c r="AP106" s="15"/>
    </row>
    <row r="107" spans="14:42" x14ac:dyDescent="0.25">
      <c r="N107" s="9">
        <v>43995</v>
      </c>
      <c r="O107" s="5">
        <v>48.536111449295547</v>
      </c>
      <c r="P107" s="5">
        <v>63.516712551629489</v>
      </c>
      <c r="AN107" s="10"/>
      <c r="AO107" s="15"/>
      <c r="AP107" s="15"/>
    </row>
    <row r="108" spans="14:42" x14ac:dyDescent="0.25">
      <c r="N108" s="9">
        <v>43996</v>
      </c>
      <c r="O108" s="5">
        <v>81.5873756265878</v>
      </c>
      <c r="P108" s="5">
        <v>69.030609879554831</v>
      </c>
      <c r="AN108" s="10"/>
      <c r="AO108" s="15"/>
      <c r="AP108" s="15"/>
    </row>
    <row r="109" spans="14:42" x14ac:dyDescent="0.25">
      <c r="N109" s="9">
        <v>43997</v>
      </c>
      <c r="O109" s="5">
        <v>63.012811756048968</v>
      </c>
      <c r="P109" s="5">
        <v>69.706852345453839</v>
      </c>
      <c r="AN109" s="10"/>
      <c r="AO109" s="15"/>
      <c r="AP109" s="15"/>
    </row>
    <row r="110" spans="14:42" x14ac:dyDescent="0.25">
      <c r="N110" s="9">
        <v>43998</v>
      </c>
      <c r="O110" s="5">
        <v>74.010558866172772</v>
      </c>
      <c r="P110" s="5">
        <v>69.510334488918332</v>
      </c>
      <c r="AN110" s="10"/>
      <c r="AO110" s="15"/>
      <c r="AP110" s="15"/>
    </row>
    <row r="111" spans="14:42" x14ac:dyDescent="0.25">
      <c r="N111" s="9">
        <v>43999</v>
      </c>
      <c r="O111" s="5">
        <v>79.469541713976582</v>
      </c>
      <c r="P111" s="5">
        <v>75.142695129307072</v>
      </c>
      <c r="AN111" s="10"/>
      <c r="AO111" s="15"/>
      <c r="AP111" s="15"/>
    </row>
    <row r="112" spans="14:42" x14ac:dyDescent="0.25">
      <c r="N112" s="9">
        <v>44000</v>
      </c>
      <c r="O112" s="5">
        <v>80.339884417789406</v>
      </c>
      <c r="P112" s="5">
        <v>70.10334179941303</v>
      </c>
      <c r="AN112" s="10"/>
      <c r="AO112" s="15"/>
      <c r="AP112" s="15"/>
    </row>
    <row r="113" spans="14:42" x14ac:dyDescent="0.25">
      <c r="N113" s="9">
        <v>44001</v>
      </c>
      <c r="O113" s="5">
        <v>59.616057592557226</v>
      </c>
      <c r="P113" s="5">
        <v>68.069779164472578</v>
      </c>
      <c r="AN113" s="10"/>
      <c r="AO113" s="15"/>
      <c r="AP113" s="15"/>
    </row>
    <row r="114" spans="14:42" x14ac:dyDescent="0.25">
      <c r="N114" s="9">
        <v>44002</v>
      </c>
      <c r="O114" s="5">
        <v>87.962635932016781</v>
      </c>
      <c r="P114" s="5">
        <v>65.062952347252534</v>
      </c>
      <c r="AN114" s="10"/>
      <c r="AO114" s="15"/>
      <c r="AP114" s="15"/>
    </row>
    <row r="115" spans="14:42" x14ac:dyDescent="0.25">
      <c r="N115" s="9">
        <v>44003</v>
      </c>
      <c r="O115" s="5">
        <v>46.31190231732942</v>
      </c>
      <c r="P115" s="5">
        <v>65.918443965246325</v>
      </c>
      <c r="AN115" s="10"/>
      <c r="AO115" s="15"/>
      <c r="AP115" s="15"/>
    </row>
    <row r="116" spans="14:42" x14ac:dyDescent="0.25">
      <c r="N116" s="9">
        <v>44004</v>
      </c>
      <c r="O116" s="5">
        <v>48.777873311465775</v>
      </c>
      <c r="P116" s="5">
        <v>65.461514045744579</v>
      </c>
      <c r="AN116" s="10"/>
      <c r="AO116" s="15"/>
      <c r="AP116" s="15"/>
    </row>
    <row r="117" spans="14:42" x14ac:dyDescent="0.25">
      <c r="N117" s="9">
        <v>44005</v>
      </c>
      <c r="O117" s="5">
        <v>52.962771145632473</v>
      </c>
      <c r="P117" s="5">
        <v>64.335249142120119</v>
      </c>
      <c r="AN117" s="10"/>
      <c r="AO117" s="15"/>
      <c r="AP117" s="15"/>
    </row>
    <row r="118" spans="14:42" x14ac:dyDescent="0.25">
      <c r="N118" s="9">
        <v>44006</v>
      </c>
      <c r="O118" s="5">
        <v>85.457983039933197</v>
      </c>
      <c r="P118" s="5">
        <v>58.958465327454192</v>
      </c>
      <c r="AN118" s="10"/>
      <c r="AO118" s="15"/>
      <c r="AP118" s="15"/>
    </row>
    <row r="119" spans="14:42" x14ac:dyDescent="0.25">
      <c r="N119" s="9">
        <v>44007</v>
      </c>
      <c r="O119" s="5">
        <v>77.141374981277252</v>
      </c>
      <c r="P119" s="5">
        <v>57.437437840314622</v>
      </c>
      <c r="AN119" s="10"/>
      <c r="AO119" s="15"/>
      <c r="AP119" s="15"/>
    </row>
    <row r="120" spans="14:42" x14ac:dyDescent="0.25">
      <c r="N120" s="9">
        <v>44008</v>
      </c>
      <c r="O120" s="5">
        <v>51.732203267185994</v>
      </c>
      <c r="P120" s="5">
        <v>56.45208556492652</v>
      </c>
      <c r="AN120" s="10"/>
      <c r="AO120" s="15"/>
      <c r="AP120" s="15"/>
    </row>
    <row r="121" spans="14:42" x14ac:dyDescent="0.25">
      <c r="N121" s="9">
        <v>44009</v>
      </c>
      <c r="O121" s="5">
        <v>50.325149229355247</v>
      </c>
      <c r="P121" s="5">
        <v>59.718979071023966</v>
      </c>
      <c r="AN121" s="10"/>
      <c r="AO121" s="15"/>
      <c r="AP121" s="15"/>
    </row>
    <row r="122" spans="14:42" x14ac:dyDescent="0.25">
      <c r="N122" s="9">
        <v>44010</v>
      </c>
      <c r="O122" s="5">
        <v>35.664709907352453</v>
      </c>
      <c r="P122" s="5">
        <v>54.866473123178629</v>
      </c>
      <c r="AN122" s="10"/>
      <c r="AO122" s="15"/>
      <c r="AP122" s="15"/>
    </row>
    <row r="123" spans="14:42" x14ac:dyDescent="0.25">
      <c r="N123" s="9">
        <v>44011</v>
      </c>
      <c r="O123" s="5">
        <v>41.880407383749088</v>
      </c>
      <c r="P123" s="5">
        <v>54.704838049613386</v>
      </c>
      <c r="AN123" s="10"/>
      <c r="AO123" s="15"/>
      <c r="AP123" s="15"/>
    </row>
    <row r="124" spans="14:42" x14ac:dyDescent="0.25">
      <c r="N124" s="9">
        <v>44012</v>
      </c>
      <c r="O124" s="5">
        <v>75.831025688314597</v>
      </c>
      <c r="P124" s="5">
        <v>51.848248961027707</v>
      </c>
      <c r="AN124" s="10"/>
      <c r="AO124" s="15"/>
      <c r="AP124" s="15"/>
    </row>
    <row r="125" spans="14:42" x14ac:dyDescent="0.25">
      <c r="N125" s="9">
        <v>44013</v>
      </c>
      <c r="O125" s="5">
        <v>51.490441405015765</v>
      </c>
      <c r="P125" s="5">
        <v>52.886443472004437</v>
      </c>
      <c r="AN125" s="10"/>
      <c r="AO125" s="15"/>
      <c r="AP125" s="15"/>
    </row>
    <row r="126" spans="14:42" x14ac:dyDescent="0.25">
      <c r="N126" s="9">
        <v>44014</v>
      </c>
      <c r="O126" s="5">
        <v>76.009929466320585</v>
      </c>
      <c r="P126" s="5">
        <v>54.00338327523091</v>
      </c>
      <c r="AN126" s="10"/>
      <c r="AO126" s="15"/>
      <c r="AP126" s="15"/>
    </row>
    <row r="127" spans="14:42" x14ac:dyDescent="0.25">
      <c r="N127" s="9">
        <v>44015</v>
      </c>
      <c r="O127" s="5">
        <v>31.7360796470862</v>
      </c>
      <c r="P127" s="5">
        <v>58.82031569192835</v>
      </c>
      <c r="AN127" s="10"/>
      <c r="AO127" s="15"/>
      <c r="AP127" s="15"/>
    </row>
    <row r="128" spans="14:42" x14ac:dyDescent="0.25">
      <c r="N128" s="9">
        <v>44016</v>
      </c>
      <c r="O128" s="5">
        <v>57.592510806192386</v>
      </c>
      <c r="P128" s="5">
        <v>57.523781362518278</v>
      </c>
      <c r="AN128" s="10"/>
      <c r="AO128" s="15"/>
      <c r="AP128" s="15"/>
    </row>
    <row r="129" spans="14:42" x14ac:dyDescent="0.25">
      <c r="N129" s="9">
        <v>44017</v>
      </c>
      <c r="O129" s="5">
        <v>43.483288529937717</v>
      </c>
      <c r="P129" s="5">
        <v>59.311437646222728</v>
      </c>
      <c r="AN129" s="10"/>
      <c r="AO129" s="15"/>
      <c r="AP129" s="15"/>
    </row>
    <row r="130" spans="14:42" x14ac:dyDescent="0.25">
      <c r="N130" s="9">
        <v>44018</v>
      </c>
      <c r="O130" s="5">
        <v>75.598934300631186</v>
      </c>
      <c r="P130" s="5">
        <v>58.070508545111821</v>
      </c>
      <c r="AN130" s="10"/>
      <c r="AO130" s="15"/>
      <c r="AP130" s="15"/>
    </row>
    <row r="131" spans="14:42" x14ac:dyDescent="0.25">
      <c r="N131" s="9">
        <v>44019</v>
      </c>
      <c r="O131" s="5">
        <v>66.755285382444143</v>
      </c>
      <c r="P131" s="5">
        <v>63.625850763694913</v>
      </c>
      <c r="AN131" s="10"/>
      <c r="AO131" s="15"/>
      <c r="AP131" s="15"/>
    </row>
    <row r="132" spans="14:42" x14ac:dyDescent="0.25">
      <c r="N132" s="9">
        <v>44020</v>
      </c>
      <c r="O132" s="5">
        <v>64.00403539094691</v>
      </c>
      <c r="P132" s="5">
        <v>64.849165786276288</v>
      </c>
      <c r="AN132" s="10"/>
      <c r="AO132" s="15"/>
      <c r="AP132" s="15"/>
    </row>
    <row r="133" spans="14:42" x14ac:dyDescent="0.25">
      <c r="N133" s="9">
        <v>44021</v>
      </c>
      <c r="O133" s="5">
        <v>67.32342575854419</v>
      </c>
      <c r="P133" s="5">
        <v>67.900545860953414</v>
      </c>
      <c r="AN133" s="10"/>
      <c r="AO133" s="15"/>
      <c r="AP133" s="15"/>
    </row>
    <row r="134" spans="14:42" x14ac:dyDescent="0.25">
      <c r="N134" s="9">
        <v>44022</v>
      </c>
      <c r="O134" s="5">
        <v>70.623475177167833</v>
      </c>
      <c r="P134" s="5">
        <v>65.174162803850834</v>
      </c>
      <c r="AN134" s="10"/>
      <c r="AO134" s="15"/>
      <c r="AP134" s="15"/>
    </row>
    <row r="135" spans="14:42" x14ac:dyDescent="0.25">
      <c r="N135" s="9">
        <v>44023</v>
      </c>
      <c r="O135" s="5">
        <v>66.155715964261958</v>
      </c>
      <c r="P135" s="5">
        <v>64.559396925760822</v>
      </c>
      <c r="AN135" s="10"/>
      <c r="AO135" s="15"/>
      <c r="AP135" s="15"/>
    </row>
    <row r="136" spans="14:42" x14ac:dyDescent="0.25">
      <c r="N136" s="9">
        <v>44024</v>
      </c>
      <c r="O136" s="5">
        <v>64.842949052677611</v>
      </c>
      <c r="P136" s="5">
        <v>63.831348346539599</v>
      </c>
      <c r="AN136" s="10"/>
      <c r="AO136" s="15"/>
      <c r="AP136" s="15"/>
    </row>
    <row r="137" spans="14:42" x14ac:dyDescent="0.25">
      <c r="N137" s="9">
        <v>44025</v>
      </c>
      <c r="O137" s="5">
        <v>56.514252900913164</v>
      </c>
      <c r="P137" s="5">
        <v>62.664329300435021</v>
      </c>
      <c r="AN137" s="10"/>
      <c r="AO137" s="15"/>
      <c r="AP137" s="15"/>
    </row>
    <row r="138" spans="14:42" x14ac:dyDescent="0.25">
      <c r="N138" s="9">
        <v>44026</v>
      </c>
      <c r="O138" s="5">
        <v>62.451924235814026</v>
      </c>
      <c r="P138" s="5">
        <v>60.0457029590426</v>
      </c>
      <c r="AN138" s="10"/>
      <c r="AO138" s="15"/>
      <c r="AP138" s="15"/>
    </row>
    <row r="139" spans="14:42" x14ac:dyDescent="0.25">
      <c r="N139" s="9">
        <v>44027</v>
      </c>
      <c r="O139" s="5">
        <v>58.907695336398447</v>
      </c>
      <c r="P139" s="5">
        <v>60.126175121736409</v>
      </c>
      <c r="AN139" s="10"/>
      <c r="AO139" s="15"/>
      <c r="AP139" s="15"/>
    </row>
    <row r="140" spans="14:42" x14ac:dyDescent="0.25">
      <c r="N140" s="9">
        <v>44028</v>
      </c>
      <c r="O140" s="5">
        <v>59.154292435812081</v>
      </c>
      <c r="P140" s="5">
        <v>59.033066130638147</v>
      </c>
      <c r="AN140" s="10"/>
      <c r="AO140" s="15"/>
      <c r="AP140" s="15"/>
    </row>
    <row r="141" spans="14:42" x14ac:dyDescent="0.25">
      <c r="N141" s="9">
        <v>44029</v>
      </c>
      <c r="O141" s="5">
        <v>52.293090787420923</v>
      </c>
      <c r="P141" s="5">
        <v>59.69307601436288</v>
      </c>
      <c r="AN141" s="10"/>
      <c r="AO141" s="15"/>
      <c r="AP141" s="15"/>
    </row>
    <row r="142" spans="14:42" x14ac:dyDescent="0.25">
      <c r="N142" s="9">
        <v>44030</v>
      </c>
      <c r="O142" s="5">
        <v>66.719021103118607</v>
      </c>
      <c r="P142" s="5">
        <v>62.695412968428343</v>
      </c>
      <c r="AN142" s="10"/>
      <c r="AO142" s="15"/>
      <c r="AP142" s="15"/>
    </row>
    <row r="143" spans="14:42" x14ac:dyDescent="0.25">
      <c r="N143" s="9">
        <v>44031</v>
      </c>
      <c r="O143" s="5">
        <v>57.191186114989812</v>
      </c>
      <c r="P143" s="5">
        <v>60.553402869600099</v>
      </c>
      <c r="AN143" s="10"/>
      <c r="AO143" s="15"/>
      <c r="AP143" s="15"/>
    </row>
    <row r="144" spans="14:42" x14ac:dyDescent="0.25">
      <c r="N144" s="9">
        <v>44032</v>
      </c>
      <c r="O144" s="5">
        <v>61.134322086986273</v>
      </c>
      <c r="P144" s="5">
        <v>61.490057398465339</v>
      </c>
      <c r="AN144" s="10"/>
      <c r="AO144" s="15"/>
      <c r="AP144" s="15"/>
    </row>
    <row r="145" spans="14:42" x14ac:dyDescent="0.25">
      <c r="N145" s="9">
        <v>44033</v>
      </c>
      <c r="O145" s="5">
        <v>83.468282914272194</v>
      </c>
      <c r="P145" s="5">
        <v>62.765178534368893</v>
      </c>
      <c r="AN145" s="10"/>
      <c r="AO145" s="15"/>
      <c r="AP145" s="15"/>
    </row>
    <row r="146" spans="14:42" x14ac:dyDescent="0.25">
      <c r="N146" s="9">
        <v>44034</v>
      </c>
      <c r="O146" s="5">
        <v>43.913624644600731</v>
      </c>
      <c r="P146" s="5">
        <v>61.641676623454941</v>
      </c>
      <c r="AN146" s="10"/>
      <c r="AO146" s="15"/>
      <c r="AP146" s="15"/>
    </row>
    <row r="147" spans="14:42" x14ac:dyDescent="0.25">
      <c r="N147" s="9">
        <v>44035</v>
      </c>
      <c r="O147" s="5">
        <v>65.710874137868743</v>
      </c>
      <c r="P147" s="5">
        <v>62.400808870669472</v>
      </c>
      <c r="AN147" s="10"/>
      <c r="AO147" s="15"/>
      <c r="AP147" s="15"/>
    </row>
    <row r="148" spans="14:42" x14ac:dyDescent="0.25">
      <c r="N148" s="9">
        <v>44036</v>
      </c>
      <c r="O148" s="5">
        <v>61.218938738745855</v>
      </c>
      <c r="P148" s="5">
        <v>58.038388754852058</v>
      </c>
      <c r="AN148" s="10"/>
      <c r="AO148" s="15"/>
      <c r="AP148" s="15"/>
    </row>
    <row r="149" spans="14:42" x14ac:dyDescent="0.25">
      <c r="N149" s="9">
        <v>44037</v>
      </c>
      <c r="O149" s="5">
        <v>58.854507726720996</v>
      </c>
      <c r="P149" s="5">
        <v>55.610063536396488</v>
      </c>
      <c r="AN149" s="10"/>
      <c r="AO149" s="15"/>
      <c r="AP149" s="15"/>
    </row>
    <row r="150" spans="14:42" x14ac:dyDescent="0.25">
      <c r="N150" s="9">
        <v>44038</v>
      </c>
      <c r="O150" s="5">
        <v>62.505111845491477</v>
      </c>
      <c r="P150" s="5">
        <v>60.072296763881333</v>
      </c>
      <c r="AN150" s="10"/>
      <c r="AO150" s="15"/>
      <c r="AP150" s="15"/>
    </row>
    <row r="151" spans="14:42" x14ac:dyDescent="0.25">
      <c r="N151" s="9">
        <v>44039</v>
      </c>
      <c r="O151" s="5">
        <v>30.597381276264414</v>
      </c>
      <c r="P151" s="5">
        <v>55.772043984050548</v>
      </c>
      <c r="AN151" s="10"/>
      <c r="AO151" s="15"/>
      <c r="AP151" s="15"/>
    </row>
    <row r="152" spans="14:42" x14ac:dyDescent="0.25">
      <c r="N152" s="9">
        <v>44040</v>
      </c>
      <c r="O152" s="5">
        <v>66.470006385083266</v>
      </c>
      <c r="P152" s="5">
        <v>56.1253616769079</v>
      </c>
      <c r="AN152" s="10"/>
      <c r="AO152" s="15"/>
      <c r="AP152" s="15"/>
    </row>
    <row r="153" spans="14:42" x14ac:dyDescent="0.25">
      <c r="N153" s="9">
        <v>44041</v>
      </c>
      <c r="O153" s="5">
        <v>75.149257236994558</v>
      </c>
      <c r="P153" s="5">
        <v>56.316008173933575</v>
      </c>
      <c r="AN153" s="10"/>
      <c r="AO153" s="15"/>
      <c r="AP153" s="15"/>
    </row>
    <row r="154" spans="14:42" x14ac:dyDescent="0.25">
      <c r="N154" s="9">
        <v>44042</v>
      </c>
      <c r="O154" s="5">
        <v>35.609104679053303</v>
      </c>
      <c r="P154" s="5">
        <v>56.011042853510261</v>
      </c>
      <c r="AN154" s="10"/>
      <c r="AO154" s="15"/>
      <c r="AP154" s="15"/>
    </row>
    <row r="155" spans="14:42" x14ac:dyDescent="0.25">
      <c r="N155" s="9">
        <v>44043</v>
      </c>
      <c r="O155" s="5">
        <v>63.692162588747316</v>
      </c>
      <c r="P155" s="5">
        <v>60.63767414727085</v>
      </c>
      <c r="AN155" s="10"/>
      <c r="AO155" s="15"/>
      <c r="AP155" s="15"/>
    </row>
    <row r="156" spans="14:42" x14ac:dyDescent="0.25">
      <c r="N156" s="9">
        <v>44044</v>
      </c>
      <c r="O156" s="5">
        <v>60.189033205900664</v>
      </c>
      <c r="P156" s="5">
        <v>54.391929125147342</v>
      </c>
      <c r="AN156" s="10"/>
      <c r="AO156" s="15"/>
      <c r="AP156" s="15"/>
    </row>
    <row r="157" spans="14:42" x14ac:dyDescent="0.25">
      <c r="N157" s="9">
        <v>44045</v>
      </c>
      <c r="O157" s="5">
        <v>60.370354602528344</v>
      </c>
      <c r="P157" s="5">
        <v>51.486987664127625</v>
      </c>
      <c r="AN157" s="10"/>
      <c r="AO157" s="15"/>
      <c r="AP157" s="15"/>
    </row>
    <row r="158" spans="14:42" x14ac:dyDescent="0.25">
      <c r="N158" s="9">
        <v>44046</v>
      </c>
      <c r="O158" s="5">
        <v>62.983800332588537</v>
      </c>
      <c r="P158" s="5">
        <v>56.690393686208623</v>
      </c>
      <c r="AN158" s="10"/>
      <c r="AO158" s="15"/>
      <c r="AP158" s="15"/>
    </row>
    <row r="159" spans="14:42" x14ac:dyDescent="0.25">
      <c r="N159" s="9">
        <v>44047</v>
      </c>
      <c r="O159" s="5">
        <v>22.749791230218722</v>
      </c>
      <c r="P159" s="5">
        <v>55.954056128855861</v>
      </c>
      <c r="AN159" s="10"/>
      <c r="AO159" s="15"/>
      <c r="AP159" s="15"/>
    </row>
    <row r="160" spans="14:42" x14ac:dyDescent="0.25">
      <c r="N160" s="9">
        <v>44048</v>
      </c>
      <c r="O160" s="5">
        <v>54.814667009856443</v>
      </c>
      <c r="P160" s="5">
        <v>59.281044726407039</v>
      </c>
      <c r="AN160" s="10"/>
      <c r="AO160" s="15"/>
      <c r="AP160" s="15"/>
    </row>
    <row r="161" spans="14:42" x14ac:dyDescent="0.25">
      <c r="N161" s="9">
        <v>44049</v>
      </c>
      <c r="O161" s="5">
        <v>72.032946833620286</v>
      </c>
      <c r="P161" s="5">
        <v>60.900503828858788</v>
      </c>
      <c r="AN161" s="10"/>
      <c r="AO161" s="15"/>
      <c r="AP161" s="15"/>
    </row>
    <row r="162" spans="14:42" x14ac:dyDescent="0.25">
      <c r="N162" s="9">
        <v>44050</v>
      </c>
      <c r="O162" s="5">
        <v>58.537799687277989</v>
      </c>
      <c r="P162" s="5">
        <v>60.279175843081283</v>
      </c>
      <c r="AN162" s="10"/>
      <c r="AO162" s="15"/>
      <c r="AP162" s="15"/>
    </row>
    <row r="163" spans="14:42" x14ac:dyDescent="0.25">
      <c r="N163" s="9">
        <v>44051</v>
      </c>
      <c r="O163" s="5">
        <v>83.477953388759005</v>
      </c>
      <c r="P163" s="5">
        <v>65.621767622954579</v>
      </c>
      <c r="AN163" s="10"/>
      <c r="AO163" s="15"/>
      <c r="AP163" s="15"/>
    </row>
    <row r="164" spans="14:42" x14ac:dyDescent="0.25">
      <c r="N164" s="9">
        <v>44052</v>
      </c>
      <c r="O164" s="5">
        <v>71.706568319690462</v>
      </c>
      <c r="P164" s="5">
        <v>69.010923556492386</v>
      </c>
      <c r="AN164" s="10"/>
      <c r="AO164" s="15"/>
      <c r="AP164" s="15"/>
    </row>
    <row r="165" spans="14:42" x14ac:dyDescent="0.25">
      <c r="N165" s="9">
        <v>44053</v>
      </c>
      <c r="O165" s="5">
        <v>58.634504432146088</v>
      </c>
      <c r="P165" s="5">
        <v>68.395812304313566</v>
      </c>
      <c r="AN165" s="10"/>
      <c r="AO165" s="15"/>
      <c r="AP165" s="15"/>
    </row>
    <row r="166" spans="14:42" x14ac:dyDescent="0.25">
      <c r="N166" s="9">
        <v>44054</v>
      </c>
      <c r="O166" s="5">
        <v>60.147933689331737</v>
      </c>
      <c r="P166" s="5">
        <v>69.600131752010128</v>
      </c>
      <c r="AN166" s="10"/>
      <c r="AO166" s="15"/>
      <c r="AP166" s="15"/>
    </row>
    <row r="167" spans="14:42" x14ac:dyDescent="0.25">
      <c r="N167" s="9">
        <v>44055</v>
      </c>
      <c r="O167" s="5">
        <v>78.538758544621189</v>
      </c>
      <c r="P167" s="5">
        <v>67.019841934476133</v>
      </c>
      <c r="AN167" s="10"/>
      <c r="AO167" s="15"/>
      <c r="AP167" s="15"/>
    </row>
    <row r="168" spans="14:42" x14ac:dyDescent="0.25">
      <c r="N168" s="9">
        <v>44056</v>
      </c>
      <c r="O168" s="5">
        <v>67.727168068368471</v>
      </c>
      <c r="P168" s="5">
        <v>64.545236588119423</v>
      </c>
      <c r="AN168" s="10"/>
      <c r="AO168" s="15"/>
      <c r="AP168" s="15"/>
    </row>
    <row r="169" spans="14:42" x14ac:dyDescent="0.25">
      <c r="N169" s="9">
        <v>44057</v>
      </c>
      <c r="O169" s="5">
        <v>66.968035821153947</v>
      </c>
      <c r="P169" s="5">
        <v>62.208090129110914</v>
      </c>
      <c r="AN169" s="10"/>
      <c r="AO169" s="15"/>
      <c r="AP169" s="15"/>
    </row>
    <row r="170" spans="14:42" x14ac:dyDescent="0.25">
      <c r="N170" s="9">
        <v>44058</v>
      </c>
      <c r="O170" s="5">
        <v>65.41592466602107</v>
      </c>
      <c r="P170" s="5">
        <v>62.23261168941675</v>
      </c>
      <c r="AN170" s="10"/>
      <c r="AO170" s="15"/>
      <c r="AP170" s="15"/>
    </row>
    <row r="171" spans="14:42" x14ac:dyDescent="0.25">
      <c r="N171" s="9">
        <v>44059</v>
      </c>
      <c r="O171" s="5">
        <v>54.384330895193422</v>
      </c>
      <c r="P171" s="5">
        <v>60.983738984263091</v>
      </c>
      <c r="AN171" s="10"/>
      <c r="AO171" s="15"/>
      <c r="AP171" s="15"/>
    </row>
    <row r="172" spans="14:42" x14ac:dyDescent="0.25">
      <c r="N172" s="9">
        <v>44060</v>
      </c>
      <c r="O172" s="5">
        <v>42.274479219086565</v>
      </c>
      <c r="P172" s="5">
        <v>60.882544376240411</v>
      </c>
      <c r="AN172" s="10"/>
      <c r="AO172" s="15"/>
      <c r="AP172" s="15"/>
    </row>
    <row r="173" spans="14:42" x14ac:dyDescent="0.25">
      <c r="N173" s="9">
        <v>44061</v>
      </c>
      <c r="O173" s="5">
        <v>60.3195846114726</v>
      </c>
      <c r="P173" s="5">
        <v>57.595619172991732</v>
      </c>
      <c r="AN173" s="10"/>
      <c r="AO173" s="15"/>
      <c r="AP173" s="15"/>
    </row>
    <row r="174" spans="14:42" x14ac:dyDescent="0.25">
      <c r="N174" s="9">
        <v>44062</v>
      </c>
      <c r="O174" s="5">
        <v>69.79664960854565</v>
      </c>
      <c r="P174" s="5">
        <v>58.255283682627642</v>
      </c>
      <c r="AN174" s="10"/>
      <c r="AO174" s="15"/>
      <c r="AP174" s="15"/>
    </row>
    <row r="175" spans="14:42" x14ac:dyDescent="0.25">
      <c r="N175" s="9">
        <v>44063</v>
      </c>
      <c r="O175" s="5">
        <v>67.018805812209692</v>
      </c>
      <c r="P175" s="5">
        <v>57.848433006004022</v>
      </c>
      <c r="AN175" s="10"/>
      <c r="AO175" s="15"/>
      <c r="AP175" s="15"/>
    </row>
    <row r="176" spans="14:42" x14ac:dyDescent="0.25">
      <c r="N176" s="9">
        <v>44064</v>
      </c>
      <c r="O176" s="5">
        <v>43.95955939841307</v>
      </c>
      <c r="P176" s="5">
        <v>62.805587302760195</v>
      </c>
      <c r="AN176" s="10"/>
      <c r="AO176" s="15"/>
      <c r="AP176" s="15"/>
    </row>
    <row r="177" spans="14:42" x14ac:dyDescent="0.25">
      <c r="N177" s="9">
        <v>44065</v>
      </c>
      <c r="O177" s="5">
        <v>70.033576233472473</v>
      </c>
      <c r="P177" s="5">
        <v>57.728242823096529</v>
      </c>
      <c r="AN177" s="10"/>
      <c r="AO177" s="15"/>
      <c r="AP177" s="15"/>
    </row>
    <row r="178" spans="14:42" x14ac:dyDescent="0.25">
      <c r="N178" s="9">
        <v>44066</v>
      </c>
      <c r="O178" s="5">
        <v>51.536376158828112</v>
      </c>
      <c r="P178" s="5">
        <v>55.755466027787449</v>
      </c>
      <c r="AN178" s="10"/>
      <c r="AO178" s="15"/>
      <c r="AP178" s="15"/>
    </row>
    <row r="179" spans="14:42" x14ac:dyDescent="0.25">
      <c r="N179" s="9">
        <v>44067</v>
      </c>
      <c r="O179" s="5">
        <v>76.974559296379795</v>
      </c>
      <c r="P179" s="5">
        <v>51.974655877533856</v>
      </c>
      <c r="AN179" s="10"/>
      <c r="AO179" s="15"/>
      <c r="AP179" s="15"/>
    </row>
    <row r="180" spans="14:42" x14ac:dyDescent="0.25">
      <c r="N180" s="9">
        <v>44068</v>
      </c>
      <c r="O180" s="5">
        <v>24.77817325382696</v>
      </c>
      <c r="P180" s="5">
        <v>55.086821791842361</v>
      </c>
      <c r="AN180" s="10"/>
      <c r="AO180" s="15"/>
      <c r="AP180" s="15"/>
    </row>
    <row r="181" spans="14:42" x14ac:dyDescent="0.25">
      <c r="N181" s="9">
        <v>44069</v>
      </c>
      <c r="O181" s="5">
        <v>55.987212041382065</v>
      </c>
      <c r="P181" s="5">
        <v>55.523029266015214</v>
      </c>
      <c r="AN181" s="10"/>
      <c r="AO181" s="15"/>
      <c r="AP181" s="15"/>
    </row>
    <row r="182" spans="14:42" x14ac:dyDescent="0.25">
      <c r="N182" s="9">
        <v>44070</v>
      </c>
      <c r="O182" s="5">
        <v>40.553134760434524</v>
      </c>
      <c r="P182" s="5">
        <v>57.085847017901344</v>
      </c>
      <c r="AN182" s="10"/>
      <c r="AO182" s="15"/>
      <c r="AP182" s="15"/>
    </row>
    <row r="183" spans="14:42" x14ac:dyDescent="0.25">
      <c r="N183" s="9">
        <v>44071</v>
      </c>
      <c r="O183" s="5">
        <v>65.744720798572573</v>
      </c>
      <c r="P183" s="5">
        <v>56.036945910171362</v>
      </c>
      <c r="AN183" s="10"/>
      <c r="AO183" s="15"/>
      <c r="AP183" s="15"/>
    </row>
    <row r="184" spans="14:42" x14ac:dyDescent="0.25">
      <c r="N184" s="9">
        <v>44072</v>
      </c>
      <c r="O184" s="5">
        <v>73.087028552682483</v>
      </c>
      <c r="P184" s="5">
        <v>62.163882245742641</v>
      </c>
      <c r="AN184" s="10"/>
      <c r="AO184" s="15"/>
      <c r="AP184" s="15"/>
    </row>
    <row r="185" spans="14:42" x14ac:dyDescent="0.25">
      <c r="N185" s="9">
        <v>44073</v>
      </c>
      <c r="O185" s="5">
        <v>62.476100422031053</v>
      </c>
      <c r="P185" s="5">
        <v>60.167274638305351</v>
      </c>
      <c r="AN185" s="10"/>
      <c r="AO185" s="15"/>
      <c r="AP185" s="15"/>
    </row>
    <row r="186" spans="14:42" x14ac:dyDescent="0.25">
      <c r="N186" s="9">
        <v>44074</v>
      </c>
      <c r="O186" s="5">
        <v>69.632251542269884</v>
      </c>
      <c r="P186" s="5">
        <v>63.728081493984028</v>
      </c>
      <c r="AN186" s="10"/>
      <c r="AO186" s="15"/>
      <c r="AP186" s="15"/>
    </row>
    <row r="187" spans="14:42" x14ac:dyDescent="0.25">
      <c r="N187" s="9">
        <v>44075</v>
      </c>
      <c r="O187" s="5">
        <v>67.666727602825901</v>
      </c>
      <c r="P187" s="5">
        <v>63.102263645051956</v>
      </c>
      <c r="AN187" s="10"/>
      <c r="AO187" s="15"/>
      <c r="AP187" s="15"/>
    </row>
    <row r="188" spans="14:42" x14ac:dyDescent="0.25">
      <c r="N188" s="9">
        <v>44076</v>
      </c>
      <c r="O188" s="5">
        <v>42.010958789321009</v>
      </c>
      <c r="P188" s="5">
        <v>62.667783041323169</v>
      </c>
      <c r="AN188" s="10"/>
      <c r="AO188" s="15"/>
      <c r="AP188" s="15"/>
    </row>
    <row r="189" spans="14:42" x14ac:dyDescent="0.25">
      <c r="N189" s="9">
        <v>44077</v>
      </c>
      <c r="O189" s="5">
        <v>65.478782750185317</v>
      </c>
      <c r="P189" s="5">
        <v>65.36688154540937</v>
      </c>
      <c r="AN189" s="10"/>
      <c r="AO189" s="15"/>
      <c r="AP189" s="15"/>
    </row>
    <row r="190" spans="14:42" x14ac:dyDescent="0.25">
      <c r="N190" s="9">
        <v>44078</v>
      </c>
      <c r="O190" s="5">
        <v>61.363995856047993</v>
      </c>
      <c r="P190" s="5">
        <v>63.072561473413899</v>
      </c>
      <c r="AN190" s="10"/>
      <c r="AO190" s="15"/>
      <c r="AP190" s="15"/>
    </row>
    <row r="191" spans="14:42" x14ac:dyDescent="0.25">
      <c r="N191" s="9">
        <v>44079</v>
      </c>
      <c r="O191" s="5">
        <v>70.045664326580976</v>
      </c>
      <c r="P191" s="5">
        <v>62.392519892537919</v>
      </c>
      <c r="AN191" s="10"/>
      <c r="AO191" s="15"/>
      <c r="AP191" s="15"/>
    </row>
    <row r="192" spans="14:42" x14ac:dyDescent="0.25">
      <c r="N192" s="9">
        <v>44080</v>
      </c>
      <c r="O192" s="5">
        <v>81.292426154740113</v>
      </c>
      <c r="P192" s="5">
        <v>66.67723083837204</v>
      </c>
      <c r="AN192" s="10"/>
      <c r="AO192" s="15"/>
      <c r="AP192" s="15"/>
    </row>
    <row r="193" spans="14:42" x14ac:dyDescent="0.25">
      <c r="N193" s="9">
        <v>44081</v>
      </c>
      <c r="O193" s="5">
        <v>53.572011038301447</v>
      </c>
      <c r="P193" s="5">
        <v>66.643038803579401</v>
      </c>
      <c r="AN193" s="10"/>
      <c r="AO193" s="15"/>
      <c r="AP193" s="15"/>
    </row>
    <row r="194" spans="14:42" x14ac:dyDescent="0.25">
      <c r="N194" s="9">
        <v>44082</v>
      </c>
      <c r="O194" s="5">
        <v>62.906436536694066</v>
      </c>
      <c r="P194" s="5">
        <v>65.634201090151905</v>
      </c>
      <c r="AN194" s="10"/>
      <c r="AO194" s="15"/>
      <c r="AP194" s="15"/>
    </row>
    <row r="195" spans="14:42" x14ac:dyDescent="0.25">
      <c r="N195" s="9">
        <v>44083</v>
      </c>
      <c r="O195" s="5">
        <v>72.003935410159841</v>
      </c>
      <c r="P195" s="5">
        <v>63.734643601671507</v>
      </c>
      <c r="AN195" s="10"/>
      <c r="AO195" s="15"/>
      <c r="AP195" s="15"/>
    </row>
    <row r="196" spans="14:42" x14ac:dyDescent="0.25">
      <c r="N196" s="9">
        <v>44084</v>
      </c>
      <c r="O196" s="5">
        <v>65.239438506636787</v>
      </c>
      <c r="P196" s="5">
        <v>60.227024355670274</v>
      </c>
      <c r="AN196" s="10"/>
      <c r="AO196" s="15"/>
      <c r="AP196" s="15"/>
    </row>
    <row r="197" spans="14:42" x14ac:dyDescent="0.25">
      <c r="N197" s="9">
        <v>44085</v>
      </c>
      <c r="O197" s="5">
        <v>54.333560904137677</v>
      </c>
      <c r="P197" s="5"/>
    </row>
    <row r="198" spans="14:42" x14ac:dyDescent="0.25">
      <c r="N198" s="9">
        <v>44086</v>
      </c>
      <c r="O198" s="5">
        <v>56.794696661030628</v>
      </c>
      <c r="P198" s="5"/>
    </row>
    <row r="199" spans="14:42" x14ac:dyDescent="0.25">
      <c r="N199" s="9">
        <v>44087</v>
      </c>
      <c r="O199" s="5">
        <v>56.739091432731485</v>
      </c>
      <c r="P199" s="5"/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5"/>
  <sheetViews>
    <sheetView workbookViewId="0"/>
  </sheetViews>
  <sheetFormatPr defaultRowHeight="15" x14ac:dyDescent="0.25"/>
  <cols>
    <col min="14" max="14" width="11.42578125" style="9" customWidth="1"/>
    <col min="32" max="32" width="9.140625" style="41"/>
    <col min="33" max="33" width="10.7109375" style="40" bestFit="1" customWidth="1"/>
    <col min="34" max="34" width="9.140625" style="41"/>
    <col min="40" max="40" width="11.42578125" style="9" customWidth="1"/>
  </cols>
  <sheetData>
    <row r="1" spans="1:48" x14ac:dyDescent="0.25">
      <c r="A1" s="29" t="s">
        <v>170</v>
      </c>
      <c r="AF1" s="39" t="s">
        <v>16</v>
      </c>
      <c r="AG1" s="40">
        <v>43906</v>
      </c>
      <c r="AH1" s="39"/>
    </row>
    <row r="2" spans="1:48" x14ac:dyDescent="0.25">
      <c r="O2" t="s">
        <v>9</v>
      </c>
      <c r="P2" t="s">
        <v>8</v>
      </c>
      <c r="AF2" s="39" t="s">
        <v>17</v>
      </c>
      <c r="AG2" s="40">
        <v>43913</v>
      </c>
      <c r="AH2" s="39"/>
    </row>
    <row r="3" spans="1:48" x14ac:dyDescent="0.25">
      <c r="N3" s="9">
        <v>43891</v>
      </c>
      <c r="O3" s="5">
        <v>27.112218213651364</v>
      </c>
      <c r="P3" s="5"/>
      <c r="AF3" s="39" t="s">
        <v>18</v>
      </c>
      <c r="AG3" s="40">
        <v>43980</v>
      </c>
      <c r="AH3" s="39"/>
      <c r="AK3" s="21" t="s">
        <v>50</v>
      </c>
      <c r="AL3" s="42">
        <f>CORREL(O11:O192,'Figure 3'!O11:O192)</f>
        <v>0.81291961195780293</v>
      </c>
    </row>
    <row r="4" spans="1:48" x14ac:dyDescent="0.25">
      <c r="N4" s="9">
        <v>43892</v>
      </c>
      <c r="O4" s="5">
        <v>92.615142541152267</v>
      </c>
      <c r="P4" s="5"/>
      <c r="AF4" s="39" t="s">
        <v>19</v>
      </c>
      <c r="AG4" s="40">
        <v>44001</v>
      </c>
      <c r="AH4" s="39"/>
    </row>
    <row r="5" spans="1:48" x14ac:dyDescent="0.25">
      <c r="N5" s="9">
        <v>43893</v>
      </c>
      <c r="O5" s="5">
        <v>105.44452402589894</v>
      </c>
      <c r="P5" s="5"/>
      <c r="AF5" s="39" t="s">
        <v>20</v>
      </c>
      <c r="AG5" s="40">
        <v>44022</v>
      </c>
      <c r="AH5" s="39"/>
    </row>
    <row r="6" spans="1:48" x14ac:dyDescent="0.25">
      <c r="N6" s="9">
        <v>43894</v>
      </c>
      <c r="O6" s="5">
        <v>107.04413678064269</v>
      </c>
      <c r="P6" s="5">
        <v>81.45265266522847</v>
      </c>
      <c r="AF6" s="39" t="s">
        <v>21</v>
      </c>
      <c r="AG6" s="40">
        <v>44027</v>
      </c>
      <c r="AH6" s="39"/>
    </row>
    <row r="7" spans="1:48" x14ac:dyDescent="0.25">
      <c r="N7" s="9">
        <v>43895</v>
      </c>
      <c r="O7" s="5">
        <v>103.23592164371472</v>
      </c>
      <c r="P7" s="5">
        <v>84.722636969523322</v>
      </c>
      <c r="AF7" s="39" t="s">
        <v>22</v>
      </c>
      <c r="AG7" s="40">
        <v>44055</v>
      </c>
      <c r="AH7" s="39"/>
    </row>
    <row r="8" spans="1:48" x14ac:dyDescent="0.25">
      <c r="N8" s="9">
        <v>43896</v>
      </c>
      <c r="O8" s="5">
        <v>94.036118338513447</v>
      </c>
      <c r="P8" s="5">
        <v>84.103207519898106</v>
      </c>
      <c r="AF8" s="39"/>
      <c r="AH8" s="39"/>
    </row>
    <row r="9" spans="1:48" x14ac:dyDescent="0.25">
      <c r="N9" s="9">
        <v>43897</v>
      </c>
      <c r="O9" s="5">
        <v>40.680507113025854</v>
      </c>
      <c r="P9" s="5">
        <v>81.02345997541326</v>
      </c>
      <c r="AF9" s="39"/>
      <c r="AG9" s="40">
        <v>43906</v>
      </c>
      <c r="AH9" s="39">
        <v>0</v>
      </c>
    </row>
    <row r="10" spans="1:48" x14ac:dyDescent="0.25">
      <c r="N10" s="9">
        <v>43898</v>
      </c>
      <c r="O10" s="5">
        <v>50.002108343715214</v>
      </c>
      <c r="P10" s="5">
        <v>77.317323099846746</v>
      </c>
      <c r="AF10" s="39"/>
      <c r="AG10" s="40">
        <v>43906</v>
      </c>
      <c r="AH10" s="39">
        <v>1</v>
      </c>
    </row>
    <row r="11" spans="1:48" x14ac:dyDescent="0.25">
      <c r="N11" s="9">
        <v>43899</v>
      </c>
      <c r="O11" s="5">
        <v>88.279136393775872</v>
      </c>
      <c r="P11" s="5">
        <v>72.685521990570649</v>
      </c>
      <c r="AF11" s="39"/>
      <c r="AH11" s="39"/>
    </row>
    <row r="12" spans="1:48" x14ac:dyDescent="0.25">
      <c r="N12" s="9">
        <v>43900</v>
      </c>
      <c r="O12" s="5">
        <v>83.886291214505007</v>
      </c>
      <c r="P12" s="5">
        <v>72.55096428241238</v>
      </c>
      <c r="AF12" s="39"/>
      <c r="AG12" s="40">
        <v>43913</v>
      </c>
      <c r="AH12" s="39">
        <v>0</v>
      </c>
    </row>
    <row r="13" spans="1:48" x14ac:dyDescent="0.25">
      <c r="N13" s="9">
        <v>43901</v>
      </c>
      <c r="O13" s="5">
        <v>81.101178651677088</v>
      </c>
      <c r="P13" s="5">
        <v>73.886101541810518</v>
      </c>
      <c r="AF13" s="39"/>
      <c r="AG13" s="40">
        <v>43913</v>
      </c>
      <c r="AH13" s="39">
        <v>1</v>
      </c>
      <c r="AS13" s="20" t="s">
        <v>46</v>
      </c>
      <c r="AT13" s="17" t="s">
        <v>47</v>
      </c>
    </row>
    <row r="14" spans="1:48" x14ac:dyDescent="0.25">
      <c r="N14" s="9">
        <v>43902</v>
      </c>
      <c r="O14" s="5">
        <v>70.813313878782125</v>
      </c>
      <c r="P14" s="5">
        <v>74.154056977884338</v>
      </c>
      <c r="AF14" s="39"/>
      <c r="AH14" s="39"/>
      <c r="AS14" s="17" t="s">
        <v>35</v>
      </c>
      <c r="AT14" t="s">
        <v>38</v>
      </c>
      <c r="AU14" t="s">
        <v>39</v>
      </c>
      <c r="AV14" t="s">
        <v>36</v>
      </c>
    </row>
    <row r="15" spans="1:48" x14ac:dyDescent="0.25">
      <c r="N15" s="9">
        <v>43903</v>
      </c>
      <c r="O15" s="5">
        <v>93.094214381405465</v>
      </c>
      <c r="P15" s="5">
        <v>73.476628516121963</v>
      </c>
      <c r="AF15" s="39"/>
      <c r="AG15" s="40">
        <v>43980</v>
      </c>
      <c r="AH15" s="39">
        <v>0</v>
      </c>
      <c r="AS15" s="18" t="s">
        <v>40</v>
      </c>
      <c r="AT15" s="19">
        <v>81.26526752351522</v>
      </c>
      <c r="AU15" s="19">
        <v>87.480142002573928</v>
      </c>
      <c r="AV15" s="19">
        <v>83.093171782061887</v>
      </c>
    </row>
    <row r="16" spans="1:48" x14ac:dyDescent="0.25">
      <c r="N16" s="9">
        <v>43904</v>
      </c>
      <c r="O16" s="5">
        <v>50.026467928812835</v>
      </c>
      <c r="P16" s="5">
        <v>71.479142538117074</v>
      </c>
      <c r="AF16" s="39"/>
      <c r="AG16" s="40">
        <v>43980</v>
      </c>
      <c r="AH16" s="39">
        <v>1</v>
      </c>
      <c r="AS16" s="18" t="s">
        <v>41</v>
      </c>
      <c r="AT16" s="19">
        <v>124.90377258804794</v>
      </c>
      <c r="AU16" s="19">
        <v>150.17684212682897</v>
      </c>
      <c r="AV16" s="19">
        <v>132.12464959912822</v>
      </c>
    </row>
    <row r="17" spans="14:48" x14ac:dyDescent="0.25">
      <c r="N17" s="9">
        <v>43905</v>
      </c>
      <c r="O17" s="5">
        <v>51.877796396231965</v>
      </c>
      <c r="P17" s="5">
        <v>69.909689269684691</v>
      </c>
      <c r="AF17" s="39"/>
      <c r="AH17" s="39"/>
      <c r="AS17" s="18" t="s">
        <v>42</v>
      </c>
      <c r="AT17" s="19">
        <v>151.53813694070101</v>
      </c>
      <c r="AU17" s="19">
        <v>138.6801329434646</v>
      </c>
      <c r="AV17" s="19">
        <v>147.86442151291917</v>
      </c>
    </row>
    <row r="18" spans="14:48" x14ac:dyDescent="0.25">
      <c r="N18" s="9">
        <v>43906</v>
      </c>
      <c r="O18" s="5">
        <v>83.537137161439119</v>
      </c>
      <c r="P18" s="5">
        <v>72.331728016533788</v>
      </c>
      <c r="AF18" s="39"/>
      <c r="AG18" s="40">
        <v>44001</v>
      </c>
      <c r="AH18" s="39">
        <v>0</v>
      </c>
      <c r="AS18" s="18" t="s">
        <v>44</v>
      </c>
      <c r="AT18" s="19">
        <v>135.02518019610918</v>
      </c>
      <c r="AU18" s="19">
        <v>113.18579717338019</v>
      </c>
      <c r="AV18" s="19">
        <v>128.78535647532948</v>
      </c>
    </row>
    <row r="19" spans="14:48" x14ac:dyDescent="0.25">
      <c r="N19" s="9">
        <v>43907</v>
      </c>
      <c r="O19" s="5">
        <v>69.903889368470971</v>
      </c>
      <c r="P19" s="5">
        <v>71.278465956122403</v>
      </c>
      <c r="AF19" s="39"/>
      <c r="AG19" s="40">
        <v>44001</v>
      </c>
      <c r="AH19" s="39">
        <v>1</v>
      </c>
      <c r="AS19" s="18" t="s">
        <v>43</v>
      </c>
      <c r="AT19" s="19">
        <v>117.02101085045801</v>
      </c>
      <c r="AU19" s="19">
        <v>121.62842337513042</v>
      </c>
      <c r="AV19" s="19">
        <v>118.33741442893584</v>
      </c>
    </row>
    <row r="20" spans="14:48" x14ac:dyDescent="0.25">
      <c r="N20" s="9">
        <v>43908</v>
      </c>
      <c r="O20" s="5">
        <v>70.115005772650349</v>
      </c>
      <c r="P20" s="5">
        <v>74.549610240659987</v>
      </c>
      <c r="AF20" s="39"/>
      <c r="AH20" s="39"/>
      <c r="AS20" s="18" t="s">
        <v>45</v>
      </c>
      <c r="AT20" s="19">
        <v>101.19483772893223</v>
      </c>
      <c r="AU20" s="19">
        <v>124.48316375202906</v>
      </c>
      <c r="AV20" s="19">
        <v>107.84864516410273</v>
      </c>
    </row>
    <row r="21" spans="14:48" x14ac:dyDescent="0.25">
      <c r="N21" s="9">
        <v>43909</v>
      </c>
      <c r="O21" s="5">
        <v>87.767585106725846</v>
      </c>
      <c r="P21" s="5">
        <v>80.625586752152131</v>
      </c>
      <c r="AF21" s="39"/>
      <c r="AG21" s="40">
        <v>44022</v>
      </c>
      <c r="AH21" s="39">
        <v>0</v>
      </c>
      <c r="AS21" s="18" t="s">
        <v>36</v>
      </c>
      <c r="AT21" s="19">
        <v>116.66666182398444</v>
      </c>
      <c r="AU21" s="19">
        <v>121.32697350954739</v>
      </c>
      <c r="AV21" s="19">
        <v>118.00553589939479</v>
      </c>
    </row>
    <row r="22" spans="14:48" x14ac:dyDescent="0.25">
      <c r="N22" s="9">
        <v>43910</v>
      </c>
      <c r="O22" s="5">
        <v>85.721379958525731</v>
      </c>
      <c r="P22" s="5">
        <v>78.515582690601121</v>
      </c>
      <c r="AF22" s="39"/>
      <c r="AG22" s="40">
        <v>44022</v>
      </c>
      <c r="AH22" s="39">
        <v>1</v>
      </c>
    </row>
    <row r="23" spans="14:48" x14ac:dyDescent="0.25">
      <c r="N23" s="9">
        <v>43911</v>
      </c>
      <c r="O23" s="5">
        <v>72.924477920575896</v>
      </c>
      <c r="P23" s="5">
        <v>78.212827847244981</v>
      </c>
      <c r="AF23" s="39"/>
      <c r="AH23" s="39"/>
    </row>
    <row r="24" spans="14:48" x14ac:dyDescent="0.25">
      <c r="N24" s="9">
        <v>43912</v>
      </c>
      <c r="O24" s="5">
        <v>94.409631976676962</v>
      </c>
      <c r="P24" s="5">
        <v>77.653717370242461</v>
      </c>
      <c r="AF24" s="39"/>
      <c r="AG24" s="40">
        <v>44027</v>
      </c>
      <c r="AH24" s="39">
        <v>0</v>
      </c>
    </row>
    <row r="25" spans="14:48" x14ac:dyDescent="0.25">
      <c r="N25" s="9">
        <v>43913</v>
      </c>
      <c r="O25" s="5">
        <v>68.767108730582024</v>
      </c>
      <c r="P25" s="5">
        <v>73.51722782461799</v>
      </c>
      <c r="AF25" s="39"/>
      <c r="AG25" s="40">
        <v>44027</v>
      </c>
      <c r="AH25" s="39">
        <v>1</v>
      </c>
    </row>
    <row r="26" spans="14:48" x14ac:dyDescent="0.25">
      <c r="N26" s="9">
        <v>43914</v>
      </c>
      <c r="O26" s="5">
        <v>67.784605464978014</v>
      </c>
      <c r="P26" s="5">
        <v>69.88416970434433</v>
      </c>
      <c r="AF26" s="39"/>
      <c r="AH26" s="39"/>
    </row>
    <row r="27" spans="14:48" x14ac:dyDescent="0.25">
      <c r="N27" s="9">
        <v>43915</v>
      </c>
      <c r="O27" s="5">
        <v>66.201232433632697</v>
      </c>
      <c r="P27" s="5">
        <v>71.511621984913901</v>
      </c>
      <c r="AF27" s="39"/>
      <c r="AG27" s="40">
        <v>44055</v>
      </c>
      <c r="AH27" s="39">
        <v>0</v>
      </c>
    </row>
    <row r="28" spans="14:48" x14ac:dyDescent="0.25">
      <c r="N28" s="9">
        <v>43916</v>
      </c>
      <c r="O28" s="5">
        <v>58.812158287354542</v>
      </c>
      <c r="P28" s="5">
        <v>70.663676427468175</v>
      </c>
      <c r="AG28" s="40">
        <v>44055</v>
      </c>
      <c r="AH28" s="39">
        <v>1</v>
      </c>
    </row>
    <row r="29" spans="14:48" x14ac:dyDescent="0.25">
      <c r="N29" s="9">
        <v>43917</v>
      </c>
      <c r="O29" s="5">
        <v>60.28997311661017</v>
      </c>
      <c r="P29" s="5">
        <v>73.074115371889846</v>
      </c>
    </row>
    <row r="30" spans="14:48" x14ac:dyDescent="0.25">
      <c r="N30" s="9">
        <v>43918</v>
      </c>
      <c r="O30" s="5">
        <v>84.316643884562964</v>
      </c>
      <c r="P30" s="5">
        <v>76.385858964923457</v>
      </c>
    </row>
    <row r="31" spans="14:48" x14ac:dyDescent="0.25">
      <c r="N31" s="9">
        <v>43919</v>
      </c>
      <c r="O31" s="5">
        <v>88.474013074556822</v>
      </c>
      <c r="P31" s="5">
        <v>79.029453938136626</v>
      </c>
    </row>
    <row r="32" spans="14:48" x14ac:dyDescent="0.25">
      <c r="N32" s="9">
        <v>43920</v>
      </c>
      <c r="O32" s="5">
        <v>85.640181341533676</v>
      </c>
      <c r="P32" s="5">
        <v>79.583924494168173</v>
      </c>
    </row>
    <row r="33" spans="14:16" x14ac:dyDescent="0.25">
      <c r="N33" s="9">
        <v>43921</v>
      </c>
      <c r="O33" s="5">
        <v>90.966810616213294</v>
      </c>
      <c r="P33" s="5">
        <v>81.240376280806359</v>
      </c>
    </row>
    <row r="34" spans="14:16" x14ac:dyDescent="0.25">
      <c r="N34" s="9">
        <v>43922</v>
      </c>
      <c r="O34" s="5">
        <v>84.706397246124894</v>
      </c>
      <c r="P34" s="5">
        <v>82.235639329080541</v>
      </c>
    </row>
    <row r="35" spans="14:16" x14ac:dyDescent="0.25">
      <c r="N35" s="9">
        <v>43923</v>
      </c>
      <c r="O35" s="5">
        <v>62.693452179575374</v>
      </c>
      <c r="P35" s="5">
        <v>85.997455256298764</v>
      </c>
    </row>
    <row r="36" spans="14:16" x14ac:dyDescent="0.25">
      <c r="N36" s="9">
        <v>43924</v>
      </c>
      <c r="O36" s="5">
        <v>71.885135623077417</v>
      </c>
      <c r="P36" s="5">
        <v>86.031094683338338</v>
      </c>
    </row>
    <row r="37" spans="14:16" x14ac:dyDescent="0.25">
      <c r="N37" s="9">
        <v>43925</v>
      </c>
      <c r="O37" s="5">
        <v>91.283485222482369</v>
      </c>
      <c r="P37" s="5">
        <v>90.578217234894126</v>
      </c>
    </row>
    <row r="38" spans="14:16" x14ac:dyDescent="0.25">
      <c r="N38" s="9">
        <v>43926</v>
      </c>
      <c r="O38" s="5">
        <v>114.80672456508434</v>
      </c>
      <c r="P38" s="5">
        <v>93.452648276413314</v>
      </c>
    </row>
    <row r="39" spans="14:16" x14ac:dyDescent="0.25">
      <c r="N39" s="9">
        <v>43927</v>
      </c>
      <c r="O39" s="5">
        <v>85.875657330810668</v>
      </c>
      <c r="P39" s="5">
        <v>95.735489394133154</v>
      </c>
    </row>
    <row r="40" spans="14:16" x14ac:dyDescent="0.25">
      <c r="N40" s="9">
        <v>43928</v>
      </c>
      <c r="O40" s="5">
        <v>122.79666847710379</v>
      </c>
      <c r="P40" s="5">
        <v>101.82422568829547</v>
      </c>
    </row>
    <row r="41" spans="14:16" x14ac:dyDescent="0.25">
      <c r="N41" s="9">
        <v>43929</v>
      </c>
      <c r="O41" s="5">
        <v>104.82741453675924</v>
      </c>
      <c r="P41" s="5">
        <v>105.99667462144501</v>
      </c>
    </row>
    <row r="42" spans="14:16" x14ac:dyDescent="0.25">
      <c r="N42" s="9">
        <v>43930</v>
      </c>
      <c r="O42" s="5">
        <v>78.673340003614271</v>
      </c>
      <c r="P42" s="5">
        <v>104.76593558389381</v>
      </c>
    </row>
    <row r="43" spans="14:16" x14ac:dyDescent="0.25">
      <c r="N43" s="9">
        <v>43931</v>
      </c>
      <c r="O43" s="5">
        <v>114.50628968221368</v>
      </c>
      <c r="P43" s="5">
        <v>109.72021120065267</v>
      </c>
    </row>
    <row r="44" spans="14:16" x14ac:dyDescent="0.25">
      <c r="N44" s="9">
        <v>43932</v>
      </c>
      <c r="O44" s="5">
        <v>120.49062775452907</v>
      </c>
      <c r="P44" s="5">
        <v>108.39783372392472</v>
      </c>
    </row>
    <row r="45" spans="14:16" x14ac:dyDescent="0.25">
      <c r="N45" s="9">
        <v>43933</v>
      </c>
      <c r="O45" s="5">
        <v>106.19155130222597</v>
      </c>
      <c r="P45" s="5">
        <v>112.68512070110589</v>
      </c>
    </row>
    <row r="46" spans="14:16" x14ac:dyDescent="0.25">
      <c r="N46" s="9">
        <v>43934</v>
      </c>
      <c r="O46" s="5">
        <v>120.55558664812271</v>
      </c>
      <c r="P46" s="5">
        <v>116.11750223938486</v>
      </c>
    </row>
    <row r="47" spans="14:16" x14ac:dyDescent="0.25">
      <c r="N47" s="9">
        <v>43935</v>
      </c>
      <c r="O47" s="5">
        <v>113.54002614000808</v>
      </c>
      <c r="P47" s="5">
        <v>114.69072654080995</v>
      </c>
    </row>
    <row r="48" spans="14:16" x14ac:dyDescent="0.25">
      <c r="N48" s="9">
        <v>43936</v>
      </c>
      <c r="O48" s="5">
        <v>134.8384233770274</v>
      </c>
      <c r="P48" s="5">
        <v>117.27400254140046</v>
      </c>
    </row>
    <row r="49" spans="14:16" x14ac:dyDescent="0.25">
      <c r="N49" s="9">
        <v>43937</v>
      </c>
      <c r="O49" s="5">
        <v>102.70001077156708</v>
      </c>
      <c r="P49" s="5">
        <v>124.36844170602168</v>
      </c>
    </row>
    <row r="50" spans="14:16" x14ac:dyDescent="0.25">
      <c r="N50" s="9">
        <v>43938</v>
      </c>
      <c r="O50" s="5">
        <v>104.51885979218937</v>
      </c>
      <c r="P50" s="5">
        <v>124.23156403737791</v>
      </c>
    </row>
    <row r="51" spans="14:16" x14ac:dyDescent="0.25">
      <c r="N51" s="9">
        <v>43939</v>
      </c>
      <c r="O51" s="5">
        <v>138.57355975866253</v>
      </c>
      <c r="P51" s="5">
        <v>125.84161661430633</v>
      </c>
    </row>
    <row r="52" spans="14:16" x14ac:dyDescent="0.25">
      <c r="N52" s="9">
        <v>43940</v>
      </c>
      <c r="O52" s="5">
        <v>155.85262545457451</v>
      </c>
      <c r="P52" s="5">
        <v>125.66529961740927</v>
      </c>
    </row>
    <row r="53" spans="14:16" x14ac:dyDescent="0.25">
      <c r="N53" s="9">
        <v>43941</v>
      </c>
      <c r="O53" s="5">
        <v>119.59744296761632</v>
      </c>
      <c r="P53" s="5">
        <v>129.65795161293349</v>
      </c>
    </row>
    <row r="54" spans="14:16" x14ac:dyDescent="0.25">
      <c r="N54" s="9">
        <v>43942</v>
      </c>
      <c r="O54" s="5">
        <v>124.81039417850705</v>
      </c>
      <c r="P54" s="5">
        <v>136.20836004370784</v>
      </c>
    </row>
    <row r="55" spans="14:16" x14ac:dyDescent="0.25">
      <c r="N55" s="9">
        <v>43943</v>
      </c>
      <c r="O55" s="5">
        <v>133.60420439874798</v>
      </c>
      <c r="P55" s="5">
        <v>139.24170837848297</v>
      </c>
    </row>
    <row r="56" spans="14:16" x14ac:dyDescent="0.25">
      <c r="N56" s="9">
        <v>43944</v>
      </c>
      <c r="O56" s="5">
        <v>130.64857474023671</v>
      </c>
      <c r="P56" s="5">
        <v>137.3926998715493</v>
      </c>
    </row>
    <row r="57" spans="14:16" x14ac:dyDescent="0.25">
      <c r="N57" s="9">
        <v>43945</v>
      </c>
      <c r="O57" s="5">
        <v>150.37171880760994</v>
      </c>
      <c r="P57" s="5">
        <v>136.93334769542273</v>
      </c>
    </row>
    <row r="58" spans="14:16" x14ac:dyDescent="0.25">
      <c r="N58" s="9">
        <v>43946</v>
      </c>
      <c r="O58" s="5">
        <v>159.80699810208819</v>
      </c>
      <c r="P58" s="5">
        <v>134.51594886954462</v>
      </c>
    </row>
    <row r="59" spans="14:16" x14ac:dyDescent="0.25">
      <c r="N59" s="9">
        <v>43947</v>
      </c>
      <c r="O59" s="5">
        <v>142.90956590603895</v>
      </c>
      <c r="P59" s="5">
        <v>125.99589398659124</v>
      </c>
    </row>
    <row r="60" spans="14:16" x14ac:dyDescent="0.25">
      <c r="N60" s="9">
        <v>43948</v>
      </c>
      <c r="O60" s="5">
        <v>116.38197773473044</v>
      </c>
      <c r="P60" s="5">
        <v>118.47110215191208</v>
      </c>
    </row>
    <row r="61" spans="14:16" x14ac:dyDescent="0.25">
      <c r="N61" s="9">
        <v>43949</v>
      </c>
      <c r="O61" s="5">
        <v>107.88860239736017</v>
      </c>
      <c r="P61" s="5">
        <v>114.50976962294193</v>
      </c>
    </row>
    <row r="62" spans="14:16" x14ac:dyDescent="0.25">
      <c r="N62" s="9">
        <v>43950</v>
      </c>
      <c r="O62" s="5">
        <v>73.963820218074346</v>
      </c>
      <c r="P62" s="5">
        <v>115.29159630655127</v>
      </c>
    </row>
    <row r="63" spans="14:16" x14ac:dyDescent="0.25">
      <c r="N63" s="9">
        <v>43951</v>
      </c>
      <c r="O63" s="5">
        <v>77.975031897482495</v>
      </c>
      <c r="P63" s="5">
        <v>117.0025671645984</v>
      </c>
    </row>
    <row r="64" spans="14:16" x14ac:dyDescent="0.25">
      <c r="N64" s="9">
        <v>43952</v>
      </c>
      <c r="O64" s="5">
        <v>122.64239110481887</v>
      </c>
      <c r="P64" s="5">
        <v>117.23572319338992</v>
      </c>
    </row>
    <row r="65" spans="14:16" x14ac:dyDescent="0.25">
      <c r="N65" s="9">
        <v>43953</v>
      </c>
      <c r="O65" s="5">
        <v>165.27978488735354</v>
      </c>
      <c r="P65" s="5">
        <v>123.81165118950462</v>
      </c>
    </row>
    <row r="66" spans="14:16" x14ac:dyDescent="0.25">
      <c r="N66" s="9">
        <v>43954</v>
      </c>
      <c r="O66" s="5">
        <v>154.8863619123689</v>
      </c>
      <c r="P66" s="5">
        <v>140.10009375811336</v>
      </c>
    </row>
    <row r="67" spans="14:16" x14ac:dyDescent="0.25">
      <c r="N67" s="9">
        <v>43955</v>
      </c>
      <c r="O67" s="5">
        <v>118.01406993627101</v>
      </c>
      <c r="P67" s="5">
        <v>147.77916296507752</v>
      </c>
    </row>
    <row r="68" spans="14:16" x14ac:dyDescent="0.25">
      <c r="N68" s="9">
        <v>43956</v>
      </c>
      <c r="O68" s="5">
        <v>153.92009837016329</v>
      </c>
      <c r="P68" s="5">
        <v>154.88636191236893</v>
      </c>
    </row>
    <row r="69" spans="14:16" x14ac:dyDescent="0.25">
      <c r="N69" s="9">
        <v>43957</v>
      </c>
      <c r="O69" s="5">
        <v>187.98291819833562</v>
      </c>
      <c r="P69" s="5">
        <v>157.0068057961046</v>
      </c>
    </row>
    <row r="70" spans="14:16" x14ac:dyDescent="0.25">
      <c r="N70" s="9">
        <v>43958</v>
      </c>
      <c r="O70" s="5">
        <v>131.72851634623123</v>
      </c>
      <c r="P70" s="5">
        <v>149.73488965434359</v>
      </c>
    </row>
    <row r="71" spans="14:16" x14ac:dyDescent="0.25">
      <c r="N71" s="9">
        <v>43959</v>
      </c>
      <c r="O71" s="5">
        <v>172.39278373585867</v>
      </c>
      <c r="P71" s="5">
        <v>153.52454510738767</v>
      </c>
    </row>
    <row r="72" spans="14:16" x14ac:dyDescent="0.25">
      <c r="N72" s="9">
        <v>43960</v>
      </c>
      <c r="O72" s="5">
        <v>180.12289207350349</v>
      </c>
      <c r="P72" s="5">
        <v>148.03551859872388</v>
      </c>
    </row>
    <row r="73" spans="14:16" x14ac:dyDescent="0.25">
      <c r="N73" s="9">
        <v>43961</v>
      </c>
      <c r="O73" s="5">
        <v>103.98294892004174</v>
      </c>
      <c r="P73" s="5">
        <v>142.45137371015511</v>
      </c>
    </row>
    <row r="74" spans="14:16" x14ac:dyDescent="0.25">
      <c r="N74" s="9">
        <v>43962</v>
      </c>
      <c r="O74" s="5">
        <v>144.54165810757948</v>
      </c>
      <c r="P74" s="5">
        <v>142.52213250496249</v>
      </c>
    </row>
    <row r="75" spans="14:16" x14ac:dyDescent="0.25">
      <c r="N75" s="9">
        <v>43963</v>
      </c>
      <c r="O75" s="5">
        <v>115.4969128095169</v>
      </c>
      <c r="P75" s="5">
        <v>136.52619463021966</v>
      </c>
    </row>
    <row r="76" spans="14:16" x14ac:dyDescent="0.25">
      <c r="N76" s="9">
        <v>43964</v>
      </c>
      <c r="O76" s="5">
        <v>148.8939039783543</v>
      </c>
      <c r="P76" s="5">
        <v>131.98603196012036</v>
      </c>
    </row>
    <row r="77" spans="14:16" x14ac:dyDescent="0.25">
      <c r="N77" s="9">
        <v>43965</v>
      </c>
      <c r="O77" s="5">
        <v>132.22382790988283</v>
      </c>
      <c r="P77" s="5">
        <v>126.70812185563598</v>
      </c>
    </row>
    <row r="78" spans="14:16" x14ac:dyDescent="0.25">
      <c r="N78" s="9">
        <v>43966</v>
      </c>
      <c r="O78" s="5">
        <v>130.42121861265895</v>
      </c>
      <c r="P78" s="5">
        <v>120.94881995041287</v>
      </c>
    </row>
    <row r="79" spans="14:16" x14ac:dyDescent="0.25">
      <c r="N79" s="9">
        <v>43967</v>
      </c>
      <c r="O79" s="5">
        <v>148.34175338280824</v>
      </c>
      <c r="P79" s="5">
        <v>122.29555701223846</v>
      </c>
    </row>
    <row r="80" spans="14:16" x14ac:dyDescent="0.25">
      <c r="N80" s="9">
        <v>43968</v>
      </c>
      <c r="O80" s="5">
        <v>67.037578188650997</v>
      </c>
      <c r="P80" s="5">
        <v>132.26558719862163</v>
      </c>
    </row>
    <row r="81" spans="14:16" x14ac:dyDescent="0.25">
      <c r="N81" s="9">
        <v>43969</v>
      </c>
      <c r="O81" s="5">
        <v>104.22654477101794</v>
      </c>
      <c r="P81" s="5">
        <v>136.02044324438336</v>
      </c>
    </row>
    <row r="82" spans="14:16" x14ac:dyDescent="0.25">
      <c r="N82" s="9">
        <v>43970</v>
      </c>
      <c r="O82" s="5">
        <v>124.92407224229596</v>
      </c>
      <c r="P82" s="5">
        <v>125.40894398376288</v>
      </c>
    </row>
    <row r="83" spans="14:16" x14ac:dyDescent="0.25">
      <c r="N83" s="9">
        <v>43971</v>
      </c>
      <c r="O83" s="5">
        <v>218.68411528303636</v>
      </c>
      <c r="P83" s="5">
        <v>108.38739390174001</v>
      </c>
    </row>
    <row r="84" spans="14:16" x14ac:dyDescent="0.25">
      <c r="N84" s="9">
        <v>43972</v>
      </c>
      <c r="O84" s="5">
        <v>158.50782023021509</v>
      </c>
      <c r="P84" s="5">
        <v>115.19183800567528</v>
      </c>
    </row>
    <row r="85" spans="14:16" x14ac:dyDescent="0.25">
      <c r="N85" s="9">
        <v>43973</v>
      </c>
      <c r="O85" s="5">
        <v>56.140723788315519</v>
      </c>
      <c r="P85" s="5">
        <v>130.70425379188842</v>
      </c>
    </row>
    <row r="86" spans="14:16" x14ac:dyDescent="0.25">
      <c r="N86" s="9">
        <v>43974</v>
      </c>
      <c r="O86" s="5">
        <v>29.190902808648296</v>
      </c>
      <c r="P86" s="5">
        <v>140.39588872001306</v>
      </c>
    </row>
    <row r="87" spans="14:16" x14ac:dyDescent="0.25">
      <c r="N87" s="9">
        <v>43975</v>
      </c>
      <c r="O87" s="5">
        <v>114.66868691619783</v>
      </c>
      <c r="P87" s="5">
        <v>137.38573999009287</v>
      </c>
    </row>
    <row r="88" spans="14:16" x14ac:dyDescent="0.25">
      <c r="N88" s="9">
        <v>43976</v>
      </c>
      <c r="O88" s="5">
        <v>212.81345527450992</v>
      </c>
      <c r="P88" s="5">
        <v>143.27959960347422</v>
      </c>
    </row>
    <row r="89" spans="14:16" x14ac:dyDescent="0.25">
      <c r="N89" s="9">
        <v>43977</v>
      </c>
      <c r="O89" s="5">
        <v>192.76551673916842</v>
      </c>
      <c r="P89" s="5">
        <v>163.20458023308487</v>
      </c>
    </row>
    <row r="90" spans="14:16" x14ac:dyDescent="0.25">
      <c r="N90" s="9">
        <v>43978</v>
      </c>
      <c r="O90" s="5">
        <v>197.61307417359487</v>
      </c>
      <c r="P90" s="5">
        <v>187.89359971964436</v>
      </c>
    </row>
    <row r="91" spans="14:16" x14ac:dyDescent="0.25">
      <c r="N91" s="9">
        <v>43979</v>
      </c>
      <c r="O91" s="5">
        <v>199.76483752388464</v>
      </c>
      <c r="P91" s="5">
        <v>199.36000441916707</v>
      </c>
    </row>
    <row r="92" spans="14:16" x14ac:dyDescent="0.25">
      <c r="N92" s="9">
        <v>43980</v>
      </c>
      <c r="O92" s="5">
        <v>195.61558819558999</v>
      </c>
      <c r="P92" s="5">
        <v>195.97866201156879</v>
      </c>
    </row>
    <row r="93" spans="14:16" x14ac:dyDescent="0.25">
      <c r="N93" s="9">
        <v>43981</v>
      </c>
      <c r="O93" s="5">
        <v>202.01403921456495</v>
      </c>
      <c r="P93" s="5">
        <v>190.19964044221908</v>
      </c>
    </row>
    <row r="94" spans="14:16" x14ac:dyDescent="0.25">
      <c r="N94" s="9">
        <v>43982</v>
      </c>
      <c r="O94" s="5">
        <v>194.93351981285662</v>
      </c>
      <c r="P94" s="5">
        <v>182.77808684914407</v>
      </c>
    </row>
    <row r="95" spans="14:16" x14ac:dyDescent="0.25">
      <c r="N95" s="9">
        <v>43983</v>
      </c>
      <c r="O95" s="5">
        <v>189.1440584213222</v>
      </c>
      <c r="P95" s="5">
        <v>169.09843984646619</v>
      </c>
    </row>
    <row r="96" spans="14:16" x14ac:dyDescent="0.25">
      <c r="N96" s="9">
        <v>43984</v>
      </c>
      <c r="O96" s="5">
        <v>152.31236575372037</v>
      </c>
      <c r="P96" s="5">
        <v>156.4395754574029</v>
      </c>
    </row>
    <row r="97" spans="14:16" x14ac:dyDescent="0.25">
      <c r="N97" s="9">
        <v>43985</v>
      </c>
      <c r="O97" s="5">
        <v>145.66219902207001</v>
      </c>
      <c r="P97" s="5">
        <v>151.45050043336167</v>
      </c>
    </row>
    <row r="98" spans="14:16" x14ac:dyDescent="0.25">
      <c r="N98" s="9">
        <v>43986</v>
      </c>
      <c r="O98" s="5">
        <v>104.00730850513935</v>
      </c>
      <c r="P98" s="5">
        <v>150.19772177119836</v>
      </c>
    </row>
    <row r="99" spans="14:16" x14ac:dyDescent="0.25">
      <c r="N99" s="9">
        <v>43987</v>
      </c>
      <c r="O99" s="5">
        <v>107.00353747214663</v>
      </c>
      <c r="P99" s="5">
        <v>147.13885387108289</v>
      </c>
    </row>
    <row r="100" spans="14:16" x14ac:dyDescent="0.25">
      <c r="N100" s="9">
        <v>43988</v>
      </c>
      <c r="O100" s="5">
        <v>167.09051404627667</v>
      </c>
      <c r="P100" s="5">
        <v>145.50212174857137</v>
      </c>
    </row>
    <row r="101" spans="14:16" x14ac:dyDescent="0.25">
      <c r="N101" s="9">
        <v>43989</v>
      </c>
      <c r="O101" s="5">
        <v>186.16406917771334</v>
      </c>
      <c r="P101" s="5">
        <v>134.16447485599326</v>
      </c>
    </row>
    <row r="102" spans="14:16" x14ac:dyDescent="0.25">
      <c r="N102" s="9">
        <v>43990</v>
      </c>
      <c r="O102" s="5">
        <v>167.73198312051397</v>
      </c>
      <c r="P102" s="5">
        <v>141.63474761926346</v>
      </c>
    </row>
    <row r="103" spans="14:16" x14ac:dyDescent="0.25">
      <c r="N103" s="9">
        <v>43991</v>
      </c>
      <c r="O103" s="5">
        <v>140.85524089613961</v>
      </c>
      <c r="P103" s="5">
        <v>145.62043973333127</v>
      </c>
    </row>
    <row r="104" spans="14:16" x14ac:dyDescent="0.25">
      <c r="N104" s="9">
        <v>43992</v>
      </c>
      <c r="O104" s="5">
        <v>66.298670774023165</v>
      </c>
      <c r="P104" s="5">
        <v>134.22015390764494</v>
      </c>
    </row>
    <row r="105" spans="14:16" x14ac:dyDescent="0.25">
      <c r="N105" s="9">
        <v>43993</v>
      </c>
      <c r="O105" s="5">
        <v>156.29921784803088</v>
      </c>
      <c r="P105" s="5">
        <v>135.45089294519613</v>
      </c>
    </row>
    <row r="106" spans="14:16" x14ac:dyDescent="0.25">
      <c r="N106" s="9">
        <v>43994</v>
      </c>
      <c r="O106" s="5">
        <v>134.90338227062105</v>
      </c>
      <c r="P106" s="5">
        <v>131.91411318507022</v>
      </c>
    </row>
    <row r="107" spans="14:16" x14ac:dyDescent="0.25">
      <c r="N107" s="9">
        <v>43995</v>
      </c>
      <c r="O107" s="5">
        <v>87.288513266472648</v>
      </c>
      <c r="P107" s="5">
        <v>136.70715154808769</v>
      </c>
    </row>
    <row r="108" spans="14:16" x14ac:dyDescent="0.25">
      <c r="N108" s="9">
        <v>43996</v>
      </c>
      <c r="O108" s="5">
        <v>194.77924244057169</v>
      </c>
      <c r="P108" s="5">
        <v>150.85543056883412</v>
      </c>
    </row>
    <row r="109" spans="14:16" x14ac:dyDescent="0.25">
      <c r="N109" s="9">
        <v>43997</v>
      </c>
      <c r="O109" s="5">
        <v>142.97452479963258</v>
      </c>
      <c r="P109" s="5">
        <v>154.66596566624756</v>
      </c>
    </row>
    <row r="110" spans="14:16" x14ac:dyDescent="0.25">
      <c r="N110" s="9">
        <v>43998</v>
      </c>
      <c r="O110" s="5">
        <v>174.40650943726195</v>
      </c>
      <c r="P110" s="5">
        <v>153.57326427758289</v>
      </c>
    </row>
    <row r="111" spans="14:16" x14ac:dyDescent="0.25">
      <c r="N111" s="9">
        <v>43999</v>
      </c>
      <c r="O111" s="5">
        <v>165.33662391924798</v>
      </c>
      <c r="P111" s="5">
        <v>171.10056574544205</v>
      </c>
    </row>
    <row r="112" spans="14:16" x14ac:dyDescent="0.25">
      <c r="N112" s="9">
        <v>44000</v>
      </c>
      <c r="O112" s="5">
        <v>182.97296352992507</v>
      </c>
      <c r="P112" s="5">
        <v>155.10675815849021</v>
      </c>
    </row>
    <row r="113" spans="14:16" x14ac:dyDescent="0.25">
      <c r="N113" s="9">
        <v>44001</v>
      </c>
      <c r="O113" s="5">
        <v>127.25447254996828</v>
      </c>
      <c r="P113" s="5">
        <v>147.00893608389561</v>
      </c>
    </row>
    <row r="114" spans="14:16" x14ac:dyDescent="0.25">
      <c r="N114" s="9">
        <v>44002</v>
      </c>
      <c r="O114" s="5">
        <v>209.97962354148677</v>
      </c>
      <c r="P114" s="5">
        <v>136.3893169615759</v>
      </c>
    </row>
    <row r="115" spans="14:16" x14ac:dyDescent="0.25">
      <c r="N115" s="9">
        <v>44003</v>
      </c>
      <c r="O115" s="5">
        <v>82.822589331908929</v>
      </c>
      <c r="P115" s="5">
        <v>141.69854653261436</v>
      </c>
    </row>
    <row r="116" spans="14:16" x14ac:dyDescent="0.25">
      <c r="N116" s="9">
        <v>44004</v>
      </c>
      <c r="O116" s="5">
        <v>86.289770277470211</v>
      </c>
      <c r="P116" s="5">
        <v>144.20410385694103</v>
      </c>
    </row>
    <row r="117" spans="14:16" x14ac:dyDescent="0.25">
      <c r="N117" s="9">
        <v>44005</v>
      </c>
      <c r="O117" s="5">
        <v>100.06917558102408</v>
      </c>
      <c r="P117" s="5">
        <v>140.28569059695241</v>
      </c>
    </row>
    <row r="118" spans="14:16" x14ac:dyDescent="0.25">
      <c r="N118" s="9">
        <v>44006</v>
      </c>
      <c r="O118" s="5">
        <v>202.50123091651733</v>
      </c>
      <c r="P118" s="5">
        <v>124.37772154796362</v>
      </c>
    </row>
    <row r="119" spans="14:16" x14ac:dyDescent="0.25">
      <c r="N119" s="9">
        <v>44007</v>
      </c>
      <c r="O119" s="5">
        <v>200.51186480021167</v>
      </c>
      <c r="P119" s="5">
        <v>121.06365799444453</v>
      </c>
    </row>
    <row r="120" spans="14:16" x14ac:dyDescent="0.25">
      <c r="N120" s="9">
        <v>44008</v>
      </c>
      <c r="O120" s="5">
        <v>99.825579730047878</v>
      </c>
      <c r="P120" s="5">
        <v>117.85631262325785</v>
      </c>
    </row>
    <row r="121" spans="14:16" x14ac:dyDescent="0.25">
      <c r="N121" s="9">
        <v>44009</v>
      </c>
      <c r="O121" s="5">
        <v>98.623840198565276</v>
      </c>
      <c r="P121" s="5">
        <v>126.71392175684969</v>
      </c>
    </row>
    <row r="122" spans="14:16" x14ac:dyDescent="0.25">
      <c r="N122" s="9">
        <v>44010</v>
      </c>
      <c r="O122" s="5">
        <v>59.624144457275221</v>
      </c>
      <c r="P122" s="5">
        <v>112.12717020434611</v>
      </c>
    </row>
    <row r="123" spans="14:16" x14ac:dyDescent="0.25">
      <c r="N123" s="9">
        <v>44011</v>
      </c>
      <c r="O123" s="5">
        <v>63.838352679163521</v>
      </c>
      <c r="P123" s="5">
        <v>109.01610319330719</v>
      </c>
    </row>
    <row r="124" spans="14:16" x14ac:dyDescent="0.25">
      <c r="N124" s="9">
        <v>44012</v>
      </c>
      <c r="O124" s="5">
        <v>162.07243951616687</v>
      </c>
      <c r="P124" s="5">
        <v>101.50291116105545</v>
      </c>
    </row>
    <row r="125" spans="14:16" x14ac:dyDescent="0.25">
      <c r="N125" s="9">
        <v>44013</v>
      </c>
      <c r="O125" s="5">
        <v>100.39397004899236</v>
      </c>
      <c r="P125" s="5">
        <v>103.70223370129773</v>
      </c>
    </row>
    <row r="126" spans="14:16" x14ac:dyDescent="0.25">
      <c r="N126" s="9">
        <v>44014</v>
      </c>
      <c r="O126" s="5">
        <v>178.73439572293915</v>
      </c>
      <c r="P126" s="5">
        <v>103.52011680318697</v>
      </c>
    </row>
    <row r="127" spans="14:16" x14ac:dyDescent="0.25">
      <c r="N127" s="9">
        <v>44015</v>
      </c>
      <c r="O127" s="5">
        <v>47.233235504285709</v>
      </c>
      <c r="P127" s="5">
        <v>115.90870579569098</v>
      </c>
    </row>
    <row r="128" spans="14:16" x14ac:dyDescent="0.25">
      <c r="N128" s="9">
        <v>44016</v>
      </c>
      <c r="O128" s="5">
        <v>114.01909798026128</v>
      </c>
      <c r="P128" s="5">
        <v>111.32330389612466</v>
      </c>
    </row>
    <row r="129" spans="14:16" x14ac:dyDescent="0.25">
      <c r="N129" s="9">
        <v>44017</v>
      </c>
      <c r="O129" s="5">
        <v>58.349326170499758</v>
      </c>
      <c r="P129" s="5">
        <v>115.16399847984947</v>
      </c>
    </row>
    <row r="130" spans="14:16" x14ac:dyDescent="0.25">
      <c r="N130" s="9">
        <v>44018</v>
      </c>
      <c r="O130" s="5">
        <v>150.55847562669169</v>
      </c>
      <c r="P130" s="5">
        <v>108.62750981198802</v>
      </c>
    </row>
    <row r="131" spans="14:16" x14ac:dyDescent="0.25">
      <c r="N131" s="9">
        <v>44019</v>
      </c>
      <c r="O131" s="5">
        <v>129.97462621920258</v>
      </c>
      <c r="P131" s="5">
        <v>120.60430581831795</v>
      </c>
    </row>
    <row r="132" spans="14:16" x14ac:dyDescent="0.25">
      <c r="N132" s="9">
        <v>44020</v>
      </c>
      <c r="O132" s="5">
        <v>127.27883213506593</v>
      </c>
      <c r="P132" s="5">
        <v>124.92059230156772</v>
      </c>
    </row>
    <row r="133" spans="14:16" x14ac:dyDescent="0.25">
      <c r="N133" s="9">
        <v>44021</v>
      </c>
      <c r="O133" s="5">
        <v>132.97897504790905</v>
      </c>
      <c r="P133" s="5">
        <v>136.65263247667875</v>
      </c>
    </row>
    <row r="134" spans="14:16" x14ac:dyDescent="0.25">
      <c r="N134" s="9">
        <v>44022</v>
      </c>
      <c r="O134" s="5">
        <v>131.07080754859547</v>
      </c>
      <c r="P134" s="5">
        <v>131.25988432816271</v>
      </c>
    </row>
    <row r="135" spans="14:16" x14ac:dyDescent="0.25">
      <c r="N135" s="9">
        <v>44023</v>
      </c>
      <c r="O135" s="5">
        <v>144.23310336300963</v>
      </c>
      <c r="P135" s="5">
        <v>131.25988432816271</v>
      </c>
    </row>
    <row r="136" spans="14:16" x14ac:dyDescent="0.25">
      <c r="N136" s="9">
        <v>44024</v>
      </c>
      <c r="O136" s="5">
        <v>140.47360739627689</v>
      </c>
      <c r="P136" s="5">
        <v>129.30531761913937</v>
      </c>
    </row>
    <row r="137" spans="14:16" x14ac:dyDescent="0.25">
      <c r="N137" s="9">
        <v>44025</v>
      </c>
      <c r="O137" s="5">
        <v>112.80923858707948</v>
      </c>
      <c r="P137" s="5">
        <v>129.2322388638465</v>
      </c>
    </row>
    <row r="138" spans="14:16" x14ac:dyDescent="0.25">
      <c r="N138" s="9">
        <v>44026</v>
      </c>
      <c r="O138" s="5">
        <v>129.97462621920258</v>
      </c>
      <c r="P138" s="5">
        <v>124.9751113729767</v>
      </c>
    </row>
    <row r="139" spans="14:16" x14ac:dyDescent="0.25">
      <c r="N139" s="9">
        <v>44027</v>
      </c>
      <c r="O139" s="5">
        <v>113.59686517190252</v>
      </c>
      <c r="P139" s="5">
        <v>123.55181561513002</v>
      </c>
    </row>
    <row r="140" spans="14:16" x14ac:dyDescent="0.25">
      <c r="N140" s="9">
        <v>44028</v>
      </c>
      <c r="O140" s="5">
        <v>132.46742376085902</v>
      </c>
      <c r="P140" s="5">
        <v>120.30735087617555</v>
      </c>
    </row>
    <row r="141" spans="14:16" x14ac:dyDescent="0.25">
      <c r="N141" s="9">
        <v>44029</v>
      </c>
      <c r="O141" s="5">
        <v>101.27091511250667</v>
      </c>
      <c r="P141" s="5">
        <v>121.68772736504069</v>
      </c>
    </row>
    <row r="142" spans="14:16" x14ac:dyDescent="0.25">
      <c r="N142" s="9">
        <v>44030</v>
      </c>
      <c r="O142" s="5">
        <v>134.27003305808293</v>
      </c>
      <c r="P142" s="5">
        <v>125.2883060385175</v>
      </c>
    </row>
    <row r="143" spans="14:16" x14ac:dyDescent="0.25">
      <c r="N143" s="9">
        <v>44031</v>
      </c>
      <c r="O143" s="5">
        <v>117.76235422359559</v>
      </c>
      <c r="P143" s="5">
        <v>117.39000056567484</v>
      </c>
    </row>
    <row r="144" spans="14:16" x14ac:dyDescent="0.25">
      <c r="N144" s="9">
        <v>44032</v>
      </c>
      <c r="O144" s="5">
        <v>122.47187400913553</v>
      </c>
      <c r="P144" s="5">
        <v>114.9273625103297</v>
      </c>
    </row>
    <row r="145" spans="14:16" x14ac:dyDescent="0.25">
      <c r="N145" s="9">
        <v>44033</v>
      </c>
      <c r="O145" s="5">
        <v>155.17867693354032</v>
      </c>
      <c r="P145" s="5">
        <v>119.16013041610189</v>
      </c>
    </row>
    <row r="146" spans="14:16" x14ac:dyDescent="0.25">
      <c r="N146" s="9">
        <v>44034</v>
      </c>
      <c r="O146" s="5">
        <v>58.308726862003724</v>
      </c>
      <c r="P146" s="5">
        <v>113.91005983744337</v>
      </c>
    </row>
    <row r="147" spans="14:16" x14ac:dyDescent="0.25">
      <c r="N147" s="9">
        <v>44035</v>
      </c>
      <c r="O147" s="5">
        <v>115.22895737344309</v>
      </c>
      <c r="P147" s="5">
        <v>113.45186764155957</v>
      </c>
    </row>
    <row r="148" spans="14:16" x14ac:dyDescent="0.25">
      <c r="N148" s="9">
        <v>44036</v>
      </c>
      <c r="O148" s="5">
        <v>130.90029045291215</v>
      </c>
      <c r="P148" s="5">
        <v>102.12466057116613</v>
      </c>
    </row>
    <row r="149" spans="14:16" x14ac:dyDescent="0.25">
      <c r="N149" s="9">
        <v>44037</v>
      </c>
      <c r="O149" s="5">
        <v>97.519539007473156</v>
      </c>
      <c r="P149" s="5">
        <v>96.15656222224915</v>
      </c>
    </row>
    <row r="150" spans="14:16" x14ac:dyDescent="0.25">
      <c r="N150" s="9">
        <v>44038</v>
      </c>
      <c r="O150" s="5">
        <v>114.55500885240892</v>
      </c>
      <c r="P150" s="5">
        <v>107.42925022123362</v>
      </c>
    </row>
    <row r="151" spans="14:16" x14ac:dyDescent="0.25">
      <c r="N151" s="9">
        <v>44039</v>
      </c>
      <c r="O151" s="5">
        <v>43.181424516381533</v>
      </c>
      <c r="P151" s="5">
        <v>99.773380619124396</v>
      </c>
    </row>
    <row r="152" spans="14:16" x14ac:dyDescent="0.25">
      <c r="N152" s="9">
        <v>44040</v>
      </c>
      <c r="O152" s="5">
        <v>113.40198849112157</v>
      </c>
      <c r="P152" s="5">
        <v>101.20363625842752</v>
      </c>
    </row>
    <row r="153" spans="14:16" x14ac:dyDescent="0.25">
      <c r="N153" s="9">
        <v>44041</v>
      </c>
      <c r="O153" s="5">
        <v>137.21754285489499</v>
      </c>
      <c r="P153" s="5">
        <v>103.45863785032152</v>
      </c>
    </row>
    <row r="154" spans="14:16" x14ac:dyDescent="0.25">
      <c r="N154" s="9">
        <v>44042</v>
      </c>
      <c r="O154" s="5">
        <v>61.637870158678496</v>
      </c>
      <c r="P154" s="5">
        <v>102.93780672132957</v>
      </c>
    </row>
    <row r="155" spans="14:16" x14ac:dyDescent="0.25">
      <c r="N155" s="9">
        <v>44043</v>
      </c>
      <c r="O155" s="5">
        <v>140.91207992803407</v>
      </c>
      <c r="P155" s="5">
        <v>113.72446299860437</v>
      </c>
    </row>
    <row r="156" spans="14:16" x14ac:dyDescent="0.25">
      <c r="N156" s="9">
        <v>44044</v>
      </c>
      <c r="O156" s="5">
        <v>113.30455015073109</v>
      </c>
      <c r="P156" s="5">
        <v>102.52717371539823</v>
      </c>
    </row>
    <row r="157" spans="14:16" x14ac:dyDescent="0.25">
      <c r="N157" s="9">
        <v>44045</v>
      </c>
      <c r="O157" s="5">
        <v>110.9091909494651</v>
      </c>
      <c r="P157" s="5">
        <v>94.219395216866971</v>
      </c>
    </row>
    <row r="158" spans="14:16" x14ac:dyDescent="0.25">
      <c r="N158" s="9">
        <v>44046</v>
      </c>
      <c r="O158" s="5">
        <v>118.68801845730516</v>
      </c>
      <c r="P158" s="5">
        <v>106.83186039622056</v>
      </c>
    </row>
    <row r="159" spans="14:16" x14ac:dyDescent="0.25">
      <c r="N159" s="9">
        <v>44047</v>
      </c>
      <c r="O159" s="5">
        <v>35.02096350867874</v>
      </c>
      <c r="P159" s="5">
        <v>102.65477154210006</v>
      </c>
    </row>
    <row r="160" spans="14:16" x14ac:dyDescent="0.25">
      <c r="N160" s="9">
        <v>44048</v>
      </c>
      <c r="O160" s="5">
        <v>79.063093365176201</v>
      </c>
      <c r="P160" s="5">
        <v>110.12040438439931</v>
      </c>
    </row>
    <row r="161" spans="14:16" x14ac:dyDescent="0.25">
      <c r="N161" s="9">
        <v>44049</v>
      </c>
      <c r="O161" s="5">
        <v>149.92512641415357</v>
      </c>
      <c r="P161" s="5">
        <v>113.69198355180752</v>
      </c>
    </row>
    <row r="162" spans="14:16" x14ac:dyDescent="0.25">
      <c r="N162" s="9">
        <v>44050</v>
      </c>
      <c r="O162" s="5">
        <v>111.67245794919054</v>
      </c>
      <c r="P162" s="5">
        <v>113.74308323090752</v>
      </c>
    </row>
    <row r="163" spans="14:16" x14ac:dyDescent="0.25">
      <c r="N163" s="9">
        <v>44051</v>
      </c>
      <c r="O163" s="5">
        <v>165.56398004682578</v>
      </c>
      <c r="P163" s="5">
        <v>123.98570877433546</v>
      </c>
    </row>
    <row r="164" spans="14:16" x14ac:dyDescent="0.25">
      <c r="N164" s="9">
        <v>44052</v>
      </c>
      <c r="O164" s="5">
        <v>135.9102451213227</v>
      </c>
      <c r="P164" s="5">
        <v>134.05201732086636</v>
      </c>
    </row>
    <row r="165" spans="14:16" x14ac:dyDescent="0.25">
      <c r="N165" s="9">
        <v>44053</v>
      </c>
      <c r="O165" s="5">
        <v>119.0457162110051</v>
      </c>
      <c r="P165" s="5">
        <v>132.43384488223873</v>
      </c>
    </row>
    <row r="166" spans="14:16" x14ac:dyDescent="0.25">
      <c r="N166" s="9">
        <v>44054</v>
      </c>
      <c r="O166" s="5">
        <v>106.71934231267441</v>
      </c>
      <c r="P166" s="5">
        <v>135.78270784304013</v>
      </c>
    </row>
    <row r="167" spans="14:16" x14ac:dyDescent="0.25">
      <c r="N167" s="9">
        <v>44055</v>
      </c>
      <c r="O167" s="5">
        <v>149.52725319089245</v>
      </c>
      <c r="P167" s="5">
        <v>131.74829655877713</v>
      </c>
    </row>
    <row r="168" spans="14:16" x14ac:dyDescent="0.25">
      <c r="N168" s="9">
        <v>44056</v>
      </c>
      <c r="O168" s="5">
        <v>138.59791934376014</v>
      </c>
      <c r="P168" s="5">
        <v>128.59779021948492</v>
      </c>
    </row>
    <row r="169" spans="14:16" x14ac:dyDescent="0.25">
      <c r="N169" s="9">
        <v>44057</v>
      </c>
      <c r="O169" s="5">
        <v>135.11449867480044</v>
      </c>
      <c r="P169" s="5">
        <v>121.67032766139953</v>
      </c>
    </row>
    <row r="170" spans="14:16" x14ac:dyDescent="0.25">
      <c r="N170" s="9">
        <v>44058</v>
      </c>
      <c r="O170" s="5">
        <v>137.32310105698468</v>
      </c>
      <c r="P170" s="5">
        <v>120.37462973025468</v>
      </c>
    </row>
    <row r="171" spans="14:16" x14ac:dyDescent="0.25">
      <c r="N171" s="9">
        <v>44059</v>
      </c>
      <c r="O171" s="5">
        <v>113.85670074627714</v>
      </c>
      <c r="P171" s="5">
        <v>117.56747754281461</v>
      </c>
    </row>
    <row r="172" spans="14:16" x14ac:dyDescent="0.25">
      <c r="N172" s="9">
        <v>44060</v>
      </c>
      <c r="O172" s="5">
        <v>70.55347830440752</v>
      </c>
      <c r="P172" s="5">
        <v>113.61542485578646</v>
      </c>
    </row>
    <row r="173" spans="14:16" x14ac:dyDescent="0.25">
      <c r="N173" s="9">
        <v>44061</v>
      </c>
      <c r="O173" s="5">
        <v>97.649456794660466</v>
      </c>
      <c r="P173" s="5">
        <v>104.68556683419004</v>
      </c>
    </row>
    <row r="174" spans="14:16" x14ac:dyDescent="0.25">
      <c r="N174" s="9">
        <v>44062</v>
      </c>
      <c r="O174" s="5">
        <v>129.87718787881209</v>
      </c>
      <c r="P174" s="5">
        <v>101.93989359961542</v>
      </c>
    </row>
    <row r="175" spans="14:16" x14ac:dyDescent="0.25">
      <c r="N175" s="9">
        <v>44063</v>
      </c>
      <c r="O175" s="5">
        <v>110.93355053456271</v>
      </c>
      <c r="P175" s="5">
        <v>98.814906825663542</v>
      </c>
    </row>
    <row r="176" spans="14:16" x14ac:dyDescent="0.25">
      <c r="N176" s="9">
        <v>44064</v>
      </c>
      <c r="O176" s="5">
        <v>72.605492523625642</v>
      </c>
      <c r="P176" s="5">
        <v>107.09252583788347</v>
      </c>
    </row>
    <row r="177" spans="14:41" x14ac:dyDescent="0.25">
      <c r="N177" s="9">
        <v>44065</v>
      </c>
      <c r="O177" s="5">
        <v>118.10338841496228</v>
      </c>
      <c r="P177" s="5">
        <v>98.915825106782265</v>
      </c>
    </row>
    <row r="178" spans="14:41" x14ac:dyDescent="0.25">
      <c r="N178" s="9">
        <v>44066</v>
      </c>
      <c r="O178" s="5">
        <v>91.981793328614145</v>
      </c>
      <c r="P178" s="5">
        <v>92.988326066361324</v>
      </c>
    </row>
    <row r="179" spans="14:41" x14ac:dyDescent="0.25">
      <c r="N179" s="9">
        <v>44067</v>
      </c>
      <c r="O179" s="5">
        <v>128.49681138994694</v>
      </c>
      <c r="P179" s="5">
        <v>86.216361409222912</v>
      </c>
    </row>
    <row r="180" spans="14:41" x14ac:dyDescent="0.25">
      <c r="N180" s="9">
        <v>44068</v>
      </c>
      <c r="O180" s="5">
        <v>40.412551676952027</v>
      </c>
      <c r="P180" s="5">
        <v>91.109488186070806</v>
      </c>
    </row>
    <row r="181" spans="14:41" x14ac:dyDescent="0.25">
      <c r="N181" s="9">
        <v>44069</v>
      </c>
      <c r="O181" s="5">
        <v>88.384694595865554</v>
      </c>
      <c r="P181" s="5">
        <v>91.483001824234307</v>
      </c>
    </row>
    <row r="182" spans="14:41" x14ac:dyDescent="0.25">
      <c r="N182" s="9">
        <v>44070</v>
      </c>
      <c r="O182" s="5">
        <v>63.529797934593667</v>
      </c>
      <c r="P182" s="5">
        <v>95.84916745792205</v>
      </c>
    </row>
    <row r="183" spans="14:41" x14ac:dyDescent="0.25">
      <c r="N183" s="9">
        <v>44071</v>
      </c>
      <c r="O183" s="5">
        <v>106.85737996156092</v>
      </c>
      <c r="P183" s="5">
        <v>94.45603118638671</v>
      </c>
    </row>
    <row r="184" spans="14:41" x14ac:dyDescent="0.25">
      <c r="N184" s="9">
        <v>44072</v>
      </c>
      <c r="O184" s="5">
        <v>120.71798388210686</v>
      </c>
      <c r="P184" s="5">
        <v>104.91209309447956</v>
      </c>
    </row>
    <row r="185" spans="14:41" x14ac:dyDescent="0.25">
      <c r="N185" s="9">
        <v>44073</v>
      </c>
      <c r="O185" s="5">
        <v>122.54495276442839</v>
      </c>
      <c r="P185" s="5">
        <v>100.9194410989553</v>
      </c>
    </row>
    <row r="186" spans="14:41" x14ac:dyDescent="0.25">
      <c r="N186" s="9">
        <v>44074</v>
      </c>
      <c r="O186" s="5">
        <v>118.74485748919963</v>
      </c>
      <c r="P186" s="5">
        <v>105.91547600445294</v>
      </c>
    </row>
    <row r="187" spans="14:41" x14ac:dyDescent="0.25">
      <c r="N187" s="9">
        <v>44075</v>
      </c>
      <c r="O187" s="5">
        <v>113.60498503360175</v>
      </c>
      <c r="P187" s="5">
        <v>102.92272697817391</v>
      </c>
    </row>
    <row r="188" spans="14:41" x14ac:dyDescent="0.25">
      <c r="N188" s="9">
        <v>44076</v>
      </c>
      <c r="O188" s="5">
        <v>60.436130627195894</v>
      </c>
      <c r="P188" s="5">
        <v>100.52040789545143</v>
      </c>
    </row>
    <row r="189" spans="14:41" x14ac:dyDescent="0.25">
      <c r="N189" s="9">
        <v>44077</v>
      </c>
      <c r="O189" s="5">
        <v>98.502042273077166</v>
      </c>
      <c r="P189" s="5">
        <v>102.28937776563575</v>
      </c>
    </row>
    <row r="190" spans="14:41" x14ac:dyDescent="0.25">
      <c r="N190" s="9">
        <v>44078</v>
      </c>
      <c r="O190" s="5">
        <v>85.908136777607496</v>
      </c>
      <c r="P190" s="5">
        <v>95.85148741840753</v>
      </c>
    </row>
    <row r="191" spans="14:41" x14ac:dyDescent="0.25">
      <c r="N191" s="9">
        <v>44079</v>
      </c>
      <c r="O191" s="5">
        <v>103.90175030304967</v>
      </c>
      <c r="P191" s="5">
        <v>96.056803921373202</v>
      </c>
      <c r="AO191" s="3"/>
    </row>
    <row r="192" spans="14:41" x14ac:dyDescent="0.25">
      <c r="N192" s="9">
        <v>44080</v>
      </c>
      <c r="O192" s="4">
        <v>134.92774185571866</v>
      </c>
      <c r="P192" s="5">
        <v>103.6245150250339</v>
      </c>
      <c r="AO192" s="3"/>
    </row>
    <row r="193" spans="14:41" x14ac:dyDescent="0.25">
      <c r="N193" s="9">
        <v>44081</v>
      </c>
      <c r="O193" s="4">
        <v>73.679625058602113</v>
      </c>
      <c r="P193" s="5">
        <v>105.07333034822092</v>
      </c>
      <c r="AO193" s="3"/>
    </row>
    <row r="194" spans="14:41" x14ac:dyDescent="0.25">
      <c r="N194" s="9">
        <v>44082</v>
      </c>
      <c r="O194" s="4">
        <v>115.04220055436134</v>
      </c>
      <c r="P194" s="5">
        <v>102.93664674108679</v>
      </c>
      <c r="AO194" s="3"/>
    </row>
    <row r="195" spans="14:41" x14ac:dyDescent="0.25">
      <c r="N195" s="9">
        <v>44083</v>
      </c>
      <c r="O195" s="4">
        <v>113.41010835282077</v>
      </c>
      <c r="P195" s="5">
        <v>98.592520732011181</v>
      </c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workbookViewId="0"/>
  </sheetViews>
  <sheetFormatPr defaultRowHeight="15" x14ac:dyDescent="0.25"/>
  <cols>
    <col min="14" max="14" width="11.42578125" style="9" customWidth="1"/>
    <col min="15" max="15" width="15.5703125" customWidth="1"/>
    <col min="16" max="16" width="15.42578125" customWidth="1"/>
    <col min="17" max="17" width="25.7109375" customWidth="1"/>
    <col min="32" max="32" width="9.140625" style="41"/>
    <col min="33" max="33" width="10.7109375" style="40" bestFit="1" customWidth="1"/>
    <col min="34" max="34" width="9.140625" style="41"/>
  </cols>
  <sheetData>
    <row r="1" spans="1:34" x14ac:dyDescent="0.25">
      <c r="A1" s="36" t="s">
        <v>166</v>
      </c>
      <c r="AF1" s="39" t="s">
        <v>16</v>
      </c>
      <c r="AG1" s="40">
        <v>43906</v>
      </c>
      <c r="AH1" s="39"/>
    </row>
    <row r="2" spans="1:34" x14ac:dyDescent="0.25">
      <c r="O2" t="s">
        <v>98</v>
      </c>
      <c r="P2" t="s">
        <v>99</v>
      </c>
      <c r="Q2" t="s">
        <v>100</v>
      </c>
      <c r="AF2" s="39" t="s">
        <v>17</v>
      </c>
      <c r="AG2" s="40">
        <v>43913</v>
      </c>
      <c r="AH2" s="39"/>
    </row>
    <row r="3" spans="1:34" x14ac:dyDescent="0.25">
      <c r="N3" s="9">
        <v>43899</v>
      </c>
      <c r="O3" s="5">
        <v>98.282768239759704</v>
      </c>
      <c r="P3" s="5">
        <v>100.32</v>
      </c>
      <c r="Q3" s="5">
        <f t="shared" ref="Q3:Q60" si="0">100*O3/P3</f>
        <v>97.969266586682323</v>
      </c>
      <c r="AF3" s="39" t="s">
        <v>18</v>
      </c>
      <c r="AG3" s="40">
        <v>43980</v>
      </c>
      <c r="AH3" s="39"/>
    </row>
    <row r="4" spans="1:34" x14ac:dyDescent="0.25">
      <c r="N4" s="9">
        <v>43900</v>
      </c>
      <c r="O4" s="5">
        <v>94.4539086222196</v>
      </c>
      <c r="P4" s="5">
        <v>99.726341807909606</v>
      </c>
      <c r="Q4" s="5">
        <f t="shared" si="0"/>
        <v>94.713098776002809</v>
      </c>
      <c r="AF4" s="39" t="s">
        <v>19</v>
      </c>
      <c r="AG4" s="40">
        <v>44001</v>
      </c>
      <c r="AH4" s="39"/>
    </row>
    <row r="5" spans="1:34" x14ac:dyDescent="0.25">
      <c r="N5" s="9">
        <v>43901</v>
      </c>
      <c r="O5" s="5">
        <v>94.487091193119795</v>
      </c>
      <c r="P5" s="5">
        <v>100.26534583407</v>
      </c>
      <c r="Q5" s="5">
        <f t="shared" si="0"/>
        <v>94.237037140915376</v>
      </c>
      <c r="AF5" s="39" t="s">
        <v>20</v>
      </c>
      <c r="AG5" s="40">
        <v>44022</v>
      </c>
      <c r="AH5" s="39"/>
    </row>
    <row r="6" spans="1:34" x14ac:dyDescent="0.25">
      <c r="N6" s="9">
        <v>43902</v>
      </c>
      <c r="O6" s="5">
        <v>92.500608624922904</v>
      </c>
      <c r="P6" s="5">
        <v>99.784586978502702</v>
      </c>
      <c r="Q6" s="5">
        <f t="shared" si="0"/>
        <v>92.700297135920351</v>
      </c>
      <c r="AF6" s="39" t="s">
        <v>21</v>
      </c>
      <c r="AG6" s="40">
        <v>44027</v>
      </c>
      <c r="AH6" s="39"/>
    </row>
    <row r="7" spans="1:34" x14ac:dyDescent="0.25">
      <c r="N7" s="9">
        <v>43903</v>
      </c>
      <c r="O7" s="5">
        <v>94.153002739250297</v>
      </c>
      <c r="P7" s="5">
        <v>100.008866034223</v>
      </c>
      <c r="Q7" s="5">
        <f t="shared" si="0"/>
        <v>94.144655841844227</v>
      </c>
      <c r="AF7" s="39" t="s">
        <v>22</v>
      </c>
      <c r="AG7" s="40">
        <v>44055</v>
      </c>
      <c r="AH7" s="39"/>
    </row>
    <row r="8" spans="1:34" x14ac:dyDescent="0.25">
      <c r="N8" s="9">
        <v>43904</v>
      </c>
      <c r="O8" s="5">
        <v>89.462199390826001</v>
      </c>
      <c r="P8" s="5">
        <v>99.830759466892303</v>
      </c>
      <c r="Q8" s="5">
        <f t="shared" si="0"/>
        <v>89.613862369238106</v>
      </c>
      <c r="AF8" s="39"/>
      <c r="AH8" s="39"/>
    </row>
    <row r="9" spans="1:34" x14ac:dyDescent="0.25">
      <c r="N9" s="9">
        <v>43905</v>
      </c>
      <c r="O9" s="5">
        <v>85.2000514463939</v>
      </c>
      <c r="P9" s="5">
        <v>100.01036806635599</v>
      </c>
      <c r="Q9" s="5">
        <f t="shared" si="0"/>
        <v>85.191218764302931</v>
      </c>
      <c r="AF9" s="39"/>
      <c r="AG9" s="40">
        <v>43906</v>
      </c>
      <c r="AH9" s="39">
        <v>0</v>
      </c>
    </row>
    <row r="10" spans="1:34" x14ac:dyDescent="0.25">
      <c r="N10" s="9">
        <v>43906</v>
      </c>
      <c r="O10" s="5">
        <v>82.847690867202004</v>
      </c>
      <c r="P10" s="5">
        <v>99.386666666666699</v>
      </c>
      <c r="Q10" s="5">
        <f t="shared" si="0"/>
        <v>83.358959149988564</v>
      </c>
      <c r="AF10" s="39"/>
      <c r="AG10" s="40">
        <v>43906</v>
      </c>
      <c r="AH10" s="39">
        <v>1</v>
      </c>
    </row>
    <row r="11" spans="1:34" x14ac:dyDescent="0.25">
      <c r="N11" s="9">
        <v>43907</v>
      </c>
      <c r="O11" s="5">
        <v>70.493168943685404</v>
      </c>
      <c r="P11" s="5">
        <v>99.549788135593204</v>
      </c>
      <c r="Q11" s="5">
        <f t="shared" si="0"/>
        <v>70.811972846862503</v>
      </c>
      <c r="AF11" s="39"/>
      <c r="AH11" s="39"/>
    </row>
    <row r="12" spans="1:34" x14ac:dyDescent="0.25">
      <c r="N12" s="9">
        <v>43908</v>
      </c>
      <c r="O12" s="5">
        <v>61.1087781379888</v>
      </c>
      <c r="P12" s="5">
        <v>98.996108261100304</v>
      </c>
      <c r="Q12" s="5">
        <f t="shared" si="0"/>
        <v>61.728465099674011</v>
      </c>
      <c r="AF12" s="39"/>
      <c r="AG12" s="40">
        <v>43913</v>
      </c>
      <c r="AH12" s="39">
        <v>0</v>
      </c>
    </row>
    <row r="13" spans="1:34" x14ac:dyDescent="0.25">
      <c r="N13" s="9">
        <v>43909</v>
      </c>
      <c r="O13" s="5">
        <v>59.1222968089182</v>
      </c>
      <c r="P13" s="5">
        <v>97.713984261660897</v>
      </c>
      <c r="Q13" s="5">
        <f t="shared" si="0"/>
        <v>60.505461173908401</v>
      </c>
      <c r="AF13" s="39"/>
      <c r="AG13" s="40">
        <v>43913</v>
      </c>
      <c r="AH13" s="39">
        <v>1</v>
      </c>
    </row>
    <row r="14" spans="1:34" x14ac:dyDescent="0.25">
      <c r="N14" s="9">
        <v>43910</v>
      </c>
      <c r="O14" s="5">
        <v>56.501332683153898</v>
      </c>
      <c r="P14" s="5">
        <v>98.550403404557102</v>
      </c>
      <c r="Q14" s="5">
        <f t="shared" si="0"/>
        <v>57.332421513498545</v>
      </c>
      <c r="AF14" s="39"/>
      <c r="AH14" s="39"/>
    </row>
    <row r="15" spans="1:34" x14ac:dyDescent="0.25">
      <c r="N15" s="9">
        <v>43911</v>
      </c>
      <c r="O15" s="5">
        <v>44.7126312679002</v>
      </c>
      <c r="P15" s="5">
        <v>97.265707636979101</v>
      </c>
      <c r="Q15" s="5">
        <f t="shared" si="0"/>
        <v>45.969573814009927</v>
      </c>
      <c r="AF15" s="39"/>
      <c r="AG15" s="40">
        <v>43980</v>
      </c>
      <c r="AH15" s="39">
        <v>0</v>
      </c>
    </row>
    <row r="16" spans="1:34" x14ac:dyDescent="0.25">
      <c r="N16" s="9">
        <v>43912</v>
      </c>
      <c r="O16" s="5">
        <v>37.840966334766001</v>
      </c>
      <c r="P16" s="5">
        <v>98.330741316744394</v>
      </c>
      <c r="Q16" s="5">
        <f t="shared" si="0"/>
        <v>38.483353047112843</v>
      </c>
      <c r="AF16" s="39"/>
      <c r="AG16" s="40">
        <v>43980</v>
      </c>
      <c r="AH16" s="39">
        <v>1</v>
      </c>
    </row>
    <row r="17" spans="14:34" x14ac:dyDescent="0.25">
      <c r="N17" s="9">
        <v>43913</v>
      </c>
      <c r="O17" s="5">
        <v>31.488668989980201</v>
      </c>
      <c r="P17" s="5">
        <v>84.542222222222193</v>
      </c>
      <c r="Q17" s="5">
        <f t="shared" si="0"/>
        <v>37.246086230394006</v>
      </c>
      <c r="AF17" s="39"/>
      <c r="AH17" s="39"/>
    </row>
    <row r="18" spans="14:34" x14ac:dyDescent="0.25">
      <c r="N18" s="9">
        <v>43914</v>
      </c>
      <c r="O18" s="5">
        <v>19.396343540917101</v>
      </c>
      <c r="P18" s="5">
        <v>81.647245762711904</v>
      </c>
      <c r="Q18" s="5">
        <f t="shared" si="0"/>
        <v>23.756274151963328</v>
      </c>
      <c r="AF18" s="39"/>
      <c r="AG18" s="40">
        <v>44001</v>
      </c>
      <c r="AH18" s="39">
        <v>0</v>
      </c>
    </row>
    <row r="19" spans="14:34" x14ac:dyDescent="0.25">
      <c r="N19" s="9">
        <v>43915</v>
      </c>
      <c r="O19" s="5">
        <v>16.449326890594801</v>
      </c>
      <c r="P19" s="5">
        <v>78.626393065628903</v>
      </c>
      <c r="Q19" s="5">
        <f t="shared" si="0"/>
        <v>20.920871795383849</v>
      </c>
      <c r="AF19" s="39"/>
      <c r="AG19" s="40">
        <v>44001</v>
      </c>
      <c r="AH19" s="39">
        <v>1</v>
      </c>
    </row>
    <row r="20" spans="14:34" x14ac:dyDescent="0.25">
      <c r="N20" s="9">
        <v>43916</v>
      </c>
      <c r="O20" s="5">
        <v>15.781030906822799</v>
      </c>
      <c r="P20" s="5">
        <v>73.653668615641607</v>
      </c>
      <c r="Q20" s="5">
        <f t="shared" si="0"/>
        <v>21.425994391637719</v>
      </c>
      <c r="AF20" s="39"/>
      <c r="AH20" s="39"/>
    </row>
    <row r="21" spans="14:34" x14ac:dyDescent="0.25">
      <c r="N21" s="9">
        <v>43917</v>
      </c>
      <c r="O21" s="5">
        <v>16.261135708335399</v>
      </c>
      <c r="P21" s="5">
        <v>73.308803971983295</v>
      </c>
      <c r="Q21" s="5">
        <f t="shared" si="0"/>
        <v>22.181695549895998</v>
      </c>
      <c r="AF21" s="39"/>
      <c r="AG21" s="40">
        <v>44022</v>
      </c>
      <c r="AH21" s="39">
        <v>0</v>
      </c>
    </row>
    <row r="22" spans="14:34" x14ac:dyDescent="0.25">
      <c r="N22" s="9">
        <v>43918</v>
      </c>
      <c r="O22" s="5">
        <v>16.170955130245002</v>
      </c>
      <c r="P22" s="5">
        <v>73.725407235032804</v>
      </c>
      <c r="Q22" s="5">
        <f t="shared" si="0"/>
        <v>21.934032970062585</v>
      </c>
      <c r="AF22" s="39"/>
      <c r="AG22" s="40">
        <v>44022</v>
      </c>
      <c r="AH22" s="39">
        <v>1</v>
      </c>
    </row>
    <row r="23" spans="14:34" x14ac:dyDescent="0.25">
      <c r="N23" s="9">
        <v>43919</v>
      </c>
      <c r="O23" s="5">
        <v>15.433382278860901</v>
      </c>
      <c r="P23" s="5">
        <v>87.537584240539104</v>
      </c>
      <c r="Q23" s="5">
        <f t="shared" si="0"/>
        <v>17.630578239916314</v>
      </c>
      <c r="AF23" s="39"/>
      <c r="AH23" s="39"/>
    </row>
    <row r="24" spans="14:34" x14ac:dyDescent="0.25">
      <c r="N24" s="9">
        <v>43920</v>
      </c>
      <c r="O24" s="5">
        <v>15.394089148416199</v>
      </c>
      <c r="P24" s="5">
        <v>59.422222222222203</v>
      </c>
      <c r="Q24" s="5">
        <f t="shared" si="0"/>
        <v>25.906283159264365</v>
      </c>
      <c r="AF24" s="39"/>
      <c r="AG24" s="40">
        <v>44027</v>
      </c>
      <c r="AH24" s="39">
        <v>0</v>
      </c>
    </row>
    <row r="25" spans="14:34" x14ac:dyDescent="0.25">
      <c r="N25" s="9">
        <v>43921</v>
      </c>
      <c r="O25" s="5">
        <v>14.7634309162863</v>
      </c>
      <c r="P25" s="5">
        <v>59.529484463276802</v>
      </c>
      <c r="Q25" s="5">
        <f t="shared" si="0"/>
        <v>24.800199513559917</v>
      </c>
      <c r="AF25" s="39"/>
      <c r="AG25" s="40">
        <v>44027</v>
      </c>
      <c r="AH25" s="39">
        <v>1</v>
      </c>
    </row>
    <row r="26" spans="14:34" x14ac:dyDescent="0.25">
      <c r="N26" s="9">
        <v>43922</v>
      </c>
      <c r="O26" s="5">
        <v>14.3457316856944</v>
      </c>
      <c r="P26" s="5">
        <v>50.658942154608198</v>
      </c>
      <c r="Q26" s="5">
        <f t="shared" si="0"/>
        <v>28.318261447134145</v>
      </c>
      <c r="AF26" s="39"/>
      <c r="AH26" s="39"/>
    </row>
    <row r="27" spans="14:34" x14ac:dyDescent="0.25">
      <c r="N27" s="9">
        <v>43923</v>
      </c>
      <c r="O27" s="5">
        <v>13.888915100125899</v>
      </c>
      <c r="P27" s="5">
        <v>49.074603244383901</v>
      </c>
      <c r="Q27" s="5">
        <f t="shared" si="0"/>
        <v>28.301635024864613</v>
      </c>
      <c r="AF27" s="39"/>
      <c r="AG27" s="40">
        <v>44055</v>
      </c>
      <c r="AH27" s="39">
        <v>0</v>
      </c>
    </row>
    <row r="28" spans="14:34" x14ac:dyDescent="0.25">
      <c r="N28" s="9">
        <v>43924</v>
      </c>
      <c r="O28" s="5">
        <v>15.265363721833999</v>
      </c>
      <c r="P28" s="5">
        <v>49.955669828885497</v>
      </c>
      <c r="Q28" s="5">
        <f t="shared" si="0"/>
        <v>30.557820111556627</v>
      </c>
      <c r="AG28" s="40">
        <v>44055</v>
      </c>
      <c r="AH28" s="39">
        <v>1</v>
      </c>
    </row>
    <row r="29" spans="14:34" x14ac:dyDescent="0.25">
      <c r="N29" s="9">
        <v>43925</v>
      </c>
      <c r="O29" s="5">
        <v>15.6348024730645</v>
      </c>
      <c r="P29" s="5">
        <v>55.272900359636097</v>
      </c>
      <c r="Q29" s="5">
        <f t="shared" si="0"/>
        <v>28.286560631585857</v>
      </c>
    </row>
    <row r="30" spans="14:34" x14ac:dyDescent="0.25">
      <c r="N30" s="9">
        <v>43926</v>
      </c>
      <c r="O30" s="5">
        <v>15.700260447369301</v>
      </c>
      <c r="P30" s="5">
        <v>74.784862623120802</v>
      </c>
      <c r="Q30" s="5">
        <f t="shared" si="0"/>
        <v>20.993901568678343</v>
      </c>
    </row>
    <row r="31" spans="14:34" x14ac:dyDescent="0.25">
      <c r="N31" s="9">
        <v>43927</v>
      </c>
      <c r="O31" s="5">
        <v>14.518572910474701</v>
      </c>
      <c r="P31" s="5">
        <v>48.146666666666697</v>
      </c>
      <c r="Q31" s="5">
        <f t="shared" si="0"/>
        <v>30.154886964430954</v>
      </c>
    </row>
    <row r="32" spans="14:34" x14ac:dyDescent="0.25">
      <c r="N32" s="9">
        <v>43928</v>
      </c>
      <c r="O32" s="5">
        <v>13.8032640805125</v>
      </c>
      <c r="P32" s="5">
        <v>47.885769774011301</v>
      </c>
      <c r="Q32" s="5">
        <f t="shared" si="0"/>
        <v>28.825398747174042</v>
      </c>
    </row>
    <row r="33" spans="14:17" x14ac:dyDescent="0.25">
      <c r="N33" s="9">
        <v>43929</v>
      </c>
      <c r="O33" s="5">
        <v>13.4541626772826</v>
      </c>
      <c r="P33" s="5">
        <v>46.236511586768103</v>
      </c>
      <c r="Q33" s="5">
        <f t="shared" si="0"/>
        <v>29.098567810493932</v>
      </c>
    </row>
    <row r="34" spans="14:17" x14ac:dyDescent="0.25">
      <c r="N34" s="9">
        <v>43930</v>
      </c>
      <c r="O34" s="5">
        <v>14.315990511112799</v>
      </c>
      <c r="P34" s="5">
        <v>45.812634633138401</v>
      </c>
      <c r="Q34" s="5">
        <f t="shared" si="0"/>
        <v>31.249000686717505</v>
      </c>
    </row>
    <row r="35" spans="14:17" x14ac:dyDescent="0.25">
      <c r="N35" s="9">
        <v>43931</v>
      </c>
      <c r="O35" s="5">
        <v>14.6418076513693</v>
      </c>
      <c r="P35" s="5">
        <v>44.564239758929297</v>
      </c>
      <c r="Q35" s="5">
        <f t="shared" si="0"/>
        <v>32.855508655761447</v>
      </c>
    </row>
    <row r="36" spans="14:17" x14ac:dyDescent="0.25">
      <c r="N36" s="9">
        <v>43932</v>
      </c>
      <c r="O36" s="5">
        <v>14.814357427806399</v>
      </c>
      <c r="P36" s="5">
        <v>51.323129406595299</v>
      </c>
      <c r="Q36" s="5">
        <f t="shared" si="0"/>
        <v>28.864875542648953</v>
      </c>
    </row>
    <row r="37" spans="14:17" x14ac:dyDescent="0.25">
      <c r="N37" s="9">
        <v>43933</v>
      </c>
      <c r="O37" s="5">
        <v>12.890422547417201</v>
      </c>
      <c r="P37" s="5">
        <v>56.984104358593697</v>
      </c>
      <c r="Q37" s="5">
        <f t="shared" si="0"/>
        <v>22.621084761286088</v>
      </c>
    </row>
    <row r="38" spans="14:17" x14ac:dyDescent="0.25">
      <c r="N38" s="9">
        <v>43934</v>
      </c>
      <c r="O38" s="5">
        <v>14.917665340646</v>
      </c>
      <c r="P38" s="5">
        <v>56.198276195188598</v>
      </c>
      <c r="Q38" s="5">
        <f t="shared" si="0"/>
        <v>26.544702703751565</v>
      </c>
    </row>
    <row r="39" spans="14:17" x14ac:dyDescent="0.25">
      <c r="N39" s="9">
        <v>43935</v>
      </c>
      <c r="O39" s="5">
        <v>14.265656766096701</v>
      </c>
      <c r="P39" s="5">
        <v>43.154131355932201</v>
      </c>
      <c r="Q39" s="5">
        <f t="shared" si="0"/>
        <v>33.057453175072816</v>
      </c>
    </row>
    <row r="40" spans="14:17" x14ac:dyDescent="0.25">
      <c r="N40" s="9">
        <v>43936</v>
      </c>
      <c r="O40" s="5">
        <v>13.297760159164801</v>
      </c>
      <c r="P40" s="5">
        <v>43.039094286219701</v>
      </c>
      <c r="Q40" s="5">
        <f t="shared" si="0"/>
        <v>30.896933078404697</v>
      </c>
    </row>
    <row r="41" spans="14:17" x14ac:dyDescent="0.25">
      <c r="N41" s="9">
        <v>43937</v>
      </c>
      <c r="O41" s="5">
        <v>13.5065665439352</v>
      </c>
      <c r="P41" s="5">
        <v>42.5946278630149</v>
      </c>
      <c r="Q41" s="5">
        <f t="shared" si="0"/>
        <v>31.70955404839447</v>
      </c>
    </row>
    <row r="42" spans="14:17" x14ac:dyDescent="0.25">
      <c r="N42" s="9">
        <v>43938</v>
      </c>
      <c r="O42" s="5">
        <v>14.388729730378699</v>
      </c>
      <c r="P42" s="5">
        <v>43.026864083695401</v>
      </c>
      <c r="Q42" s="5">
        <f t="shared" si="0"/>
        <v>33.441269859662313</v>
      </c>
    </row>
    <row r="43" spans="14:17" x14ac:dyDescent="0.25">
      <c r="N43" s="9">
        <v>43939</v>
      </c>
      <c r="O43" s="5">
        <v>15.350388689366699</v>
      </c>
      <c r="P43" s="5">
        <v>47.847471969536699</v>
      </c>
      <c r="Q43" s="5">
        <f t="shared" si="0"/>
        <v>32.08192211103632</v>
      </c>
    </row>
    <row r="44" spans="14:17" x14ac:dyDescent="0.25">
      <c r="N44" s="9">
        <v>43940</v>
      </c>
      <c r="O44" s="5">
        <v>14.637570872766601</v>
      </c>
      <c r="P44" s="5">
        <v>55.583203732503897</v>
      </c>
      <c r="Q44" s="5">
        <f t="shared" si="0"/>
        <v>26.334521743673537</v>
      </c>
    </row>
    <row r="45" spans="14:17" x14ac:dyDescent="0.25">
      <c r="N45" s="9">
        <v>43941</v>
      </c>
      <c r="O45" s="5">
        <v>14.6308534486443</v>
      </c>
      <c r="P45" s="5">
        <v>42.355555555555597</v>
      </c>
      <c r="Q45" s="5">
        <f t="shared" si="0"/>
        <v>34.54293836248651</v>
      </c>
    </row>
    <row r="46" spans="14:17" x14ac:dyDescent="0.25">
      <c r="N46" s="9">
        <v>43942</v>
      </c>
      <c r="O46" s="5">
        <v>13.783046100738</v>
      </c>
      <c r="P46" s="5">
        <v>41.988877118644098</v>
      </c>
      <c r="Q46" s="5">
        <f t="shared" si="0"/>
        <v>32.825469616137909</v>
      </c>
    </row>
    <row r="47" spans="14:17" x14ac:dyDescent="0.25">
      <c r="N47" s="9">
        <v>43943</v>
      </c>
      <c r="O47" s="5">
        <v>13.7275871272142</v>
      </c>
      <c r="P47" s="5">
        <v>42.265168936847701</v>
      </c>
      <c r="Q47" s="5">
        <f t="shared" si="0"/>
        <v>32.47966936492282</v>
      </c>
    </row>
    <row r="48" spans="14:17" x14ac:dyDescent="0.25">
      <c r="N48" s="9">
        <v>43944</v>
      </c>
      <c r="O48" s="5">
        <v>13.8834421938428</v>
      </c>
      <c r="P48" s="5">
        <v>41.851672748054703</v>
      </c>
      <c r="Q48" s="5">
        <f t="shared" si="0"/>
        <v>33.17296844362837</v>
      </c>
    </row>
    <row r="49" spans="14:17" x14ac:dyDescent="0.25">
      <c r="N49" s="9">
        <v>43945</v>
      </c>
      <c r="O49" s="5">
        <v>14.853275556023499</v>
      </c>
      <c r="P49" s="5">
        <v>42.290983243195299</v>
      </c>
      <c r="Q49" s="5">
        <f t="shared" si="0"/>
        <v>35.121613206790173</v>
      </c>
    </row>
    <row r="50" spans="14:17" x14ac:dyDescent="0.25">
      <c r="N50" s="9">
        <v>43946</v>
      </c>
      <c r="O50" s="5">
        <v>15.8768809383098</v>
      </c>
      <c r="P50" s="5">
        <v>47.3609054368521</v>
      </c>
      <c r="Q50" s="5">
        <f t="shared" si="0"/>
        <v>33.523178646740575</v>
      </c>
    </row>
    <row r="51" spans="14:17" x14ac:dyDescent="0.25">
      <c r="N51" s="9">
        <v>43947</v>
      </c>
      <c r="O51" s="5">
        <v>14.709381464292999</v>
      </c>
      <c r="P51" s="5">
        <v>55.178849144634498</v>
      </c>
      <c r="Q51" s="5">
        <f t="shared" si="0"/>
        <v>26.657644536472386</v>
      </c>
    </row>
    <row r="52" spans="14:17" x14ac:dyDescent="0.25">
      <c r="N52" s="9">
        <v>43948</v>
      </c>
      <c r="O52" s="5">
        <v>14.9305919787405</v>
      </c>
      <c r="P52" s="5">
        <v>40.595555555555599</v>
      </c>
      <c r="Q52" s="5">
        <f t="shared" si="0"/>
        <v>36.778883240821202</v>
      </c>
    </row>
    <row r="53" spans="14:17" x14ac:dyDescent="0.25">
      <c r="N53" s="9">
        <v>43949</v>
      </c>
      <c r="O53" s="5">
        <v>14.1327422694308</v>
      </c>
      <c r="P53" s="5">
        <v>40.576447740112997</v>
      </c>
      <c r="Q53" s="5">
        <f t="shared" si="0"/>
        <v>34.829915028415556</v>
      </c>
    </row>
    <row r="54" spans="14:17" x14ac:dyDescent="0.25">
      <c r="N54" s="9">
        <v>43950</v>
      </c>
      <c r="O54" s="5">
        <v>13.552894099817699</v>
      </c>
      <c r="P54" s="5">
        <v>40.1247125420131</v>
      </c>
      <c r="Q54" s="5">
        <f t="shared" si="0"/>
        <v>33.776925094795303</v>
      </c>
    </row>
    <row r="55" spans="14:17" x14ac:dyDescent="0.25">
      <c r="N55" s="9">
        <v>43951</v>
      </c>
      <c r="O55" s="5">
        <v>14.164070181530599</v>
      </c>
      <c r="P55" s="5">
        <v>40.189915153646602</v>
      </c>
      <c r="Q55" s="5">
        <f t="shared" si="0"/>
        <v>35.242846687735373</v>
      </c>
    </row>
    <row r="56" spans="14:17" x14ac:dyDescent="0.25">
      <c r="N56" s="9">
        <v>43952</v>
      </c>
      <c r="O56" s="5">
        <v>15.2721979944181</v>
      </c>
      <c r="P56" s="5">
        <v>40.415817005053597</v>
      </c>
      <c r="Q56" s="5">
        <f t="shared" si="0"/>
        <v>37.787676029185462</v>
      </c>
    </row>
    <row r="57" spans="14:17" x14ac:dyDescent="0.25">
      <c r="N57" s="9">
        <v>43953</v>
      </c>
      <c r="O57" s="5">
        <v>16.310462790380502</v>
      </c>
      <c r="P57" s="5">
        <v>46.176221705098399</v>
      </c>
      <c r="Q57" s="5">
        <f t="shared" si="0"/>
        <v>35.322211710057765</v>
      </c>
    </row>
    <row r="58" spans="14:17" x14ac:dyDescent="0.25">
      <c r="N58" s="9">
        <v>43954</v>
      </c>
      <c r="O58" s="5">
        <v>15.448923377027</v>
      </c>
      <c r="P58" s="5">
        <v>52.483151892172103</v>
      </c>
      <c r="Q58" s="5">
        <f t="shared" si="0"/>
        <v>29.435967200992774</v>
      </c>
    </row>
    <row r="59" spans="14:17" x14ac:dyDescent="0.25">
      <c r="N59" s="9">
        <v>43955</v>
      </c>
      <c r="O59" s="5">
        <v>14.161528569374999</v>
      </c>
      <c r="P59" s="5">
        <v>40.799999999999997</v>
      </c>
      <c r="Q59" s="5">
        <f t="shared" si="0"/>
        <v>34.709628846507357</v>
      </c>
    </row>
    <row r="60" spans="14:17" x14ac:dyDescent="0.25">
      <c r="N60" s="9">
        <v>43956</v>
      </c>
      <c r="O60" s="5">
        <v>15.151878212880399</v>
      </c>
      <c r="P60" s="5">
        <v>40.426377118644098</v>
      </c>
      <c r="Q60" s="5">
        <f t="shared" si="0"/>
        <v>37.480178271756529</v>
      </c>
    </row>
    <row r="61" spans="14:17" x14ac:dyDescent="0.25">
      <c r="N61" s="9">
        <v>43957</v>
      </c>
      <c r="O61" s="5">
        <v>14.551593234004701</v>
      </c>
      <c r="P61" s="5">
        <v>40.513886431983003</v>
      </c>
      <c r="Q61" s="5">
        <f t="shared" ref="Q61:Q124" si="1">100*O61/P61</f>
        <v>35.917544613831943</v>
      </c>
    </row>
    <row r="62" spans="14:17" x14ac:dyDescent="0.25">
      <c r="N62" s="9">
        <v>43958</v>
      </c>
      <c r="O62" s="5">
        <v>15.1171107584127</v>
      </c>
      <c r="P62" s="5">
        <v>40.352573965797703</v>
      </c>
      <c r="Q62" s="5">
        <f t="shared" si="1"/>
        <v>37.462568735332127</v>
      </c>
    </row>
    <row r="63" spans="14:17" x14ac:dyDescent="0.25">
      <c r="N63" s="9">
        <v>43959</v>
      </c>
      <c r="O63" s="5">
        <v>24.031799780381899</v>
      </c>
      <c r="P63" s="5">
        <v>64.987782461465002</v>
      </c>
      <c r="Q63" s="5">
        <f t="shared" si="1"/>
        <v>36.97895030443874</v>
      </c>
    </row>
    <row r="64" spans="14:17" x14ac:dyDescent="0.25">
      <c r="N64" s="9">
        <v>43960</v>
      </c>
      <c r="O64" s="5">
        <v>16.585216165840801</v>
      </c>
      <c r="P64" s="5">
        <v>45.356462872858103</v>
      </c>
      <c r="Q64" s="5">
        <f t="shared" si="1"/>
        <v>36.566379111907359</v>
      </c>
    </row>
    <row r="65" spans="14:17" x14ac:dyDescent="0.25">
      <c r="N65" s="9">
        <v>43961</v>
      </c>
      <c r="O65" s="5">
        <v>15.049142024201201</v>
      </c>
      <c r="P65" s="5">
        <v>52.649040953862098</v>
      </c>
      <c r="Q65" s="5">
        <f t="shared" si="1"/>
        <v>28.583886337814217</v>
      </c>
    </row>
    <row r="66" spans="14:17" x14ac:dyDescent="0.25">
      <c r="N66" s="9">
        <v>43962</v>
      </c>
      <c r="O66" s="5">
        <v>15.104451981615499</v>
      </c>
      <c r="P66" s="5">
        <v>40.831111111111099</v>
      </c>
      <c r="Q66" s="5">
        <f t="shared" si="1"/>
        <v>36.99250784656023</v>
      </c>
    </row>
    <row r="67" spans="14:17" x14ac:dyDescent="0.25">
      <c r="N67" s="9">
        <v>43963</v>
      </c>
      <c r="O67" s="5">
        <v>14.822025616929199</v>
      </c>
      <c r="P67" s="5">
        <v>40.519067796610202</v>
      </c>
      <c r="Q67" s="5">
        <f t="shared" si="1"/>
        <v>36.580371718643541</v>
      </c>
    </row>
    <row r="68" spans="14:17" x14ac:dyDescent="0.25">
      <c r="N68" s="9">
        <v>43964</v>
      </c>
      <c r="O68" s="5">
        <v>14.777238394391899</v>
      </c>
      <c r="P68" s="5">
        <v>40.385635945515702</v>
      </c>
      <c r="Q68" s="5">
        <f t="shared" si="1"/>
        <v>36.590332301137678</v>
      </c>
    </row>
    <row r="69" spans="14:17" x14ac:dyDescent="0.25">
      <c r="N69" s="9">
        <v>43965</v>
      </c>
      <c r="O69" s="5">
        <v>14.957830313484299</v>
      </c>
      <c r="P69" s="5">
        <v>40.137160944300298</v>
      </c>
      <c r="Q69" s="5">
        <f t="shared" si="1"/>
        <v>37.266787090999756</v>
      </c>
    </row>
    <row r="70" spans="14:17" x14ac:dyDescent="0.25">
      <c r="N70" s="9">
        <v>43966</v>
      </c>
      <c r="O70" s="5">
        <v>15.9508227910061</v>
      </c>
      <c r="P70" s="5">
        <v>40.531075449951203</v>
      </c>
      <c r="Q70" s="5">
        <f t="shared" si="1"/>
        <v>39.354551079461437</v>
      </c>
    </row>
    <row r="71" spans="14:17" x14ac:dyDescent="0.25">
      <c r="N71" s="9">
        <v>43967</v>
      </c>
      <c r="O71" s="5">
        <v>17.0591444287857</v>
      </c>
      <c r="P71" s="5">
        <v>45.367040406177303</v>
      </c>
      <c r="Q71" s="5">
        <f t="shared" si="1"/>
        <v>37.602506745101408</v>
      </c>
    </row>
    <row r="72" spans="14:17" x14ac:dyDescent="0.25">
      <c r="N72" s="9">
        <v>43968</v>
      </c>
      <c r="O72" s="5">
        <v>15.0277060267307</v>
      </c>
      <c r="P72" s="5">
        <v>52.597200622084003</v>
      </c>
      <c r="Q72" s="5">
        <f t="shared" si="1"/>
        <v>28.571303888787217</v>
      </c>
    </row>
    <row r="73" spans="14:17" x14ac:dyDescent="0.25">
      <c r="N73" s="9">
        <v>43969</v>
      </c>
      <c r="O73" s="5">
        <v>16.173642435050201</v>
      </c>
      <c r="P73" s="5">
        <v>40.813333333333297</v>
      </c>
      <c r="Q73" s="5">
        <f t="shared" si="1"/>
        <v>39.628330043409548</v>
      </c>
    </row>
    <row r="74" spans="14:17" x14ac:dyDescent="0.25">
      <c r="N74" s="9">
        <v>43970</v>
      </c>
      <c r="O74" s="5">
        <v>15.399174058085499</v>
      </c>
      <c r="P74" s="5">
        <v>40.691207627118601</v>
      </c>
      <c r="Q74" s="5">
        <f t="shared" si="1"/>
        <v>37.84398388762181</v>
      </c>
    </row>
    <row r="75" spans="14:17" x14ac:dyDescent="0.25">
      <c r="N75" s="9">
        <v>43971</v>
      </c>
      <c r="O75" s="5">
        <v>15.6555561154691</v>
      </c>
      <c r="P75" s="5">
        <v>40.646559349018197</v>
      </c>
      <c r="Q75" s="5">
        <f t="shared" si="1"/>
        <v>38.516313228483028</v>
      </c>
    </row>
    <row r="76" spans="14:17" x14ac:dyDescent="0.25">
      <c r="N76" s="9">
        <v>43972</v>
      </c>
      <c r="O76" s="5">
        <v>15.5898566287275</v>
      </c>
      <c r="P76" s="5">
        <v>40.4976480415</v>
      </c>
      <c r="Q76" s="5">
        <f t="shared" si="1"/>
        <v>38.495708720545402</v>
      </c>
    </row>
    <row r="77" spans="14:17" x14ac:dyDescent="0.25">
      <c r="N77" s="9">
        <v>43973</v>
      </c>
      <c r="O77" s="5">
        <v>15.5736448283951</v>
      </c>
      <c r="P77" s="5">
        <v>40.7482932884121</v>
      </c>
      <c r="Q77" s="5">
        <f t="shared" si="1"/>
        <v>38.219134033826869</v>
      </c>
    </row>
    <row r="78" spans="14:17" x14ac:dyDescent="0.25">
      <c r="N78" s="9">
        <v>43974</v>
      </c>
      <c r="O78" s="5">
        <v>14.9418102468518</v>
      </c>
      <c r="P78" s="5">
        <v>45.414639306113799</v>
      </c>
      <c r="Q78" s="5">
        <f t="shared" si="1"/>
        <v>32.900867374807724</v>
      </c>
    </row>
    <row r="79" spans="14:17" x14ac:dyDescent="0.25">
      <c r="N79" s="9">
        <v>43975</v>
      </c>
      <c r="O79" s="5">
        <v>16.808501516596799</v>
      </c>
      <c r="P79" s="5">
        <v>52.866770347330203</v>
      </c>
      <c r="Q79" s="5">
        <f t="shared" si="1"/>
        <v>31.794076706722137</v>
      </c>
    </row>
    <row r="80" spans="14:17" x14ac:dyDescent="0.25">
      <c r="N80" s="9">
        <v>43976</v>
      </c>
      <c r="O80" s="5">
        <v>18.9780221300588</v>
      </c>
      <c r="P80" s="5">
        <v>42.350510708401998</v>
      </c>
      <c r="Q80" s="5">
        <f t="shared" si="1"/>
        <v>44.811790489916604</v>
      </c>
    </row>
    <row r="81" spans="14:17" x14ac:dyDescent="0.25">
      <c r="N81" s="9">
        <v>43977</v>
      </c>
      <c r="O81" s="5">
        <v>16.585108334674999</v>
      </c>
      <c r="P81" s="5">
        <v>41.260593220338997</v>
      </c>
      <c r="Q81" s="5">
        <f t="shared" si="1"/>
        <v>40.196000687890098</v>
      </c>
    </row>
    <row r="82" spans="14:17" x14ac:dyDescent="0.25">
      <c r="N82" s="9">
        <v>43978</v>
      </c>
      <c r="O82" s="5">
        <v>15.7083746269576</v>
      </c>
      <c r="P82" s="5">
        <v>41.040155669556</v>
      </c>
      <c r="Q82" s="5">
        <f t="shared" si="1"/>
        <v>38.27562145094452</v>
      </c>
    </row>
    <row r="83" spans="14:17" x14ac:dyDescent="0.25">
      <c r="N83" s="9">
        <v>43979</v>
      </c>
      <c r="O83" s="5">
        <v>16.347193625762699</v>
      </c>
      <c r="P83" s="5">
        <v>41.113113817206703</v>
      </c>
      <c r="Q83" s="5">
        <f t="shared" si="1"/>
        <v>39.761506993715116</v>
      </c>
    </row>
    <row r="84" spans="14:17" x14ac:dyDescent="0.25">
      <c r="N84" s="9">
        <v>43980</v>
      </c>
      <c r="O84" s="5">
        <v>17.8692215763527</v>
      </c>
      <c r="P84" s="5">
        <v>41.648195762035598</v>
      </c>
      <c r="Q84" s="5">
        <f t="shared" si="1"/>
        <v>42.905151710416668</v>
      </c>
    </row>
    <row r="85" spans="14:17" x14ac:dyDescent="0.25">
      <c r="N85" s="9">
        <v>43981</v>
      </c>
      <c r="O85" s="5">
        <v>20.560474155566698</v>
      </c>
      <c r="P85" s="5">
        <v>46.012269938650299</v>
      </c>
      <c r="Q85" s="5">
        <f t="shared" si="1"/>
        <v>44.684763831431631</v>
      </c>
    </row>
    <row r="86" spans="14:17" x14ac:dyDescent="0.25">
      <c r="N86" s="9">
        <v>43982</v>
      </c>
      <c r="O86" s="5">
        <v>20.995487722532399</v>
      </c>
      <c r="P86" s="5">
        <v>52.742353551062699</v>
      </c>
      <c r="Q86" s="5">
        <f t="shared" si="1"/>
        <v>39.80764283149697</v>
      </c>
    </row>
    <row r="87" spans="14:17" x14ac:dyDescent="0.25">
      <c r="N87" s="9">
        <v>43983</v>
      </c>
      <c r="O87" s="5">
        <v>18.868569608106</v>
      </c>
      <c r="P87" s="5">
        <v>42.062222222222204</v>
      </c>
      <c r="Q87" s="5">
        <f t="shared" si="1"/>
        <v>44.858708387825992</v>
      </c>
    </row>
    <row r="88" spans="14:17" x14ac:dyDescent="0.25">
      <c r="N88" s="9">
        <v>43984</v>
      </c>
      <c r="O88" s="5">
        <v>17.6190333559226</v>
      </c>
      <c r="P88" s="5">
        <v>41.759357344632797</v>
      </c>
      <c r="Q88" s="5">
        <f t="shared" si="1"/>
        <v>42.191821130090069</v>
      </c>
    </row>
    <row r="89" spans="14:17" x14ac:dyDescent="0.25">
      <c r="N89" s="9">
        <v>43985</v>
      </c>
      <c r="O89" s="5">
        <v>17.577179416831399</v>
      </c>
      <c r="P89" s="5">
        <v>41.721209977003397</v>
      </c>
      <c r="Q89" s="5">
        <f t="shared" si="1"/>
        <v>42.130080662856827</v>
      </c>
    </row>
    <row r="90" spans="14:17" x14ac:dyDescent="0.25">
      <c r="N90" s="9">
        <v>43986</v>
      </c>
      <c r="O90" s="5">
        <v>17.455174066727899</v>
      </c>
      <c r="P90" s="5">
        <v>41.5703169648745</v>
      </c>
      <c r="Q90" s="5">
        <f t="shared" si="1"/>
        <v>41.989514011829463</v>
      </c>
    </row>
    <row r="91" spans="14:17" x14ac:dyDescent="0.25">
      <c r="N91" s="9">
        <v>43987</v>
      </c>
      <c r="O91" s="5">
        <v>18.241227657008199</v>
      </c>
      <c r="P91" s="5">
        <v>41.643762744924203</v>
      </c>
      <c r="Q91" s="5">
        <f t="shared" si="1"/>
        <v>43.803024641983271</v>
      </c>
    </row>
    <row r="92" spans="14:17" x14ac:dyDescent="0.25">
      <c r="N92" s="9">
        <v>43988</v>
      </c>
      <c r="O92" s="5">
        <v>20.623266809110302</v>
      </c>
      <c r="P92" s="5">
        <v>46.3401734715464</v>
      </c>
      <c r="Q92" s="5">
        <f t="shared" si="1"/>
        <v>44.504077702197883</v>
      </c>
    </row>
    <row r="93" spans="14:17" x14ac:dyDescent="0.25">
      <c r="N93" s="9">
        <v>43989</v>
      </c>
      <c r="O93" s="5">
        <v>20.7093171563006</v>
      </c>
      <c r="P93" s="5">
        <v>52.680145152929001</v>
      </c>
      <c r="Q93" s="5">
        <f t="shared" si="1"/>
        <v>39.311427666309626</v>
      </c>
    </row>
    <row r="94" spans="14:17" x14ac:dyDescent="0.25">
      <c r="N94" s="9">
        <v>43990</v>
      </c>
      <c r="O94" s="5">
        <v>19.5245754513561</v>
      </c>
      <c r="P94" s="5">
        <v>43.191111111111098</v>
      </c>
      <c r="Q94" s="5">
        <f t="shared" si="1"/>
        <v>45.205077964139981</v>
      </c>
    </row>
    <row r="95" spans="14:17" x14ac:dyDescent="0.25">
      <c r="N95" s="9">
        <v>43991</v>
      </c>
      <c r="O95" s="5">
        <v>18.448719340744098</v>
      </c>
      <c r="P95" s="5">
        <v>42.920197740112997</v>
      </c>
      <c r="Q95" s="5">
        <f t="shared" si="1"/>
        <v>42.983770607147086</v>
      </c>
    </row>
    <row r="96" spans="14:17" x14ac:dyDescent="0.25">
      <c r="N96" s="9">
        <v>43992</v>
      </c>
      <c r="O96" s="5">
        <v>17.053660248191001</v>
      </c>
      <c r="P96" s="5">
        <v>42.932955952591499</v>
      </c>
      <c r="Q96" s="5">
        <f t="shared" si="1"/>
        <v>39.721607491975213</v>
      </c>
    </row>
    <row r="97" spans="14:17" x14ac:dyDescent="0.25">
      <c r="N97" s="9">
        <v>43993</v>
      </c>
      <c r="O97" s="5">
        <v>19.031937238975399</v>
      </c>
      <c r="P97" s="5">
        <v>42.955114960214502</v>
      </c>
      <c r="Q97" s="5">
        <f t="shared" si="1"/>
        <v>44.306568045744932</v>
      </c>
    </row>
    <row r="98" spans="14:17" x14ac:dyDescent="0.25">
      <c r="N98" s="9">
        <v>43994</v>
      </c>
      <c r="O98" s="5">
        <v>19.512771777779001</v>
      </c>
      <c r="P98" s="5">
        <v>43.199751751041802</v>
      </c>
      <c r="Q98" s="5">
        <f t="shared" si="1"/>
        <v>45.168712751476477</v>
      </c>
    </row>
    <row r="99" spans="14:17" x14ac:dyDescent="0.25">
      <c r="N99" s="9">
        <v>43995</v>
      </c>
      <c r="O99" s="5">
        <v>19.899304450606898</v>
      </c>
      <c r="P99" s="5">
        <v>46.3401734715464</v>
      </c>
      <c r="Q99" s="5">
        <f t="shared" si="1"/>
        <v>42.941799652142834</v>
      </c>
    </row>
    <row r="100" spans="14:17" x14ac:dyDescent="0.25">
      <c r="N100" s="9">
        <v>43996</v>
      </c>
      <c r="O100" s="5">
        <v>21.2425375933806</v>
      </c>
      <c r="P100" s="5">
        <v>52.4520476931052</v>
      </c>
      <c r="Q100" s="5">
        <f t="shared" si="1"/>
        <v>40.498967204616726</v>
      </c>
    </row>
    <row r="101" spans="14:17" x14ac:dyDescent="0.25">
      <c r="N101" s="9">
        <v>43997</v>
      </c>
      <c r="O101" s="5">
        <v>20.2996608273017</v>
      </c>
      <c r="P101" s="5">
        <v>43.9022222222222</v>
      </c>
      <c r="Q101" s="5">
        <f t="shared" si="1"/>
        <v>46.238344666358422</v>
      </c>
    </row>
    <row r="102" spans="14:17" x14ac:dyDescent="0.25">
      <c r="N102" s="9">
        <v>43998</v>
      </c>
      <c r="O102" s="5">
        <v>19.347857830161502</v>
      </c>
      <c r="P102" s="5">
        <v>43.5116525423729</v>
      </c>
      <c r="Q102" s="5">
        <f t="shared" si="1"/>
        <v>44.465922803828242</v>
      </c>
    </row>
    <row r="103" spans="14:17" x14ac:dyDescent="0.25">
      <c r="N103" s="9">
        <v>43999</v>
      </c>
      <c r="O103" s="5">
        <v>19.284915742342701</v>
      </c>
      <c r="P103" s="5">
        <v>43.569785954360498</v>
      </c>
      <c r="Q103" s="5">
        <f t="shared" si="1"/>
        <v>44.262131015616454</v>
      </c>
    </row>
    <row r="104" spans="14:17" x14ac:dyDescent="0.25">
      <c r="N104" s="9">
        <v>44000</v>
      </c>
      <c r="O104" s="5">
        <v>20.120290705684098</v>
      </c>
      <c r="P104" s="5">
        <v>43.284828768628799</v>
      </c>
      <c r="Q104" s="5">
        <f t="shared" si="1"/>
        <v>46.48347071726554</v>
      </c>
    </row>
    <row r="105" spans="14:17" x14ac:dyDescent="0.25">
      <c r="N105" s="9">
        <v>44001</v>
      </c>
      <c r="O105" s="5">
        <v>20.544192807759298</v>
      </c>
      <c r="P105" s="5">
        <v>43.815941129532803</v>
      </c>
      <c r="Q105" s="5">
        <f t="shared" si="1"/>
        <v>46.887484961294398</v>
      </c>
    </row>
    <row r="106" spans="14:17" x14ac:dyDescent="0.25">
      <c r="N106" s="9">
        <v>44002</v>
      </c>
      <c r="O106" s="5">
        <v>24.135677592398999</v>
      </c>
      <c r="P106" s="5">
        <v>47.128199703829097</v>
      </c>
      <c r="Q106" s="5">
        <f t="shared" si="1"/>
        <v>51.212814714070248</v>
      </c>
    </row>
    <row r="107" spans="14:17" x14ac:dyDescent="0.25">
      <c r="N107" s="10">
        <v>44003</v>
      </c>
      <c r="O107" s="5">
        <v>20.880805136065</v>
      </c>
      <c r="P107" s="5">
        <v>52.659409020217701</v>
      </c>
      <c r="Q107" s="5">
        <f t="shared" si="1"/>
        <v>39.652562618103374</v>
      </c>
    </row>
    <row r="108" spans="14:17" x14ac:dyDescent="0.25">
      <c r="N108" s="9">
        <v>44004</v>
      </c>
      <c r="O108" s="5">
        <v>19.153350350245301</v>
      </c>
      <c r="P108" s="5">
        <v>44.924444444444397</v>
      </c>
      <c r="Q108" s="5">
        <f t="shared" si="1"/>
        <v>42.634584772508873</v>
      </c>
    </row>
    <row r="109" spans="14:17" x14ac:dyDescent="0.25">
      <c r="N109" s="9">
        <v>44005</v>
      </c>
      <c r="O109" s="5">
        <v>18.6825365327662</v>
      </c>
      <c r="P109" s="5">
        <v>44.747528248587599</v>
      </c>
      <c r="Q109" s="5">
        <f t="shared" si="1"/>
        <v>41.750991091571393</v>
      </c>
    </row>
    <row r="110" spans="14:17" x14ac:dyDescent="0.25">
      <c r="N110" s="9">
        <v>44006</v>
      </c>
      <c r="O110" s="5">
        <v>20.2468472201225</v>
      </c>
      <c r="P110" s="5">
        <v>44.830178666194897</v>
      </c>
      <c r="Q110" s="5">
        <f t="shared" si="1"/>
        <v>45.163431916879787</v>
      </c>
    </row>
    <row r="111" spans="14:17" x14ac:dyDescent="0.25">
      <c r="N111" s="9">
        <v>44007</v>
      </c>
      <c r="O111" s="5">
        <v>20.2446577829445</v>
      </c>
      <c r="P111" s="5">
        <v>44.502571767705597</v>
      </c>
      <c r="Q111" s="5">
        <f t="shared" si="1"/>
        <v>45.490983956202598</v>
      </c>
    </row>
    <row r="112" spans="14:17" x14ac:dyDescent="0.25">
      <c r="N112" s="9">
        <v>44008</v>
      </c>
      <c r="O112" s="5">
        <v>18.9414635317674</v>
      </c>
      <c r="P112" s="5">
        <v>45.185743416969601</v>
      </c>
      <c r="Q112" s="5">
        <f t="shared" si="1"/>
        <v>41.919114524635432</v>
      </c>
    </row>
    <row r="113" spans="14:17" x14ac:dyDescent="0.25">
      <c r="N113" s="9">
        <v>44009</v>
      </c>
      <c r="O113" s="5">
        <v>21.529640405509799</v>
      </c>
      <c r="P113" s="5">
        <v>48.228263169028999</v>
      </c>
      <c r="Q113" s="5">
        <f t="shared" si="1"/>
        <v>44.641127402936633</v>
      </c>
    </row>
    <row r="114" spans="14:17" x14ac:dyDescent="0.25">
      <c r="N114" s="9">
        <v>44010</v>
      </c>
      <c r="O114" s="5">
        <v>20.050160234081101</v>
      </c>
      <c r="P114" s="5">
        <v>68.273716951788501</v>
      </c>
      <c r="Q114" s="5">
        <f t="shared" si="1"/>
        <v>29.36731897611423</v>
      </c>
    </row>
    <row r="115" spans="14:17" x14ac:dyDescent="0.25">
      <c r="N115" s="9">
        <v>44011</v>
      </c>
      <c r="O115" s="5">
        <v>22.970111620064401</v>
      </c>
      <c r="P115" s="5">
        <v>69.959999999999994</v>
      </c>
      <c r="Q115" s="5">
        <f t="shared" si="1"/>
        <v>32.833207004094341</v>
      </c>
    </row>
    <row r="116" spans="14:17" x14ac:dyDescent="0.25">
      <c r="N116" s="9">
        <v>44012</v>
      </c>
      <c r="O116" s="5">
        <v>25.4875715585442</v>
      </c>
      <c r="P116" s="5">
        <v>69.2929025423729</v>
      </c>
      <c r="Q116" s="5">
        <f t="shared" si="1"/>
        <v>36.782369656053078</v>
      </c>
    </row>
    <row r="117" spans="14:17" x14ac:dyDescent="0.25">
      <c r="N117" s="9">
        <v>44013</v>
      </c>
      <c r="O117" s="5">
        <v>24.429401433751998</v>
      </c>
      <c r="P117" s="5">
        <v>68.928002830355595</v>
      </c>
      <c r="Q117" s="5">
        <f t="shared" si="1"/>
        <v>35.441911023995893</v>
      </c>
    </row>
    <row r="118" spans="14:17" x14ac:dyDescent="0.25">
      <c r="N118" s="9">
        <v>44014</v>
      </c>
      <c r="O118" s="5">
        <v>26.496981409103501</v>
      </c>
      <c r="P118" s="5">
        <v>68.848639381017307</v>
      </c>
      <c r="Q118" s="5">
        <f t="shared" si="1"/>
        <v>38.4858461217596</v>
      </c>
    </row>
    <row r="119" spans="14:17" x14ac:dyDescent="0.25">
      <c r="N119" s="9">
        <v>44015</v>
      </c>
      <c r="O119" s="5">
        <v>23.504171676927299</v>
      </c>
      <c r="P119" s="5">
        <v>69.296923486124697</v>
      </c>
      <c r="Q119" s="5">
        <f t="shared" si="1"/>
        <v>33.918059409424622</v>
      </c>
    </row>
    <row r="120" spans="14:17" x14ac:dyDescent="0.25">
      <c r="N120" s="9">
        <v>44016</v>
      </c>
      <c r="O120" s="5">
        <v>30.4891007864709</v>
      </c>
      <c r="P120" s="5">
        <v>68.420774275439001</v>
      </c>
      <c r="Q120" s="5">
        <f t="shared" si="1"/>
        <v>44.56117474457691</v>
      </c>
    </row>
    <row r="121" spans="14:17" x14ac:dyDescent="0.25">
      <c r="N121" s="9">
        <v>44017</v>
      </c>
      <c r="O121" s="5">
        <v>26.495964673476202</v>
      </c>
      <c r="P121" s="5">
        <v>71.259720062208402</v>
      </c>
      <c r="Q121" s="5">
        <f t="shared" si="1"/>
        <v>37.182246366314267</v>
      </c>
    </row>
    <row r="122" spans="14:17" x14ac:dyDescent="0.25">
      <c r="N122" s="9">
        <v>44018</v>
      </c>
      <c r="O122" s="5">
        <v>30.056412228865799</v>
      </c>
      <c r="P122" s="5">
        <v>73.271111111111097</v>
      </c>
      <c r="Q122" s="5">
        <f t="shared" si="1"/>
        <v>41.020822221853727</v>
      </c>
    </row>
    <row r="123" spans="14:17" x14ac:dyDescent="0.25">
      <c r="N123" s="9">
        <v>44019</v>
      </c>
      <c r="O123" s="5">
        <v>27.211154334322998</v>
      </c>
      <c r="P123" s="5">
        <v>73.018185028248595</v>
      </c>
      <c r="Q123" s="5">
        <f t="shared" si="1"/>
        <v>37.266270482888345</v>
      </c>
    </row>
    <row r="124" spans="14:17" x14ac:dyDescent="0.25">
      <c r="N124" s="9">
        <v>44020</v>
      </c>
      <c r="O124" s="5">
        <v>27.965628773584001</v>
      </c>
      <c r="P124" s="5">
        <v>73.261984786838894</v>
      </c>
      <c r="Q124" s="5">
        <f t="shared" si="1"/>
        <v>38.172087276849034</v>
      </c>
    </row>
    <row r="125" spans="14:17" x14ac:dyDescent="0.25">
      <c r="N125" s="9">
        <v>44021</v>
      </c>
      <c r="O125" s="5">
        <v>28.536488243631101</v>
      </c>
      <c r="P125" s="5">
        <v>72.796412713764497</v>
      </c>
      <c r="Q125" s="5">
        <f t="shared" ref="Q125:Q184" si="2">100*O125/P125</f>
        <v>39.200404497727902</v>
      </c>
    </row>
    <row r="126" spans="14:17" x14ac:dyDescent="0.25">
      <c r="N126" s="9">
        <v>44022</v>
      </c>
      <c r="O126" s="5">
        <v>30.494893690119302</v>
      </c>
      <c r="P126" s="5">
        <v>73.401897331323696</v>
      </c>
      <c r="Q126" s="5">
        <f t="shared" si="2"/>
        <v>41.545102781840271</v>
      </c>
    </row>
    <row r="127" spans="14:17" x14ac:dyDescent="0.25">
      <c r="N127" s="9">
        <v>44023</v>
      </c>
      <c r="O127" s="5">
        <v>35.367322816747702</v>
      </c>
      <c r="P127" s="5">
        <v>72.440236936746302</v>
      </c>
      <c r="Q127" s="5">
        <f t="shared" si="2"/>
        <v>48.822759715197925</v>
      </c>
    </row>
    <row r="128" spans="14:17" x14ac:dyDescent="0.25">
      <c r="N128" s="9">
        <v>44024</v>
      </c>
      <c r="O128" s="5">
        <v>33.775093514539002</v>
      </c>
      <c r="P128" s="5">
        <v>71.560393986521504</v>
      </c>
      <c r="Q128" s="5">
        <f t="shared" si="2"/>
        <v>47.198026216709465</v>
      </c>
    </row>
    <row r="129" spans="14:17" x14ac:dyDescent="0.25">
      <c r="N129" s="9">
        <v>44025</v>
      </c>
      <c r="O129" s="5">
        <v>31.254589321304898</v>
      </c>
      <c r="P129" s="5">
        <v>72.262222222222206</v>
      </c>
      <c r="Q129" s="5">
        <f t="shared" si="2"/>
        <v>43.251630464933903</v>
      </c>
    </row>
    <row r="130" spans="14:17" x14ac:dyDescent="0.25">
      <c r="N130" s="9">
        <v>44026</v>
      </c>
      <c r="O130" s="5">
        <v>31.360520276012899</v>
      </c>
      <c r="P130" s="5">
        <v>71.883827683615806</v>
      </c>
      <c r="Q130" s="5">
        <f t="shared" si="2"/>
        <v>43.626669984854992</v>
      </c>
    </row>
    <row r="131" spans="14:17" x14ac:dyDescent="0.25">
      <c r="N131" s="9">
        <v>44027</v>
      </c>
      <c r="O131" s="5">
        <v>34.363387626283803</v>
      </c>
      <c r="P131" s="5">
        <v>72.045816380682794</v>
      </c>
      <c r="Q131" s="5">
        <f t="shared" si="2"/>
        <v>47.696576085294311</v>
      </c>
    </row>
    <row r="132" spans="14:17" x14ac:dyDescent="0.25">
      <c r="N132" s="9">
        <v>44028</v>
      </c>
      <c r="O132" s="5">
        <v>34.828065818303301</v>
      </c>
      <c r="P132" s="5">
        <v>71.838044577306903</v>
      </c>
      <c r="Q132" s="5">
        <f t="shared" si="2"/>
        <v>48.481366695364123</v>
      </c>
    </row>
    <row r="133" spans="14:17" x14ac:dyDescent="0.25">
      <c r="N133" s="9">
        <v>44029</v>
      </c>
      <c r="O133" s="5">
        <v>35.600649440605601</v>
      </c>
      <c r="P133" s="5">
        <v>72.457664686585701</v>
      </c>
      <c r="Q133" s="5">
        <f t="shared" si="2"/>
        <v>49.133034572112635</v>
      </c>
    </row>
    <row r="134" spans="14:17" x14ac:dyDescent="0.25">
      <c r="N134" s="9">
        <v>44030</v>
      </c>
      <c r="O134" s="5">
        <v>44.269673137246002</v>
      </c>
      <c r="P134" s="5">
        <v>72.196953670404099</v>
      </c>
      <c r="Q134" s="5">
        <f t="shared" si="2"/>
        <v>61.317923938103213</v>
      </c>
    </row>
    <row r="135" spans="14:17" x14ac:dyDescent="0.25">
      <c r="N135" s="9">
        <v>44031</v>
      </c>
      <c r="O135" s="5">
        <v>41.416490712854099</v>
      </c>
      <c r="P135" s="5">
        <v>72.908242612752701</v>
      </c>
      <c r="Q135" s="5">
        <f t="shared" si="2"/>
        <v>56.80632151955033</v>
      </c>
    </row>
    <row r="136" spans="14:17" x14ac:dyDescent="0.25">
      <c r="N136" s="9">
        <v>44032</v>
      </c>
      <c r="O136" s="5">
        <v>34.706341713579697</v>
      </c>
      <c r="P136" s="5">
        <v>71.133333333333297</v>
      </c>
      <c r="Q136" s="5">
        <f t="shared" si="2"/>
        <v>48.790545989099876</v>
      </c>
    </row>
    <row r="137" spans="14:17" x14ac:dyDescent="0.25">
      <c r="N137" s="9">
        <v>44033</v>
      </c>
      <c r="O137" s="5">
        <v>36.7547896019679</v>
      </c>
      <c r="P137" s="5">
        <v>74.192266949152497</v>
      </c>
      <c r="Q137" s="5">
        <f t="shared" si="2"/>
        <v>49.539919877576608</v>
      </c>
    </row>
    <row r="138" spans="14:17" x14ac:dyDescent="0.25">
      <c r="N138" s="9">
        <v>44034</v>
      </c>
      <c r="O138" s="5">
        <v>32.6149642495199</v>
      </c>
      <c r="P138" s="5">
        <v>74.137626039271197</v>
      </c>
      <c r="Q138" s="5">
        <f t="shared" si="2"/>
        <v>43.992458339903592</v>
      </c>
    </row>
    <row r="139" spans="14:17" x14ac:dyDescent="0.25">
      <c r="N139" s="9">
        <v>44035</v>
      </c>
      <c r="O139" s="5">
        <v>36.940985085386799</v>
      </c>
      <c r="P139" s="5">
        <v>73.754780850222005</v>
      </c>
      <c r="Q139" s="5">
        <f t="shared" si="2"/>
        <v>50.086224458323514</v>
      </c>
    </row>
    <row r="140" spans="14:17" x14ac:dyDescent="0.25">
      <c r="N140" s="9">
        <v>44036</v>
      </c>
      <c r="O140" s="5">
        <v>39.539037549710102</v>
      </c>
      <c r="P140" s="5">
        <v>74.514584626296696</v>
      </c>
      <c r="Q140" s="5">
        <f t="shared" si="2"/>
        <v>53.062145817500152</v>
      </c>
    </row>
    <row r="141" spans="14:17" x14ac:dyDescent="0.25">
      <c r="N141" s="9">
        <v>44037</v>
      </c>
      <c r="O141" s="5">
        <v>45.901713870073202</v>
      </c>
      <c r="P141" s="5">
        <v>73.799449968267396</v>
      </c>
      <c r="Q141" s="5">
        <f t="shared" si="2"/>
        <v>62.197907829679238</v>
      </c>
    </row>
    <row r="142" spans="14:17" x14ac:dyDescent="0.25">
      <c r="N142" s="9">
        <v>44038</v>
      </c>
      <c r="O142" s="5">
        <v>43.953976913430701</v>
      </c>
      <c r="P142" s="5">
        <v>73.685847589424597</v>
      </c>
      <c r="Q142" s="5">
        <f t="shared" si="2"/>
        <v>59.650500538910784</v>
      </c>
    </row>
    <row r="143" spans="14:17" x14ac:dyDescent="0.25">
      <c r="N143" s="9">
        <v>44039</v>
      </c>
      <c r="O143" s="5">
        <v>32.8065083860741</v>
      </c>
      <c r="P143" s="5">
        <v>75.364444444444402</v>
      </c>
      <c r="Q143" s="5">
        <f t="shared" si="2"/>
        <v>43.530485267834386</v>
      </c>
    </row>
    <row r="144" spans="14:17" x14ac:dyDescent="0.25">
      <c r="N144" s="9">
        <v>44040</v>
      </c>
      <c r="O144" s="5">
        <v>39.615446536547701</v>
      </c>
      <c r="P144" s="5">
        <v>75.105932203389798</v>
      </c>
      <c r="Q144" s="5">
        <f t="shared" si="2"/>
        <v>52.746095247533212</v>
      </c>
    </row>
    <row r="145" spans="14:17" x14ac:dyDescent="0.25">
      <c r="N145" s="9">
        <v>44041</v>
      </c>
      <c r="O145" s="5">
        <v>39.625268525206401</v>
      </c>
      <c r="P145" s="5">
        <v>75.150362639306607</v>
      </c>
      <c r="Q145" s="5">
        <f t="shared" si="2"/>
        <v>52.727980456185875</v>
      </c>
    </row>
    <row r="146" spans="14:17" x14ac:dyDescent="0.25">
      <c r="N146" s="9">
        <v>44042</v>
      </c>
      <c r="O146" s="5">
        <v>37.969514024794201</v>
      </c>
      <c r="P146" s="5">
        <v>74.5416978063041</v>
      </c>
      <c r="Q146" s="5">
        <f t="shared" si="2"/>
        <v>50.93728093430019</v>
      </c>
    </row>
    <row r="147" spans="14:17" x14ac:dyDescent="0.25">
      <c r="N147" s="9">
        <v>44043</v>
      </c>
      <c r="O147" s="5">
        <v>42.7494832735796</v>
      </c>
      <c r="P147" s="5">
        <v>75.454384253923195</v>
      </c>
      <c r="Q147" s="5">
        <f t="shared" si="2"/>
        <v>56.656062727537098</v>
      </c>
    </row>
    <row r="148" spans="14:17" x14ac:dyDescent="0.25">
      <c r="N148" s="9">
        <v>44044</v>
      </c>
      <c r="O148" s="5">
        <v>50.284129654043703</v>
      </c>
      <c r="P148" s="5">
        <v>74.354770467527004</v>
      </c>
      <c r="Q148" s="5">
        <f t="shared" si="2"/>
        <v>67.627308023234789</v>
      </c>
    </row>
    <row r="149" spans="14:17" x14ac:dyDescent="0.25">
      <c r="N149" s="9">
        <v>44045</v>
      </c>
      <c r="O149" s="5">
        <v>47.168840634076801</v>
      </c>
      <c r="P149" s="5">
        <v>75.313634007257605</v>
      </c>
      <c r="Q149" s="5">
        <f t="shared" si="2"/>
        <v>62.629882697641939</v>
      </c>
    </row>
    <row r="150" spans="14:17" x14ac:dyDescent="0.25">
      <c r="N150" s="9">
        <v>44046</v>
      </c>
      <c r="O150" s="5">
        <v>42.133369076618798</v>
      </c>
      <c r="P150" s="5">
        <v>86.453333333333305</v>
      </c>
      <c r="Q150" s="5">
        <f t="shared" si="2"/>
        <v>48.735389894299985</v>
      </c>
    </row>
    <row r="151" spans="14:17" x14ac:dyDescent="0.25">
      <c r="N151" s="9">
        <v>44047</v>
      </c>
      <c r="O151" s="5">
        <v>34.178494808846501</v>
      </c>
      <c r="P151" s="5">
        <v>84.617761299435003</v>
      </c>
      <c r="Q151" s="5">
        <f t="shared" si="2"/>
        <v>40.391632068709335</v>
      </c>
    </row>
    <row r="152" spans="14:17" x14ac:dyDescent="0.25">
      <c r="N152" s="9">
        <v>44048</v>
      </c>
      <c r="O152" s="5">
        <v>41.214303178255904</v>
      </c>
      <c r="P152" s="5">
        <v>84.8752874579869</v>
      </c>
      <c r="Q152" s="5">
        <f t="shared" si="2"/>
        <v>48.558661081008893</v>
      </c>
    </row>
    <row r="153" spans="14:17" x14ac:dyDescent="0.25">
      <c r="N153" s="9">
        <v>44049</v>
      </c>
      <c r="O153" s="5">
        <v>43.134616509682303</v>
      </c>
      <c r="P153" s="5">
        <v>84.200114300786893</v>
      </c>
      <c r="Q153" s="5">
        <f t="shared" si="2"/>
        <v>51.22869115782089</v>
      </c>
    </row>
    <row r="154" spans="14:17" x14ac:dyDescent="0.25">
      <c r="N154" s="9">
        <v>44050</v>
      </c>
      <c r="O154" s="5">
        <v>42.7007198151422</v>
      </c>
      <c r="P154" s="5">
        <v>84.8080503590744</v>
      </c>
      <c r="Q154" s="5">
        <f t="shared" si="2"/>
        <v>50.349842537764758</v>
      </c>
    </row>
    <row r="155" spans="14:17" x14ac:dyDescent="0.25">
      <c r="N155" s="9">
        <v>44051</v>
      </c>
      <c r="O155" s="5">
        <v>54.2156316770469</v>
      </c>
      <c r="P155" s="5">
        <v>85.836682885551099</v>
      </c>
      <c r="Q155" s="5">
        <f t="shared" si="2"/>
        <v>63.161377926654517</v>
      </c>
    </row>
    <row r="156" spans="14:17" x14ac:dyDescent="0.25">
      <c r="N156" s="9">
        <v>44052</v>
      </c>
      <c r="O156" s="5">
        <v>51.856357380949802</v>
      </c>
      <c r="P156" s="5">
        <v>89.372731985484705</v>
      </c>
      <c r="Q156" s="5">
        <f t="shared" si="2"/>
        <v>58.022571570679915</v>
      </c>
    </row>
    <row r="157" spans="14:17" x14ac:dyDescent="0.25">
      <c r="N157" s="9">
        <v>44053</v>
      </c>
      <c r="O157" s="5">
        <v>44.504081339285399</v>
      </c>
      <c r="P157" s="5">
        <v>87.133333333333297</v>
      </c>
      <c r="Q157" s="5">
        <f t="shared" si="2"/>
        <v>51.075839333533381</v>
      </c>
    </row>
    <row r="158" spans="14:17" x14ac:dyDescent="0.25">
      <c r="N158" s="9">
        <v>44054</v>
      </c>
      <c r="O158" s="5">
        <v>43.943966243461901</v>
      </c>
      <c r="P158" s="5">
        <v>86.621645480225993</v>
      </c>
      <c r="Q158" s="5">
        <f t="shared" si="2"/>
        <v>50.730929896146385</v>
      </c>
    </row>
    <row r="159" spans="14:17" x14ac:dyDescent="0.25">
      <c r="N159" s="9">
        <v>44055</v>
      </c>
      <c r="O159" s="5">
        <v>46.001190749481601</v>
      </c>
      <c r="P159" s="5">
        <v>88.621086148947498</v>
      </c>
      <c r="Q159" s="5">
        <f t="shared" si="2"/>
        <v>51.907726195283075</v>
      </c>
    </row>
    <row r="160" spans="14:17" x14ac:dyDescent="0.25">
      <c r="N160" s="9">
        <v>44056</v>
      </c>
      <c r="O160" s="5">
        <v>46.8943144052555</v>
      </c>
      <c r="P160" s="5">
        <v>88.336923550358307</v>
      </c>
      <c r="Q160" s="5">
        <f t="shared" si="2"/>
        <v>53.085745485037656</v>
      </c>
    </row>
    <row r="161" spans="14:17" x14ac:dyDescent="0.25">
      <c r="N161" s="9">
        <v>44057</v>
      </c>
      <c r="O161" s="5">
        <v>48.823304500091403</v>
      </c>
      <c r="P161" s="5">
        <v>88.846528947601698</v>
      </c>
      <c r="Q161" s="5">
        <f t="shared" si="2"/>
        <v>54.952405094953711</v>
      </c>
    </row>
    <row r="162" spans="14:17" x14ac:dyDescent="0.25">
      <c r="N162" s="9">
        <v>44058</v>
      </c>
      <c r="O162" s="5">
        <v>55.031936173114502</v>
      </c>
      <c r="P162" s="5">
        <v>87.2064734503914</v>
      </c>
      <c r="Q162" s="5">
        <f t="shared" si="2"/>
        <v>63.105333808068927</v>
      </c>
    </row>
    <row r="163" spans="14:17" x14ac:dyDescent="0.25">
      <c r="N163" s="9">
        <v>44059</v>
      </c>
      <c r="O163" s="5">
        <v>52.011232462674599</v>
      </c>
      <c r="P163" s="5">
        <v>90.129600829445295</v>
      </c>
      <c r="Q163" s="5">
        <f t="shared" si="2"/>
        <v>57.707159450419482</v>
      </c>
    </row>
    <row r="164" spans="14:17" x14ac:dyDescent="0.25">
      <c r="N164" s="9">
        <v>44060</v>
      </c>
      <c r="O164" s="5">
        <v>49.467735857120097</v>
      </c>
      <c r="P164" s="5">
        <v>88.986666666666693</v>
      </c>
      <c r="Q164" s="5">
        <f t="shared" si="2"/>
        <v>55.590053780101982</v>
      </c>
    </row>
    <row r="165" spans="14:17" x14ac:dyDescent="0.25">
      <c r="N165" s="9">
        <v>44061</v>
      </c>
      <c r="O165" s="5">
        <v>50.515558484250597</v>
      </c>
      <c r="P165" s="5">
        <v>88.855049435028207</v>
      </c>
      <c r="Q165" s="5">
        <f t="shared" si="2"/>
        <v>56.851646367253593</v>
      </c>
    </row>
    <row r="166" spans="14:17" x14ac:dyDescent="0.25">
      <c r="N166" s="9">
        <v>44062</v>
      </c>
      <c r="O166" s="5">
        <v>51.816826148709303</v>
      </c>
      <c r="P166" s="5">
        <v>89.005837608349594</v>
      </c>
      <c r="Q166" s="5">
        <f t="shared" si="2"/>
        <v>58.217334436779005</v>
      </c>
    </row>
    <row r="167" spans="14:17" x14ac:dyDescent="0.25">
      <c r="N167" s="9">
        <v>44063</v>
      </c>
      <c r="O167" s="5">
        <v>50.582298356429597</v>
      </c>
      <c r="P167" s="5">
        <v>88.424847232602104</v>
      </c>
      <c r="Q167" s="5">
        <f t="shared" si="2"/>
        <v>57.203715855309937</v>
      </c>
    </row>
    <row r="168" spans="14:17" x14ac:dyDescent="0.25">
      <c r="N168" s="9">
        <v>44064</v>
      </c>
      <c r="O168" s="5">
        <v>49.274551200707798</v>
      </c>
      <c r="P168" s="5">
        <v>88.983952478056594</v>
      </c>
      <c r="Q168" s="5">
        <f t="shared" si="2"/>
        <v>55.374648831045</v>
      </c>
    </row>
    <row r="169" spans="14:17" x14ac:dyDescent="0.25">
      <c r="N169" s="9">
        <v>44065</v>
      </c>
      <c r="O169" s="5">
        <v>57.010330954220997</v>
      </c>
      <c r="P169" s="5">
        <v>86.815104717579899</v>
      </c>
      <c r="Q169" s="5">
        <f t="shared" si="2"/>
        <v>65.668677287993305</v>
      </c>
    </row>
    <row r="170" spans="14:17" x14ac:dyDescent="0.25">
      <c r="N170" s="9">
        <v>44066</v>
      </c>
      <c r="O170" s="5">
        <v>52.418516414615098</v>
      </c>
      <c r="P170" s="5">
        <v>91.010886469673395</v>
      </c>
      <c r="Q170" s="5">
        <f t="shared" si="2"/>
        <v>57.595875007856307</v>
      </c>
    </row>
    <row r="171" spans="14:17" x14ac:dyDescent="0.25">
      <c r="N171" s="9">
        <v>44067</v>
      </c>
      <c r="O171" s="5">
        <v>54.079202458516399</v>
      </c>
      <c r="P171" s="5">
        <v>90.097777777777793</v>
      </c>
      <c r="Q171" s="5">
        <f t="shared" si="2"/>
        <v>60.022792783968967</v>
      </c>
    </row>
    <row r="172" spans="14:17" x14ac:dyDescent="0.25">
      <c r="N172" s="9">
        <v>44068</v>
      </c>
      <c r="O172" s="5">
        <v>42.8010887756516</v>
      </c>
      <c r="P172" s="5">
        <v>89.879060734463295</v>
      </c>
      <c r="Q172" s="5">
        <f t="shared" si="2"/>
        <v>47.620756632183983</v>
      </c>
    </row>
    <row r="173" spans="14:17" x14ac:dyDescent="0.25">
      <c r="N173" s="9">
        <v>44069</v>
      </c>
      <c r="O173" s="5">
        <v>53.172936765230098</v>
      </c>
      <c r="P173" s="5">
        <v>89.713426499204004</v>
      </c>
      <c r="Q173" s="5">
        <f t="shared" si="2"/>
        <v>59.26976467196009</v>
      </c>
    </row>
    <row r="174" spans="14:17" x14ac:dyDescent="0.25">
      <c r="N174" s="9">
        <v>44070</v>
      </c>
      <c r="O174" s="5">
        <v>49.620387896950803</v>
      </c>
      <c r="P174" s="5">
        <v>89.3392535279377</v>
      </c>
      <c r="Q174" s="5">
        <f t="shared" si="2"/>
        <v>55.541529548860382</v>
      </c>
    </row>
    <row r="175" spans="14:17" x14ac:dyDescent="0.25">
      <c r="N175" s="9">
        <v>44071</v>
      </c>
      <c r="O175" s="5">
        <v>54.860737842844998</v>
      </c>
      <c r="P175" s="5">
        <v>90.083340721695194</v>
      </c>
      <c r="Q175" s="5">
        <f t="shared" si="2"/>
        <v>60.89998150971396</v>
      </c>
    </row>
    <row r="176" spans="14:17" x14ac:dyDescent="0.25">
      <c r="N176" s="9">
        <v>44072</v>
      </c>
      <c r="O176" s="5">
        <v>62.224962494885702</v>
      </c>
      <c r="P176" s="5">
        <v>87.698328749735595</v>
      </c>
      <c r="Q176" s="5">
        <f t="shared" si="2"/>
        <v>70.953418818797402</v>
      </c>
    </row>
    <row r="177" spans="14:17" x14ac:dyDescent="0.25">
      <c r="N177" s="9">
        <v>44073</v>
      </c>
      <c r="O177" s="5">
        <v>57.933998563788201</v>
      </c>
      <c r="P177" s="5">
        <v>91.9543805080352</v>
      </c>
      <c r="Q177" s="5">
        <f t="shared" si="2"/>
        <v>63.002978480971642</v>
      </c>
    </row>
    <row r="178" spans="14:17" x14ac:dyDescent="0.25">
      <c r="N178" s="9">
        <v>44074</v>
      </c>
      <c r="O178" s="5">
        <v>54.768679631059399</v>
      </c>
      <c r="P178" s="5">
        <v>91.064972307692301</v>
      </c>
      <c r="Q178" s="5">
        <f t="shared" si="2"/>
        <v>60.142421661323084</v>
      </c>
    </row>
    <row r="179" spans="14:17" x14ac:dyDescent="0.25">
      <c r="N179" s="9">
        <v>44075</v>
      </c>
      <c r="O179" s="5">
        <v>53.621826432387699</v>
      </c>
      <c r="P179" s="5">
        <v>89.5612641242938</v>
      </c>
      <c r="Q179" s="5">
        <f t="shared" si="2"/>
        <v>59.871672152785742</v>
      </c>
    </row>
    <row r="180" spans="14:17" x14ac:dyDescent="0.25">
      <c r="N180" s="9">
        <v>44076</v>
      </c>
      <c r="O180" s="5">
        <v>48.958094203588303</v>
      </c>
      <c r="P180" s="5">
        <v>89.823987263399999</v>
      </c>
      <c r="Q180" s="5">
        <f t="shared" si="2"/>
        <v>54.504476693985438</v>
      </c>
    </row>
    <row r="181" spans="14:17" x14ac:dyDescent="0.25">
      <c r="N181" s="9">
        <v>44077</v>
      </c>
      <c r="O181" s="5">
        <v>53.287989990243098</v>
      </c>
      <c r="P181" s="5">
        <v>89.370026816723097</v>
      </c>
      <c r="Q181" s="5">
        <f t="shared" si="2"/>
        <v>59.626243706432163</v>
      </c>
    </row>
    <row r="182" spans="14:17" x14ac:dyDescent="0.25">
      <c r="N182" s="9">
        <v>44078</v>
      </c>
      <c r="O182" s="5">
        <v>54.699485951875602</v>
      </c>
      <c r="P182" s="5">
        <v>89.932618139905998</v>
      </c>
      <c r="Q182" s="5">
        <f t="shared" si="2"/>
        <v>60.822743831143598</v>
      </c>
    </row>
    <row r="183" spans="14:17" x14ac:dyDescent="0.25">
      <c r="N183" s="9">
        <v>44079</v>
      </c>
      <c r="O183" s="5">
        <v>61.382233940991902</v>
      </c>
      <c r="P183" s="5">
        <v>88.301248148931705</v>
      </c>
      <c r="Q183" s="5">
        <f t="shared" si="2"/>
        <v>69.514571116211926</v>
      </c>
    </row>
    <row r="184" spans="14:17" x14ac:dyDescent="0.25">
      <c r="N184" s="9">
        <v>44080</v>
      </c>
      <c r="O184" s="5">
        <v>59.320907600132898</v>
      </c>
      <c r="P184" s="5">
        <v>91.176775531363404</v>
      </c>
      <c r="Q184" s="5">
        <f t="shared" si="2"/>
        <v>65.061422993322921</v>
      </c>
    </row>
    <row r="185" spans="14:17" x14ac:dyDescent="0.25">
      <c r="N185" s="9">
        <v>44081</v>
      </c>
      <c r="O185" s="5">
        <v>52.032316592266199</v>
      </c>
      <c r="P185" s="5"/>
      <c r="Q185" s="5"/>
    </row>
    <row r="186" spans="14:17" x14ac:dyDescent="0.25">
      <c r="N186" s="9">
        <v>44082</v>
      </c>
      <c r="O186" s="5">
        <v>53.933707490761499</v>
      </c>
      <c r="P186" s="5"/>
      <c r="Q186" s="5"/>
    </row>
    <row r="187" spans="14:17" x14ac:dyDescent="0.25">
      <c r="N187" s="9">
        <v>44083</v>
      </c>
      <c r="O187" s="5">
        <v>53.897464898086398</v>
      </c>
      <c r="P187" s="5"/>
      <c r="Q187" s="5"/>
    </row>
    <row r="188" spans="14:17" x14ac:dyDescent="0.25">
      <c r="N188" s="9">
        <v>44084</v>
      </c>
      <c r="O188" s="5">
        <v>54.574122966768101</v>
      </c>
      <c r="P188" s="5"/>
      <c r="Q188" s="5"/>
    </row>
    <row r="189" spans="14:17" x14ac:dyDescent="0.25">
      <c r="N189" s="9">
        <v>44085</v>
      </c>
      <c r="O189" s="5">
        <v>52.155474159984799</v>
      </c>
      <c r="P189" s="5"/>
      <c r="Q189" s="5"/>
    </row>
    <row r="190" spans="14:17" x14ac:dyDescent="0.25">
      <c r="N190" s="9">
        <v>44086</v>
      </c>
      <c r="O190" s="5">
        <v>59.594206028094703</v>
      </c>
      <c r="P190" s="5"/>
      <c r="Q190" s="5"/>
    </row>
    <row r="191" spans="14:17" x14ac:dyDescent="0.25">
      <c r="N191" s="9">
        <v>44087</v>
      </c>
      <c r="O191" s="5">
        <v>56.213759766776299</v>
      </c>
      <c r="P191" s="5"/>
      <c r="Q191" s="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5"/>
  <sheetViews>
    <sheetView workbookViewId="0"/>
  </sheetViews>
  <sheetFormatPr defaultRowHeight="15" x14ac:dyDescent="0.25"/>
  <cols>
    <col min="14" max="14" width="11.42578125" style="9" customWidth="1"/>
    <col min="15" max="15" width="17.5703125" customWidth="1"/>
    <col min="16" max="18" width="11.5703125" bestFit="1" customWidth="1"/>
    <col min="32" max="32" width="9.140625" style="41"/>
    <col min="33" max="33" width="10.7109375" style="40" bestFit="1" customWidth="1"/>
    <col min="34" max="34" width="9.140625" style="41"/>
  </cols>
  <sheetData>
    <row r="1" spans="1:40" x14ac:dyDescent="0.25">
      <c r="A1" s="36" t="s">
        <v>165</v>
      </c>
      <c r="AF1" s="39" t="s">
        <v>16</v>
      </c>
      <c r="AG1" s="40">
        <v>43906</v>
      </c>
      <c r="AH1" s="39"/>
      <c r="AN1" t="s">
        <v>48</v>
      </c>
    </row>
    <row r="2" spans="1:40" x14ac:dyDescent="0.25">
      <c r="O2" t="s">
        <v>23</v>
      </c>
      <c r="P2" t="s">
        <v>0</v>
      </c>
      <c r="Q2" t="s">
        <v>1</v>
      </c>
      <c r="R2" t="s">
        <v>2</v>
      </c>
      <c r="AF2" s="39" t="s">
        <v>17</v>
      </c>
      <c r="AG2" s="40">
        <v>43913</v>
      </c>
      <c r="AH2" s="39"/>
    </row>
    <row r="3" spans="1:40" x14ac:dyDescent="0.25">
      <c r="N3" s="9">
        <v>43891</v>
      </c>
      <c r="AF3" s="39" t="s">
        <v>18</v>
      </c>
      <c r="AG3" s="40">
        <v>43980</v>
      </c>
      <c r="AH3" s="39"/>
    </row>
    <row r="4" spans="1:40" x14ac:dyDescent="0.25">
      <c r="N4" s="9">
        <v>43892</v>
      </c>
      <c r="O4" s="5">
        <v>94.976976621234158</v>
      </c>
      <c r="P4" s="5">
        <v>95.276597589525707</v>
      </c>
      <c r="Q4" s="5">
        <v>95.05043274549358</v>
      </c>
      <c r="R4" s="5">
        <v>93.397328600155021</v>
      </c>
      <c r="AF4" s="39" t="s">
        <v>19</v>
      </c>
      <c r="AG4" s="40">
        <v>44001</v>
      </c>
      <c r="AH4" s="39"/>
    </row>
    <row r="5" spans="1:40" x14ac:dyDescent="0.25">
      <c r="N5" s="9">
        <v>43893</v>
      </c>
      <c r="O5" s="5">
        <v>99.242386078652544</v>
      </c>
      <c r="P5" s="5">
        <v>99.385281198863154</v>
      </c>
      <c r="Q5" s="5">
        <v>99.403565723707942</v>
      </c>
      <c r="R5" s="5">
        <v>98.199443648318294</v>
      </c>
      <c r="AF5" s="39" t="s">
        <v>20</v>
      </c>
      <c r="AG5" s="40">
        <v>44022</v>
      </c>
      <c r="AH5" s="39"/>
    </row>
    <row r="6" spans="1:40" x14ac:dyDescent="0.25">
      <c r="N6" s="9">
        <v>43894</v>
      </c>
      <c r="O6" s="5">
        <v>112.28949879079676</v>
      </c>
      <c r="P6" s="5">
        <v>106.04742272737626</v>
      </c>
      <c r="Q6" s="5">
        <v>111.76871424312544</v>
      </c>
      <c r="R6" s="5">
        <v>118.38017425500897</v>
      </c>
      <c r="AF6" s="39" t="s">
        <v>21</v>
      </c>
      <c r="AG6" s="40">
        <v>44027</v>
      </c>
      <c r="AH6" s="39"/>
    </row>
    <row r="7" spans="1:40" x14ac:dyDescent="0.25">
      <c r="N7" s="9">
        <v>43895</v>
      </c>
      <c r="O7" s="5">
        <v>98.868263407475553</v>
      </c>
      <c r="P7" s="5">
        <v>98.27036868456986</v>
      </c>
      <c r="Q7" s="5">
        <v>98.766370291562183</v>
      </c>
      <c r="R7" s="5">
        <v>98.47007195968888</v>
      </c>
      <c r="AF7" s="39" t="s">
        <v>22</v>
      </c>
      <c r="AG7" s="40">
        <v>44055</v>
      </c>
      <c r="AH7" s="39"/>
    </row>
    <row r="8" spans="1:40" x14ac:dyDescent="0.25">
      <c r="N8" s="9">
        <v>43896</v>
      </c>
      <c r="O8" s="5">
        <v>100.72378232657147</v>
      </c>
      <c r="P8" s="5">
        <v>99.19564280231738</v>
      </c>
      <c r="Q8" s="5">
        <v>99.752052729288934</v>
      </c>
      <c r="R8" s="5">
        <v>100.86023728307434</v>
      </c>
      <c r="AF8" s="39"/>
      <c r="AH8" s="39"/>
    </row>
    <row r="9" spans="1:40" x14ac:dyDescent="0.25">
      <c r="N9" s="9">
        <v>43897</v>
      </c>
      <c r="O9" s="5">
        <v>93.282608038557825</v>
      </c>
      <c r="P9" s="5">
        <v>95.955542685365216</v>
      </c>
      <c r="Q9" s="5">
        <v>93.383343539497858</v>
      </c>
      <c r="R9" s="5">
        <v>90.053104154215021</v>
      </c>
      <c r="AF9" s="39"/>
      <c r="AG9" s="40">
        <v>43906</v>
      </c>
      <c r="AH9" s="39">
        <v>0</v>
      </c>
    </row>
    <row r="10" spans="1:40" x14ac:dyDescent="0.25">
      <c r="N10" s="9">
        <v>43898</v>
      </c>
      <c r="O10" s="5">
        <v>119.08797288222314</v>
      </c>
      <c r="P10" s="5">
        <v>119.21183973381395</v>
      </c>
      <c r="Q10" s="5">
        <v>122.18691254140184</v>
      </c>
      <c r="R10" s="5">
        <v>122.27851494437742</v>
      </c>
      <c r="AF10" s="39"/>
      <c r="AG10" s="40">
        <v>43906</v>
      </c>
      <c r="AH10" s="39">
        <v>1</v>
      </c>
      <c r="AN10" s="5"/>
    </row>
    <row r="11" spans="1:40" x14ac:dyDescent="0.25">
      <c r="N11" s="9">
        <v>43899</v>
      </c>
      <c r="O11" s="5">
        <v>92.463591670912365</v>
      </c>
      <c r="P11" s="5">
        <v>94.476446422080997</v>
      </c>
      <c r="Q11" s="5">
        <v>91.711089519707983</v>
      </c>
      <c r="R11" s="5">
        <v>89.684992470387272</v>
      </c>
      <c r="AF11" s="39"/>
      <c r="AH11" s="39"/>
      <c r="AN11" s="5"/>
    </row>
    <row r="12" spans="1:40" x14ac:dyDescent="0.25">
      <c r="N12" s="9">
        <v>43900</v>
      </c>
      <c r="O12" s="5">
        <v>94.42292402418505</v>
      </c>
      <c r="P12" s="5">
        <v>95.706549481767539</v>
      </c>
      <c r="Q12" s="5">
        <v>93.997833442552789</v>
      </c>
      <c r="R12" s="5">
        <v>91.657445390686604</v>
      </c>
      <c r="AF12" s="39"/>
      <c r="AG12" s="40">
        <v>43913</v>
      </c>
      <c r="AH12" s="39">
        <v>0</v>
      </c>
      <c r="AN12" s="5"/>
    </row>
    <row r="13" spans="1:40" x14ac:dyDescent="0.25">
      <c r="N13" s="9">
        <v>43901</v>
      </c>
      <c r="O13" s="5">
        <v>93.699819349658782</v>
      </c>
      <c r="P13" s="5">
        <v>95.052761110324624</v>
      </c>
      <c r="Q13" s="5">
        <v>94.399143616107423</v>
      </c>
      <c r="R13" s="5">
        <v>91.735547272938007</v>
      </c>
      <c r="AF13" s="39"/>
      <c r="AG13" s="40">
        <v>43913</v>
      </c>
      <c r="AH13" s="39">
        <v>1</v>
      </c>
      <c r="AN13" s="5"/>
    </row>
    <row r="14" spans="1:40" x14ac:dyDescent="0.25">
      <c r="N14" s="9">
        <v>43902</v>
      </c>
      <c r="O14" s="5">
        <v>85.263314074255092</v>
      </c>
      <c r="P14" s="5">
        <v>89.054527052671531</v>
      </c>
      <c r="Q14" s="5">
        <v>85.748837912399381</v>
      </c>
      <c r="R14" s="5">
        <v>79.132041152731205</v>
      </c>
      <c r="AF14" s="39"/>
      <c r="AH14" s="39"/>
      <c r="AN14" s="5"/>
    </row>
    <row r="15" spans="1:40" x14ac:dyDescent="0.25">
      <c r="N15" s="9">
        <v>43903</v>
      </c>
      <c r="O15" s="5">
        <v>92.999683452478294</v>
      </c>
      <c r="P15" s="5">
        <v>92.578129100662409</v>
      </c>
      <c r="Q15" s="5">
        <v>91.714631740601547</v>
      </c>
      <c r="R15" s="5">
        <v>93.026089911471246</v>
      </c>
      <c r="AF15" s="39"/>
      <c r="AG15" s="40">
        <v>43980</v>
      </c>
      <c r="AH15" s="39">
        <v>0</v>
      </c>
      <c r="AN15" s="5"/>
    </row>
    <row r="16" spans="1:40" x14ac:dyDescent="0.25">
      <c r="N16" s="9">
        <v>43904</v>
      </c>
      <c r="O16" s="5">
        <v>106.33521936740561</v>
      </c>
      <c r="P16" s="5">
        <v>101.85886056871085</v>
      </c>
      <c r="Q16" s="5">
        <v>102.38575529521296</v>
      </c>
      <c r="R16" s="5">
        <v>111.63255508636485</v>
      </c>
      <c r="AF16" s="39"/>
      <c r="AG16" s="40">
        <v>43980</v>
      </c>
      <c r="AH16" s="39">
        <v>1</v>
      </c>
      <c r="AN16" s="5"/>
    </row>
    <row r="17" spans="14:41" x14ac:dyDescent="0.25">
      <c r="N17" s="9">
        <v>43905</v>
      </c>
      <c r="O17" s="5">
        <v>61.93401905360134</v>
      </c>
      <c r="P17" s="5">
        <v>85.154970760233923</v>
      </c>
      <c r="Q17" s="5">
        <v>82.115462252725067</v>
      </c>
      <c r="R17" s="5">
        <v>74.199946833527591</v>
      </c>
      <c r="AF17" s="39"/>
      <c r="AH17" s="39"/>
      <c r="AN17" s="5">
        <f t="shared" ref="AN17:AN74" si="0">P18-R18</f>
        <v>12.478101207922748</v>
      </c>
    </row>
    <row r="18" spans="14:41" x14ac:dyDescent="0.25">
      <c r="N18" s="9">
        <v>43906</v>
      </c>
      <c r="O18" s="5">
        <v>77.999472504285905</v>
      </c>
      <c r="P18" s="5">
        <v>83.500430625179419</v>
      </c>
      <c r="Q18" s="5">
        <v>78.170100397406401</v>
      </c>
      <c r="R18" s="5">
        <v>71.022329417256671</v>
      </c>
      <c r="AF18" s="39"/>
      <c r="AG18" s="40">
        <v>44001</v>
      </c>
      <c r="AH18" s="39">
        <v>0</v>
      </c>
      <c r="AN18" s="5">
        <f t="shared" si="0"/>
        <v>20.672695808301036</v>
      </c>
    </row>
    <row r="19" spans="14:41" x14ac:dyDescent="0.25">
      <c r="N19" s="9">
        <v>43907</v>
      </c>
      <c r="O19" s="5">
        <v>63.747586147706301</v>
      </c>
      <c r="P19" s="5">
        <v>72.897872340425522</v>
      </c>
      <c r="Q19" s="5">
        <v>64.118602046338353</v>
      </c>
      <c r="R19" s="5">
        <v>52.225176532124486</v>
      </c>
      <c r="AF19" s="39"/>
      <c r="AG19" s="40">
        <v>44001</v>
      </c>
      <c r="AH19" s="39">
        <v>1</v>
      </c>
      <c r="AN19" s="5">
        <f t="shared" si="0"/>
        <v>22.175127670142629</v>
      </c>
    </row>
    <row r="20" spans="14:41" x14ac:dyDescent="0.25">
      <c r="N20" s="9">
        <v>43908</v>
      </c>
      <c r="O20" s="5">
        <v>55.432664915421689</v>
      </c>
      <c r="P20" s="5">
        <v>65.567325428194991</v>
      </c>
      <c r="Q20" s="5">
        <v>57.067199166521966</v>
      </c>
      <c r="R20" s="5">
        <v>43.392197758052362</v>
      </c>
      <c r="AF20" s="39"/>
      <c r="AH20" s="39"/>
      <c r="AN20" s="5">
        <f t="shared" si="0"/>
        <v>21.681228935118902</v>
      </c>
    </row>
    <row r="21" spans="14:41" x14ac:dyDescent="0.25">
      <c r="N21" s="9">
        <v>43909</v>
      </c>
      <c r="O21" s="5">
        <v>53.537060005987769</v>
      </c>
      <c r="P21" s="5">
        <v>63.422548332059826</v>
      </c>
      <c r="Q21" s="5">
        <v>54.332970673447193</v>
      </c>
      <c r="R21" s="5">
        <v>41.741319396940924</v>
      </c>
      <c r="AF21" s="39"/>
      <c r="AG21" s="40">
        <v>44022</v>
      </c>
      <c r="AH21" s="39">
        <v>0</v>
      </c>
      <c r="AN21" s="5">
        <f t="shared" si="0"/>
        <v>19.484291673892486</v>
      </c>
    </row>
    <row r="22" spans="14:41" x14ac:dyDescent="0.25">
      <c r="N22" s="9">
        <v>43910</v>
      </c>
      <c r="O22" s="5">
        <v>53.338262232129061</v>
      </c>
      <c r="P22" s="5">
        <v>61.473677536614744</v>
      </c>
      <c r="Q22" s="5">
        <v>54.313705762507233</v>
      </c>
      <c r="R22" s="5">
        <v>41.989385862722258</v>
      </c>
      <c r="AF22" s="39"/>
      <c r="AG22" s="40">
        <v>44022</v>
      </c>
      <c r="AH22" s="39">
        <v>1</v>
      </c>
      <c r="AN22" s="5">
        <f t="shared" si="0"/>
        <v>16.662752704699624</v>
      </c>
    </row>
    <row r="23" spans="14:41" x14ac:dyDescent="0.25">
      <c r="N23" s="9">
        <v>43911</v>
      </c>
      <c r="O23" s="5">
        <v>35.089505045287915</v>
      </c>
      <c r="P23" s="5">
        <v>41.138192143871272</v>
      </c>
      <c r="Q23" s="5">
        <v>34.176713085608242</v>
      </c>
      <c r="R23" s="5">
        <v>24.475439439171648</v>
      </c>
      <c r="AF23" s="39"/>
      <c r="AH23" s="39"/>
      <c r="AN23" s="5">
        <f t="shared" si="0"/>
        <v>17.131947895517079</v>
      </c>
      <c r="AO23" s="5">
        <f>AVERAGE(AN17:AN23)</f>
        <v>18.612306556513499</v>
      </c>
    </row>
    <row r="24" spans="14:41" x14ac:dyDescent="0.25">
      <c r="N24" s="9">
        <v>43912</v>
      </c>
      <c r="O24" s="5">
        <v>34.004752280548423</v>
      </c>
      <c r="P24" s="5">
        <v>37.357583045242748</v>
      </c>
      <c r="Q24" s="5">
        <v>28.153460837887067</v>
      </c>
      <c r="R24" s="5">
        <v>20.225635149725669</v>
      </c>
      <c r="AF24" s="39"/>
      <c r="AG24" s="40">
        <v>44027</v>
      </c>
      <c r="AH24" s="39">
        <v>0</v>
      </c>
      <c r="AN24" s="5">
        <f t="shared" si="0"/>
        <v>17.600067128195647</v>
      </c>
    </row>
    <row r="25" spans="14:41" x14ac:dyDescent="0.25">
      <c r="N25" s="9">
        <v>43913</v>
      </c>
      <c r="O25" s="5">
        <v>26.479086138763524</v>
      </c>
      <c r="P25" s="5">
        <v>34.481627655271183</v>
      </c>
      <c r="Q25" s="5">
        <v>25.458545445243153</v>
      </c>
      <c r="R25" s="5">
        <v>16.881560527075536</v>
      </c>
      <c r="AF25" s="39"/>
      <c r="AG25" s="40">
        <v>44027</v>
      </c>
      <c r="AH25" s="39">
        <v>1</v>
      </c>
      <c r="AN25" s="5">
        <f t="shared" si="0"/>
        <v>12.400102121230834</v>
      </c>
    </row>
    <row r="26" spans="14:41" x14ac:dyDescent="0.25">
      <c r="N26" s="9">
        <v>43914</v>
      </c>
      <c r="O26" s="5">
        <v>16.473493508174091</v>
      </c>
      <c r="P26" s="5">
        <v>21.676084071743503</v>
      </c>
      <c r="Q26" s="5">
        <v>15.206534245362938</v>
      </c>
      <c r="R26" s="5">
        <v>9.2759819505126693</v>
      </c>
      <c r="AF26" s="39"/>
      <c r="AH26" s="39"/>
      <c r="AN26" s="5">
        <f t="shared" si="0"/>
        <v>10.262798101247096</v>
      </c>
    </row>
    <row r="27" spans="14:41" x14ac:dyDescent="0.25">
      <c r="N27" s="9">
        <v>43915</v>
      </c>
      <c r="O27" s="5">
        <v>14.130867970529879</v>
      </c>
      <c r="P27" s="5">
        <v>18.007242973585065</v>
      </c>
      <c r="Q27" s="5">
        <v>12.929915037287129</v>
      </c>
      <c r="R27" s="5">
        <v>7.7444448723379677</v>
      </c>
      <c r="AF27" s="39"/>
      <c r="AG27" s="40">
        <v>44055</v>
      </c>
      <c r="AH27" s="39">
        <v>0</v>
      </c>
      <c r="AN27" s="5">
        <f t="shared" si="0"/>
        <v>10.182114490201538</v>
      </c>
    </row>
    <row r="28" spans="14:41" x14ac:dyDescent="0.25">
      <c r="N28" s="9">
        <v>43916</v>
      </c>
      <c r="O28" s="5">
        <v>13.41290050131915</v>
      </c>
      <c r="P28" s="5">
        <v>17.435665357003273</v>
      </c>
      <c r="Q28" s="5">
        <v>12.601184298882853</v>
      </c>
      <c r="R28" s="5">
        <v>7.253550866801735</v>
      </c>
      <c r="AG28" s="40">
        <v>44055</v>
      </c>
      <c r="AH28" s="39">
        <v>1</v>
      </c>
      <c r="AN28" s="5">
        <f t="shared" si="0"/>
        <v>9.6852110750422611</v>
      </c>
    </row>
    <row r="29" spans="14:41" x14ac:dyDescent="0.25">
      <c r="N29" s="9">
        <v>43917</v>
      </c>
      <c r="O29" s="5">
        <v>14.426310245856691</v>
      </c>
      <c r="P29" s="5">
        <v>17.824664605780484</v>
      </c>
      <c r="Q29" s="5">
        <v>13.270277335488009</v>
      </c>
      <c r="R29" s="5">
        <v>8.1394535307382228</v>
      </c>
      <c r="AN29" s="5">
        <f t="shared" si="0"/>
        <v>7.800032092429392</v>
      </c>
    </row>
    <row r="30" spans="14:41" x14ac:dyDescent="0.25">
      <c r="N30" s="9">
        <v>43918</v>
      </c>
      <c r="O30" s="5">
        <v>11.805066987419528</v>
      </c>
      <c r="P30" s="5">
        <v>14.649492644309495</v>
      </c>
      <c r="Q30" s="5">
        <v>10.496102055279943</v>
      </c>
      <c r="R30" s="5">
        <v>6.8494605518801031</v>
      </c>
      <c r="AN30" s="5">
        <f t="shared" si="0"/>
        <v>7.539388222520671</v>
      </c>
      <c r="AO30" s="5">
        <f>AVERAGE(AN24:AN30)</f>
        <v>10.781387604409634</v>
      </c>
    </row>
    <row r="31" spans="14:41" x14ac:dyDescent="0.25">
      <c r="N31" s="9">
        <v>43919</v>
      </c>
      <c r="O31" s="5">
        <v>11.84778471007994</v>
      </c>
      <c r="P31" s="5">
        <v>13.852714731388993</v>
      </c>
      <c r="Q31" s="5">
        <v>9.4352592163814624</v>
      </c>
      <c r="R31" s="5">
        <v>6.3133265088683217</v>
      </c>
      <c r="AN31" s="5">
        <f t="shared" si="0"/>
        <v>8.7206216798018197</v>
      </c>
    </row>
    <row r="32" spans="14:41" x14ac:dyDescent="0.25">
      <c r="N32" s="9">
        <v>43920</v>
      </c>
      <c r="O32" s="5">
        <v>14.798985534473042</v>
      </c>
      <c r="P32" s="5">
        <v>17.856684741414494</v>
      </c>
      <c r="Q32" s="5">
        <v>12.811071433533883</v>
      </c>
      <c r="R32" s="5">
        <v>9.1360630616126741</v>
      </c>
      <c r="AN32" s="5">
        <f t="shared" si="0"/>
        <v>9.6900653111516757</v>
      </c>
    </row>
    <row r="33" spans="14:41" x14ac:dyDescent="0.25">
      <c r="N33" s="9">
        <v>43921</v>
      </c>
      <c r="O33" s="5">
        <v>13.405862892118</v>
      </c>
      <c r="P33" s="5">
        <v>17.049906690967031</v>
      </c>
      <c r="Q33" s="5">
        <v>12.470691866264232</v>
      </c>
      <c r="R33" s="5">
        <v>7.3598413798153555</v>
      </c>
      <c r="AN33" s="5">
        <f t="shared" si="0"/>
        <v>8.9160246250318522</v>
      </c>
    </row>
    <row r="34" spans="14:41" x14ac:dyDescent="0.25">
      <c r="N34" s="9">
        <v>43922</v>
      </c>
      <c r="O34" s="5">
        <v>14.430633471443063</v>
      </c>
      <c r="P34" s="5">
        <v>17.703618609994258</v>
      </c>
      <c r="Q34" s="5">
        <v>13.089335238255314</v>
      </c>
      <c r="R34" s="5">
        <v>8.7875939849624061</v>
      </c>
      <c r="AN34" s="5">
        <f t="shared" si="0"/>
        <v>9.1983579232424564</v>
      </c>
    </row>
    <row r="35" spans="14:41" x14ac:dyDescent="0.25">
      <c r="N35" s="9">
        <v>43923</v>
      </c>
      <c r="O35" s="5">
        <v>12.80478025578401</v>
      </c>
      <c r="P35" s="5">
        <v>16.247801231310465</v>
      </c>
      <c r="Q35" s="5">
        <v>11.63041165833422</v>
      </c>
      <c r="R35" s="5">
        <v>7.0494433080680086</v>
      </c>
      <c r="AN35" s="5">
        <f t="shared" si="0"/>
        <v>9.0079488312996219</v>
      </c>
    </row>
    <row r="36" spans="14:41" x14ac:dyDescent="0.25">
      <c r="N36" s="9">
        <v>43924</v>
      </c>
      <c r="O36" s="5">
        <v>13.672284467878104</v>
      </c>
      <c r="P36" s="5">
        <v>17.015785181132117</v>
      </c>
      <c r="Q36" s="5">
        <v>12.634149862842293</v>
      </c>
      <c r="R36" s="5">
        <v>8.0078363498324947</v>
      </c>
      <c r="AN36" s="5">
        <f t="shared" si="0"/>
        <v>8.4706447577817805</v>
      </c>
    </row>
    <row r="37" spans="14:41" x14ac:dyDescent="0.25">
      <c r="N37" s="9">
        <v>43925</v>
      </c>
      <c r="O37" s="5">
        <v>12.239428395143342</v>
      </c>
      <c r="P37" s="5">
        <v>15.2837941360819</v>
      </c>
      <c r="Q37" s="5">
        <v>10.629519677247469</v>
      </c>
      <c r="R37" s="5">
        <v>6.8131493783001194</v>
      </c>
      <c r="AN37" s="5">
        <f t="shared" si="0"/>
        <v>8.5099654719637741</v>
      </c>
      <c r="AO37" s="5">
        <f>AVERAGE(AN31:AN37)</f>
        <v>8.9305183714675671</v>
      </c>
    </row>
    <row r="38" spans="14:41" x14ac:dyDescent="0.25">
      <c r="N38" s="9">
        <v>43926</v>
      </c>
      <c r="O38" s="5">
        <v>14.262193724079001</v>
      </c>
      <c r="P38" s="5">
        <v>15.901624243912924</v>
      </c>
      <c r="Q38" s="5">
        <v>11.396279726866023</v>
      </c>
      <c r="R38" s="5">
        <v>7.3916587719491496</v>
      </c>
      <c r="AN38" s="5">
        <f t="shared" si="0"/>
        <v>8.2908312321277418</v>
      </c>
    </row>
    <row r="39" spans="14:41" x14ac:dyDescent="0.25">
      <c r="N39" s="9">
        <v>43927</v>
      </c>
      <c r="O39" s="5">
        <v>13.675413476710888</v>
      </c>
      <c r="P39" s="5">
        <v>16.686448838823821</v>
      </c>
      <c r="Q39" s="5">
        <v>12.271216308222195</v>
      </c>
      <c r="R39" s="5">
        <v>8.3956176066960797</v>
      </c>
      <c r="AN39" s="5">
        <f t="shared" si="0"/>
        <v>8.8737038218146509</v>
      </c>
    </row>
    <row r="40" spans="14:41" x14ac:dyDescent="0.25">
      <c r="N40" s="9">
        <v>43928</v>
      </c>
      <c r="O40" s="5">
        <v>12.53743831795752</v>
      </c>
      <c r="P40" s="5">
        <v>15.992951353660489</v>
      </c>
      <c r="Q40" s="5">
        <v>11.554797117937049</v>
      </c>
      <c r="R40" s="5">
        <v>7.1192475318458373</v>
      </c>
      <c r="AN40" s="5">
        <f t="shared" si="0"/>
        <v>8.9382416513668019</v>
      </c>
    </row>
    <row r="41" spans="14:41" x14ac:dyDescent="0.25">
      <c r="N41" s="9">
        <v>43929</v>
      </c>
      <c r="O41" s="5">
        <v>12.288696919680179</v>
      </c>
      <c r="P41" s="5">
        <v>15.956236509978627</v>
      </c>
      <c r="Q41" s="5">
        <v>11.45728516804186</v>
      </c>
      <c r="R41" s="5">
        <v>7.0179948586118259</v>
      </c>
      <c r="AN41" s="5">
        <f t="shared" si="0"/>
        <v>9.5716340125170642</v>
      </c>
    </row>
    <row r="42" spans="14:41" x14ac:dyDescent="0.25">
      <c r="N42" s="9">
        <v>43930</v>
      </c>
      <c r="O42" s="5">
        <v>12.918118110354959</v>
      </c>
      <c r="P42" s="5">
        <v>16.820696491957403</v>
      </c>
      <c r="Q42" s="5">
        <v>12.019548440986897</v>
      </c>
      <c r="R42" s="5">
        <v>7.2490624794403384</v>
      </c>
      <c r="AN42" s="5">
        <f t="shared" si="0"/>
        <v>8.0795531278004908</v>
      </c>
    </row>
    <row r="43" spans="14:41" x14ac:dyDescent="0.25">
      <c r="N43" s="9">
        <v>43931</v>
      </c>
      <c r="O43" s="5">
        <v>12.320765301352282</v>
      </c>
      <c r="P43" s="5">
        <v>15.298830549672951</v>
      </c>
      <c r="Q43" s="5">
        <v>11.59739816799844</v>
      </c>
      <c r="R43" s="5">
        <v>7.2192774218724596</v>
      </c>
      <c r="AN43" s="5">
        <f t="shared" si="0"/>
        <v>8.0712415246084817</v>
      </c>
    </row>
    <row r="44" spans="14:41" x14ac:dyDescent="0.25">
      <c r="N44" s="9">
        <v>43932</v>
      </c>
      <c r="O44" s="5">
        <v>11.462560654266813</v>
      </c>
      <c r="P44" s="5">
        <v>14.581680805582071</v>
      </c>
      <c r="Q44" s="5">
        <v>10.126378609250212</v>
      </c>
      <c r="R44" s="5">
        <v>6.5104392809735883</v>
      </c>
      <c r="AN44" s="5">
        <f t="shared" si="0"/>
        <v>7.6596745306867824</v>
      </c>
      <c r="AO44" s="5">
        <f>AVERAGE(AN38:AN44)</f>
        <v>8.497839985846003</v>
      </c>
    </row>
    <row r="45" spans="14:41" x14ac:dyDescent="0.25">
      <c r="N45" s="9">
        <v>43933</v>
      </c>
      <c r="O45" s="5">
        <v>12.222000532056398</v>
      </c>
      <c r="P45" s="5">
        <v>13.991036713857477</v>
      </c>
      <c r="Q45" s="5">
        <v>9.0265421115065241</v>
      </c>
      <c r="R45" s="5">
        <v>6.331362183170695</v>
      </c>
      <c r="AN45" s="5">
        <f t="shared" si="0"/>
        <v>5.1741036758583929</v>
      </c>
    </row>
    <row r="46" spans="14:41" x14ac:dyDescent="0.25">
      <c r="N46" s="9">
        <v>43934</v>
      </c>
      <c r="O46" s="5">
        <v>8.1213891878830484</v>
      </c>
      <c r="P46" s="5">
        <v>9.7656976044958075</v>
      </c>
      <c r="Q46" s="5">
        <v>7.3025627615062758</v>
      </c>
      <c r="R46" s="5">
        <v>4.5915939286374146</v>
      </c>
      <c r="AN46" s="5">
        <f t="shared" si="0"/>
        <v>8.3437821817924487</v>
      </c>
    </row>
    <row r="47" spans="14:41" x14ac:dyDescent="0.25">
      <c r="N47" s="9">
        <v>43935</v>
      </c>
      <c r="O47" s="5">
        <v>13.846575531680703</v>
      </c>
      <c r="P47" s="5">
        <v>17.13595708530578</v>
      </c>
      <c r="Q47" s="5">
        <v>13.099126471705279</v>
      </c>
      <c r="R47" s="5">
        <v>8.792174903513331</v>
      </c>
      <c r="AN47" s="5">
        <f t="shared" si="0"/>
        <v>8.3719254080323147</v>
      </c>
    </row>
    <row r="48" spans="14:41" x14ac:dyDescent="0.25">
      <c r="N48" s="9">
        <v>43936</v>
      </c>
      <c r="O48" s="5">
        <v>12.301368310835906</v>
      </c>
      <c r="P48" s="5">
        <v>15.8054110301769</v>
      </c>
      <c r="Q48" s="5">
        <v>11.49401391657393</v>
      </c>
      <c r="R48" s="5">
        <v>7.4334856221445849</v>
      </c>
      <c r="AN48" s="5">
        <f t="shared" si="0"/>
        <v>8.3473367958174762</v>
      </c>
    </row>
    <row r="49" spans="14:41" x14ac:dyDescent="0.25">
      <c r="N49" s="9">
        <v>43937</v>
      </c>
      <c r="O49" s="5">
        <v>11.914505568818713</v>
      </c>
      <c r="P49" s="5">
        <v>15.466363802299876</v>
      </c>
      <c r="Q49" s="5">
        <v>11.581491630071913</v>
      </c>
      <c r="R49" s="5">
        <v>7.1190270064824004</v>
      </c>
      <c r="AN49" s="5">
        <f t="shared" si="0"/>
        <v>11.007153170124553</v>
      </c>
    </row>
    <row r="50" spans="14:41" x14ac:dyDescent="0.25">
      <c r="N50" s="9">
        <v>43938</v>
      </c>
      <c r="O50" s="5">
        <v>15.171490880253765</v>
      </c>
      <c r="P50" s="5">
        <v>20.178863375710694</v>
      </c>
      <c r="Q50" s="5">
        <v>14.376538146021328</v>
      </c>
      <c r="R50" s="5">
        <v>9.171710205586141</v>
      </c>
      <c r="AN50" s="5">
        <f t="shared" si="0"/>
        <v>8.0629393295055021</v>
      </c>
    </row>
    <row r="51" spans="14:41" x14ac:dyDescent="0.25">
      <c r="N51" s="9">
        <v>43939</v>
      </c>
      <c r="O51" s="5">
        <v>12.151465928429946</v>
      </c>
      <c r="P51" s="5">
        <v>15.467930048718948</v>
      </c>
      <c r="Q51" s="5">
        <v>11.3875101859397</v>
      </c>
      <c r="R51" s="5">
        <v>7.4049907192134459</v>
      </c>
      <c r="AN51" s="5">
        <f t="shared" si="0"/>
        <v>6.0141228662735111</v>
      </c>
      <c r="AO51" s="5">
        <f>AVERAGE(AN45:AN51)</f>
        <v>7.9030519182006005</v>
      </c>
    </row>
    <row r="52" spans="14:41" x14ac:dyDescent="0.25">
      <c r="N52" s="9">
        <v>43940</v>
      </c>
      <c r="O52" s="5">
        <v>9.456490772688424</v>
      </c>
      <c r="P52" s="5">
        <v>11.239276605610945</v>
      </c>
      <c r="Q52" s="5">
        <v>8.2940010808863267</v>
      </c>
      <c r="R52" s="5">
        <v>5.2251537393374337</v>
      </c>
      <c r="AN52" s="5">
        <f t="shared" si="0"/>
        <v>12.481789146461887</v>
      </c>
    </row>
    <row r="53" spans="14:41" x14ac:dyDescent="0.25">
      <c r="N53" s="9">
        <v>43941</v>
      </c>
      <c r="O53" s="5">
        <v>22.304505257294061</v>
      </c>
      <c r="P53" s="5">
        <v>27.85781535892562</v>
      </c>
      <c r="Q53" s="5">
        <v>21.050877814107505</v>
      </c>
      <c r="R53" s="5">
        <v>15.376026212463733</v>
      </c>
      <c r="AN53" s="5">
        <f t="shared" si="0"/>
        <v>8.8687000023907316</v>
      </c>
    </row>
    <row r="54" spans="14:41" x14ac:dyDescent="0.25">
      <c r="N54" s="9">
        <v>43942</v>
      </c>
      <c r="O54" s="5">
        <v>12.649750725500407</v>
      </c>
      <c r="P54" s="5">
        <v>16.532389708592675</v>
      </c>
      <c r="Q54" s="5">
        <v>12.449139663709005</v>
      </c>
      <c r="R54" s="5">
        <v>7.6636897062019438</v>
      </c>
      <c r="AN54" s="5">
        <f t="shared" si="0"/>
        <v>8.2580806908166515</v>
      </c>
    </row>
    <row r="55" spans="14:41" x14ac:dyDescent="0.25">
      <c r="N55" s="9">
        <v>43943</v>
      </c>
      <c r="O55" s="5">
        <v>13.104685873852729</v>
      </c>
      <c r="P55" s="5">
        <v>16.428526135571008</v>
      </c>
      <c r="Q55" s="5">
        <v>12.464290150291889</v>
      </c>
      <c r="R55" s="5">
        <v>8.1704454447543569</v>
      </c>
      <c r="AN55" s="5">
        <f t="shared" si="0"/>
        <v>8.3329410856405151</v>
      </c>
    </row>
    <row r="56" spans="14:41" x14ac:dyDescent="0.25">
      <c r="N56" s="9">
        <v>43944</v>
      </c>
      <c r="O56" s="5">
        <v>12.871489972859662</v>
      </c>
      <c r="P56" s="5">
        <v>16.316619624771707</v>
      </c>
      <c r="Q56" s="5">
        <v>12.596633721499167</v>
      </c>
      <c r="R56" s="5">
        <v>7.9836785391311924</v>
      </c>
      <c r="AN56" s="5">
        <f t="shared" si="0"/>
        <v>8.3213313766467412</v>
      </c>
    </row>
    <row r="57" spans="14:41" x14ac:dyDescent="0.25">
      <c r="N57" s="9">
        <v>43945</v>
      </c>
      <c r="O57" s="5">
        <v>14.379843738498584</v>
      </c>
      <c r="P57" s="5">
        <v>17.595849006595511</v>
      </c>
      <c r="Q57" s="5">
        <v>14.06857031857032</v>
      </c>
      <c r="R57" s="5">
        <v>9.2745176299487699</v>
      </c>
      <c r="AN57" s="5">
        <f t="shared" si="0"/>
        <v>7.8698002316078615</v>
      </c>
    </row>
    <row r="58" spans="14:41" x14ac:dyDescent="0.25">
      <c r="N58" s="9">
        <v>43946</v>
      </c>
      <c r="O58" s="5">
        <v>13.159869770195135</v>
      </c>
      <c r="P58" s="5">
        <v>16.310456633342341</v>
      </c>
      <c r="Q58" s="5">
        <v>12.297715373631604</v>
      </c>
      <c r="R58" s="5">
        <v>8.4406564017344792</v>
      </c>
      <c r="AN58" s="5">
        <f t="shared" si="0"/>
        <v>7.4515809102780501</v>
      </c>
      <c r="AO58" s="5">
        <f>AVERAGE(AN52:AN58)</f>
        <v>8.7977462062632039</v>
      </c>
    </row>
    <row r="59" spans="14:41" x14ac:dyDescent="0.25">
      <c r="N59" s="9">
        <v>43947</v>
      </c>
      <c r="O59" s="5">
        <v>13.38396029064082</v>
      </c>
      <c r="P59" s="5">
        <v>15.296356565628704</v>
      </c>
      <c r="Q59" s="5">
        <v>11.438910908150957</v>
      </c>
      <c r="R59" s="5">
        <v>7.844775655350654</v>
      </c>
      <c r="AN59" s="5">
        <f t="shared" si="0"/>
        <v>7.5927450276938551</v>
      </c>
    </row>
    <row r="60" spans="14:41" x14ac:dyDescent="0.25">
      <c r="N60" s="9">
        <v>43948</v>
      </c>
      <c r="O60" s="5">
        <v>14.258070626321068</v>
      </c>
      <c r="P60" s="5">
        <v>17.373912856974339</v>
      </c>
      <c r="Q60" s="5">
        <v>13.807036055279614</v>
      </c>
      <c r="R60" s="5">
        <v>9.7811678292804842</v>
      </c>
      <c r="AN60" s="5">
        <f t="shared" si="0"/>
        <v>7.5811497027521533</v>
      </c>
    </row>
    <row r="61" spans="14:41" x14ac:dyDescent="0.25">
      <c r="N61" s="9">
        <v>43949</v>
      </c>
      <c r="O61" s="5">
        <v>12.618226233347418</v>
      </c>
      <c r="P61" s="5">
        <v>15.723074040533366</v>
      </c>
      <c r="Q61" s="5">
        <v>12.293254843039939</v>
      </c>
      <c r="R61" s="5">
        <v>8.1419243377812123</v>
      </c>
      <c r="AN61" s="5">
        <f t="shared" si="0"/>
        <v>7.8101565759712237</v>
      </c>
    </row>
    <row r="62" spans="14:41" x14ac:dyDescent="0.25">
      <c r="N62" s="9">
        <v>43950</v>
      </c>
      <c r="O62" s="5">
        <v>12.321128455168266</v>
      </c>
      <c r="P62" s="5">
        <v>15.401216401804984</v>
      </c>
      <c r="Q62" s="5">
        <v>12.007972706929653</v>
      </c>
      <c r="R62" s="5">
        <v>7.59105982583376</v>
      </c>
      <c r="AN62" s="5">
        <f t="shared" si="0"/>
        <v>7.8217219767916575</v>
      </c>
    </row>
    <row r="63" spans="14:41" x14ac:dyDescent="0.25">
      <c r="N63" s="9">
        <v>43951</v>
      </c>
      <c r="O63" s="5">
        <v>11.762849715379536</v>
      </c>
      <c r="P63" s="5">
        <v>15.190880981294583</v>
      </c>
      <c r="Q63" s="5">
        <v>11.615253766995211</v>
      </c>
      <c r="R63" s="5">
        <v>7.3691590045029258</v>
      </c>
      <c r="AN63" s="5">
        <f t="shared" si="0"/>
        <v>8.0264383466860743</v>
      </c>
    </row>
    <row r="64" spans="14:41" x14ac:dyDescent="0.25">
      <c r="N64" s="9">
        <v>43952</v>
      </c>
      <c r="O64" s="5">
        <v>14.335214213642624</v>
      </c>
      <c r="P64" s="5">
        <v>17.620798319327733</v>
      </c>
      <c r="Q64" s="5">
        <v>14.117660982046701</v>
      </c>
      <c r="R64" s="5">
        <v>9.5943599726416586</v>
      </c>
      <c r="AN64" s="5">
        <f t="shared" si="0"/>
        <v>7.9317805514282256</v>
      </c>
    </row>
    <row r="65" spans="14:41" x14ac:dyDescent="0.25">
      <c r="N65" s="9">
        <v>43953</v>
      </c>
      <c r="O65" s="5">
        <v>13.032557042748099</v>
      </c>
      <c r="P65" s="5">
        <v>16.133098721012683</v>
      </c>
      <c r="Q65" s="5">
        <v>12.470781750497792</v>
      </c>
      <c r="R65" s="5">
        <v>8.2013181695844573</v>
      </c>
      <c r="AN65" s="5">
        <f t="shared" si="0"/>
        <v>7.4339081439929569</v>
      </c>
      <c r="AO65" s="5">
        <f>AVERAGE(AN59:AN65)</f>
        <v>7.7425571893308787</v>
      </c>
    </row>
    <row r="66" spans="14:41" x14ac:dyDescent="0.25">
      <c r="N66" s="9">
        <v>43954</v>
      </c>
      <c r="O66" s="5">
        <v>14.050574018886666</v>
      </c>
      <c r="P66" s="5">
        <v>15.981747864555802</v>
      </c>
      <c r="Q66" s="5">
        <v>12.228096944750009</v>
      </c>
      <c r="R66" s="5">
        <v>8.5478397205628447</v>
      </c>
      <c r="AN66" s="5">
        <f t="shared" si="0"/>
        <v>10.657644556945705</v>
      </c>
    </row>
    <row r="67" spans="14:41" x14ac:dyDescent="0.25">
      <c r="N67" s="9">
        <v>43955</v>
      </c>
      <c r="O67" s="5">
        <v>21.045874177179076</v>
      </c>
      <c r="P67" s="5">
        <v>25.440459402980004</v>
      </c>
      <c r="Q67" s="5">
        <v>20.160762131586782</v>
      </c>
      <c r="R67" s="5">
        <v>14.782814846034299</v>
      </c>
      <c r="AN67" s="5">
        <f t="shared" si="0"/>
        <v>8.8737680309188622</v>
      </c>
    </row>
    <row r="68" spans="14:41" x14ac:dyDescent="0.25">
      <c r="N68" s="9">
        <v>43956</v>
      </c>
      <c r="O68" s="5">
        <v>14.419937137809857</v>
      </c>
      <c r="P68" s="5">
        <v>18.266171510050331</v>
      </c>
      <c r="Q68" s="5">
        <v>14.281410441484754</v>
      </c>
      <c r="R68" s="5">
        <v>9.3924034791314686</v>
      </c>
      <c r="AN68" s="5">
        <f t="shared" si="0"/>
        <v>8.0049807956977439</v>
      </c>
    </row>
    <row r="69" spans="14:41" x14ac:dyDescent="0.25">
      <c r="N69" s="9">
        <v>43957</v>
      </c>
      <c r="O69" s="5">
        <v>14.71708335325143</v>
      </c>
      <c r="P69" s="5">
        <v>17.722443197297444</v>
      </c>
      <c r="Q69" s="5">
        <v>14.687170010559662</v>
      </c>
      <c r="R69" s="5">
        <v>9.7174624015997004</v>
      </c>
      <c r="AN69" s="5">
        <f t="shared" si="0"/>
        <v>8.3133487927038701</v>
      </c>
    </row>
    <row r="70" spans="14:41" x14ac:dyDescent="0.25">
      <c r="N70" s="9">
        <v>43958</v>
      </c>
      <c r="O70" s="5">
        <v>14.018494100145384</v>
      </c>
      <c r="P70" s="5">
        <v>17.572196732202546</v>
      </c>
      <c r="Q70" s="5">
        <v>13.960491746393695</v>
      </c>
      <c r="R70" s="5">
        <v>9.2588479394986756</v>
      </c>
      <c r="AN70" s="5">
        <f t="shared" si="0"/>
        <v>7.2513890102051395</v>
      </c>
    </row>
    <row r="71" spans="14:41" x14ac:dyDescent="0.25">
      <c r="N71" s="9">
        <v>43959</v>
      </c>
      <c r="O71" s="5">
        <v>13.183763034808621</v>
      </c>
      <c r="P71" s="5">
        <v>16.026636840033969</v>
      </c>
      <c r="Q71" s="5">
        <v>13.333576491471227</v>
      </c>
      <c r="R71" s="5">
        <v>8.7752478298288299</v>
      </c>
      <c r="AN71" s="5">
        <f t="shared" si="0"/>
        <v>8.1819881734376185</v>
      </c>
    </row>
    <row r="72" spans="14:41" x14ac:dyDescent="0.25">
      <c r="N72" s="9">
        <v>43960</v>
      </c>
      <c r="O72" s="5">
        <v>13.281631407648495</v>
      </c>
      <c r="P72" s="5">
        <v>16.660461157947925</v>
      </c>
      <c r="Q72" s="5">
        <v>13.007358523623196</v>
      </c>
      <c r="R72" s="5">
        <v>8.4784729845103062</v>
      </c>
      <c r="AN72" s="5">
        <f t="shared" si="0"/>
        <v>8.5847259292969333</v>
      </c>
      <c r="AO72" s="5">
        <f>AVERAGE(AN66:AN72)</f>
        <v>8.5525493270294088</v>
      </c>
    </row>
    <row r="73" spans="14:41" x14ac:dyDescent="0.25">
      <c r="N73" s="9">
        <v>43961</v>
      </c>
      <c r="O73" s="5">
        <v>13.298270569738712</v>
      </c>
      <c r="P73" s="5">
        <v>16.017775229357799</v>
      </c>
      <c r="Q73" s="5">
        <v>11.462100262355527</v>
      </c>
      <c r="R73" s="5">
        <v>7.4330493000608646</v>
      </c>
      <c r="AN73" s="5">
        <f t="shared" si="0"/>
        <v>7.9475290134784942</v>
      </c>
    </row>
    <row r="74" spans="14:41" x14ac:dyDescent="0.25">
      <c r="N74" s="9">
        <v>43962</v>
      </c>
      <c r="O74" s="5">
        <v>14.264143718411473</v>
      </c>
      <c r="P74" s="5">
        <v>17.627073918923376</v>
      </c>
      <c r="Q74" s="5">
        <v>14.108671185908342</v>
      </c>
      <c r="R74" s="5">
        <v>9.6795449054448817</v>
      </c>
      <c r="AN74" s="5">
        <f t="shared" si="0"/>
        <v>8.3433694010264521</v>
      </c>
    </row>
    <row r="75" spans="14:41" x14ac:dyDescent="0.25">
      <c r="N75" s="9">
        <v>43963</v>
      </c>
      <c r="O75" s="5">
        <v>13.846150622178822</v>
      </c>
      <c r="P75" s="5">
        <v>17.511775526044378</v>
      </c>
      <c r="Q75" s="5">
        <v>13.99676777722526</v>
      </c>
      <c r="R75" s="5">
        <v>9.1684061250179258</v>
      </c>
      <c r="AN75" s="5">
        <f t="shared" ref="AN75:AN138" si="1">P76-R76</f>
        <v>8.279106043281681</v>
      </c>
    </row>
    <row r="76" spans="14:41" x14ac:dyDescent="0.25">
      <c r="N76" s="9">
        <v>43964</v>
      </c>
      <c r="O76" s="5">
        <v>13.725722156265446</v>
      </c>
      <c r="P76" s="5">
        <v>17.31485573584191</v>
      </c>
      <c r="Q76" s="5">
        <v>13.630672732456519</v>
      </c>
      <c r="R76" s="5">
        <v>9.0357496925602288</v>
      </c>
      <c r="AN76" s="5">
        <f t="shared" si="1"/>
        <v>7.7641703759742242</v>
      </c>
    </row>
    <row r="77" spans="14:41" x14ac:dyDescent="0.25">
      <c r="N77" s="9">
        <v>43965</v>
      </c>
      <c r="O77" s="5">
        <v>13.659169875694593</v>
      </c>
      <c r="P77" s="5">
        <v>16.836146562371347</v>
      </c>
      <c r="Q77" s="5">
        <v>13.735443781191897</v>
      </c>
      <c r="R77" s="5">
        <v>9.0719761863971229</v>
      </c>
      <c r="AN77" s="5">
        <f t="shared" si="1"/>
        <v>8.3163707209373072</v>
      </c>
    </row>
    <row r="78" spans="14:41" x14ac:dyDescent="0.25">
      <c r="N78" s="9">
        <v>43966</v>
      </c>
      <c r="O78" s="5">
        <v>14.770959769948966</v>
      </c>
      <c r="P78" s="5">
        <v>18.408123493512488</v>
      </c>
      <c r="Q78" s="5">
        <v>15.083052479537795</v>
      </c>
      <c r="R78" s="5">
        <v>10.09175277257518</v>
      </c>
      <c r="AN78" s="5">
        <f t="shared" si="1"/>
        <v>8.2779549204153149</v>
      </c>
    </row>
    <row r="79" spans="14:41" x14ac:dyDescent="0.25">
      <c r="N79" s="9">
        <v>43967</v>
      </c>
      <c r="O79" s="5">
        <v>14.884071970283674</v>
      </c>
      <c r="P79" s="5">
        <v>18.094714293984833</v>
      </c>
      <c r="Q79" s="5">
        <v>14.718504625361605</v>
      </c>
      <c r="R79" s="5">
        <v>9.8167593735695178</v>
      </c>
      <c r="AN79" s="5">
        <f t="shared" si="1"/>
        <v>8.0038249322932415</v>
      </c>
      <c r="AO79" s="5">
        <f>AVERAGE(AN73:AN79)</f>
        <v>8.1331893439152445</v>
      </c>
    </row>
    <row r="80" spans="14:41" x14ac:dyDescent="0.25">
      <c r="N80" s="9">
        <v>43968</v>
      </c>
      <c r="O80" s="5">
        <v>13.099350559624154</v>
      </c>
      <c r="P80" s="5">
        <v>15.376316611305112</v>
      </c>
      <c r="Q80" s="5">
        <v>11.76099305701662</v>
      </c>
      <c r="R80" s="5">
        <v>7.3724916790118709</v>
      </c>
      <c r="AN80" s="5">
        <f t="shared" si="1"/>
        <v>7.8663816398795419</v>
      </c>
    </row>
    <row r="81" spans="14:41" x14ac:dyDescent="0.25">
      <c r="N81" s="9">
        <v>43969</v>
      </c>
      <c r="O81" s="5">
        <v>15.34995250307688</v>
      </c>
      <c r="P81" s="5">
        <v>18.753874767513949</v>
      </c>
      <c r="Q81" s="5">
        <v>15.463125984564673</v>
      </c>
      <c r="R81" s="5">
        <v>10.887493127634407</v>
      </c>
      <c r="AN81" s="5">
        <f t="shared" si="1"/>
        <v>8.333700207576312</v>
      </c>
    </row>
    <row r="82" spans="14:41" x14ac:dyDescent="0.25">
      <c r="N82" s="9">
        <v>43970</v>
      </c>
      <c r="O82" s="5">
        <v>14.372519398331313</v>
      </c>
      <c r="P82" s="5">
        <v>18.160713343534006</v>
      </c>
      <c r="Q82" s="5">
        <v>14.687317139975848</v>
      </c>
      <c r="R82" s="5">
        <v>9.827013135957694</v>
      </c>
      <c r="AN82" s="5">
        <f t="shared" si="1"/>
        <v>8.2398943148275468</v>
      </c>
    </row>
    <row r="83" spans="14:41" x14ac:dyDescent="0.25">
      <c r="N83" s="9">
        <v>43971</v>
      </c>
      <c r="O83" s="5">
        <v>14.635782747603834</v>
      </c>
      <c r="P83" s="5">
        <v>18.269779233125593</v>
      </c>
      <c r="Q83" s="5">
        <v>14.780493310093171</v>
      </c>
      <c r="R83" s="5">
        <v>10.029884918298047</v>
      </c>
      <c r="AN83" s="5">
        <f t="shared" si="1"/>
        <v>8.0448823536983216</v>
      </c>
    </row>
    <row r="84" spans="14:41" x14ac:dyDescent="0.25">
      <c r="N84" s="9">
        <v>43972</v>
      </c>
      <c r="O84" s="5">
        <v>14.397728780504243</v>
      </c>
      <c r="P84" s="5">
        <v>18.044505090794583</v>
      </c>
      <c r="Q84" s="5">
        <v>14.812797821647381</v>
      </c>
      <c r="R84" s="5">
        <v>9.9996227370962618</v>
      </c>
      <c r="AN84" s="5">
        <f t="shared" si="1"/>
        <v>8.7435592549089254</v>
      </c>
    </row>
    <row r="85" spans="14:41" x14ac:dyDescent="0.25">
      <c r="N85" s="9">
        <v>43973</v>
      </c>
      <c r="O85" s="5">
        <v>14.109671662508056</v>
      </c>
      <c r="P85" s="5">
        <v>17.963480664705944</v>
      </c>
      <c r="Q85" s="5">
        <v>14.206501648968942</v>
      </c>
      <c r="R85" s="5">
        <v>9.2199214097970188</v>
      </c>
      <c r="AN85" s="5">
        <f t="shared" si="1"/>
        <v>7.6150015844836663</v>
      </c>
    </row>
    <row r="86" spans="14:41" x14ac:dyDescent="0.25">
      <c r="N86" s="9">
        <v>43974</v>
      </c>
      <c r="O86" s="5">
        <v>11.863334387851946</v>
      </c>
      <c r="P86" s="5">
        <v>14.949956871174882</v>
      </c>
      <c r="Q86" s="5">
        <v>11.2959039009741</v>
      </c>
      <c r="R86" s="5">
        <v>7.3349552866912155</v>
      </c>
      <c r="AN86" s="5">
        <f t="shared" si="1"/>
        <v>7.813095007632846</v>
      </c>
      <c r="AO86" s="5">
        <f>AVERAGE(AN80:AN86)</f>
        <v>8.0937877661438797</v>
      </c>
    </row>
    <row r="87" spans="14:41" x14ac:dyDescent="0.25">
      <c r="N87" s="9">
        <v>43975</v>
      </c>
      <c r="O87" s="5">
        <v>15.67412263531223</v>
      </c>
      <c r="P87" s="5">
        <v>17.946982847391805</v>
      </c>
      <c r="Q87" s="5">
        <v>13.867108411558993</v>
      </c>
      <c r="R87" s="5">
        <v>10.133887839758959</v>
      </c>
      <c r="AN87" s="5">
        <f t="shared" si="1"/>
        <v>8.2102806703013531</v>
      </c>
    </row>
    <row r="88" spans="14:41" x14ac:dyDescent="0.25">
      <c r="N88" s="9">
        <v>43976</v>
      </c>
      <c r="O88" s="5">
        <v>16.725531244686159</v>
      </c>
      <c r="P88" s="5">
        <v>20.22809543110316</v>
      </c>
      <c r="Q88" s="5">
        <v>16.551926653398152</v>
      </c>
      <c r="R88" s="5">
        <v>12.017814760801807</v>
      </c>
      <c r="AN88" s="5">
        <f t="shared" si="1"/>
        <v>7.3533458639741376</v>
      </c>
    </row>
    <row r="89" spans="14:41" x14ac:dyDescent="0.25">
      <c r="N89" s="9">
        <v>43977</v>
      </c>
      <c r="O89" s="5">
        <v>15.678473346947397</v>
      </c>
      <c r="P89" s="5">
        <v>18.947881149537263</v>
      </c>
      <c r="Q89" s="5">
        <v>16.154595087563624</v>
      </c>
      <c r="R89" s="5">
        <v>11.594535285563126</v>
      </c>
      <c r="AN89" s="5">
        <f t="shared" si="1"/>
        <v>7.8521051903666752</v>
      </c>
    </row>
    <row r="90" spans="14:41" x14ac:dyDescent="0.25">
      <c r="N90" s="9">
        <v>43978</v>
      </c>
      <c r="O90" s="5">
        <v>15.340052411427523</v>
      </c>
      <c r="P90" s="5">
        <v>18.724354980772947</v>
      </c>
      <c r="Q90" s="5">
        <v>15.541422254880846</v>
      </c>
      <c r="R90" s="5">
        <v>10.872249790406272</v>
      </c>
      <c r="AN90" s="5">
        <f t="shared" si="1"/>
        <v>7.8129790089410225</v>
      </c>
    </row>
    <row r="91" spans="14:41" x14ac:dyDescent="0.25">
      <c r="N91" s="9">
        <v>43979</v>
      </c>
      <c r="O91" s="5">
        <v>15.983597343561012</v>
      </c>
      <c r="P91" s="5">
        <v>19.234122243388978</v>
      </c>
      <c r="Q91" s="5">
        <v>16.06594387420261</v>
      </c>
      <c r="R91" s="5">
        <v>11.421143234447955</v>
      </c>
      <c r="AN91" s="5">
        <f t="shared" si="1"/>
        <v>7.7300772394314823</v>
      </c>
    </row>
    <row r="92" spans="14:41" x14ac:dyDescent="0.25">
      <c r="N92" s="9">
        <v>43980</v>
      </c>
      <c r="O92" s="5">
        <v>17.23652378748632</v>
      </c>
      <c r="P92" s="5">
        <v>20.252576448724447</v>
      </c>
      <c r="Q92" s="5">
        <v>17.402813492663743</v>
      </c>
      <c r="R92" s="5">
        <v>12.522499209292965</v>
      </c>
      <c r="AN92" s="5">
        <f t="shared" si="1"/>
        <v>7.953883694881883</v>
      </c>
    </row>
    <row r="93" spans="14:41" x14ac:dyDescent="0.25">
      <c r="N93" s="9">
        <v>43981</v>
      </c>
      <c r="O93" s="5">
        <v>15.325831013570298</v>
      </c>
      <c r="P93" s="5">
        <v>18.497102298626032</v>
      </c>
      <c r="Q93" s="5">
        <v>14.967983308151666</v>
      </c>
      <c r="R93" s="5">
        <v>10.543218603744149</v>
      </c>
      <c r="AN93" s="5">
        <f t="shared" si="1"/>
        <v>7.793243702956353</v>
      </c>
      <c r="AO93" s="5">
        <f>AVERAGE(AN87:AN93)</f>
        <v>7.8151307672646997</v>
      </c>
    </row>
    <row r="94" spans="14:41" x14ac:dyDescent="0.25">
      <c r="N94" s="9">
        <v>43982</v>
      </c>
      <c r="O94" s="5">
        <v>17.601615654595008</v>
      </c>
      <c r="P94" s="5">
        <v>19.713061847201033</v>
      </c>
      <c r="Q94" s="5">
        <v>15.730707277785912</v>
      </c>
      <c r="R94" s="5">
        <v>11.91981814424468</v>
      </c>
      <c r="AN94" s="5">
        <f t="shared" si="1"/>
        <v>6.747602172907655</v>
      </c>
    </row>
    <row r="95" spans="14:41" x14ac:dyDescent="0.25">
      <c r="N95" s="9">
        <v>43983</v>
      </c>
      <c r="O95" s="5">
        <v>18.270064569871796</v>
      </c>
      <c r="P95" s="5">
        <v>21.049806543958134</v>
      </c>
      <c r="Q95" s="5">
        <v>18.344878267851552</v>
      </c>
      <c r="R95" s="5">
        <v>14.302204371050479</v>
      </c>
      <c r="AN95" s="5">
        <f t="shared" si="1"/>
        <v>7.6681235796932139</v>
      </c>
    </row>
    <row r="96" spans="14:41" x14ac:dyDescent="0.25">
      <c r="N96" s="9">
        <v>43984</v>
      </c>
      <c r="O96" s="5">
        <v>16.25560897607193</v>
      </c>
      <c r="P96" s="5">
        <v>19.728123797717263</v>
      </c>
      <c r="Q96" s="5">
        <v>16.584752543147786</v>
      </c>
      <c r="R96" s="5">
        <v>12.060000218024049</v>
      </c>
      <c r="AN96" s="5">
        <f t="shared" si="1"/>
        <v>7.4433979700754076</v>
      </c>
    </row>
    <row r="97" spans="14:41" x14ac:dyDescent="0.25">
      <c r="N97" s="9">
        <v>43985</v>
      </c>
      <c r="O97" s="5">
        <v>17.174400058165162</v>
      </c>
      <c r="P97" s="5">
        <v>20.341098169717139</v>
      </c>
      <c r="Q97" s="5">
        <v>17.122817213959262</v>
      </c>
      <c r="R97" s="5">
        <v>12.897700199641731</v>
      </c>
      <c r="AN97" s="5">
        <f t="shared" si="1"/>
        <v>8.2138401898244684</v>
      </c>
    </row>
    <row r="98" spans="14:41" x14ac:dyDescent="0.25">
      <c r="N98" s="9">
        <v>43986</v>
      </c>
      <c r="O98" s="5">
        <v>16.101519103102561</v>
      </c>
      <c r="P98" s="5">
        <v>19.723371359324727</v>
      </c>
      <c r="Q98" s="5">
        <v>16.350602155605443</v>
      </c>
      <c r="R98" s="5">
        <v>11.509531169500258</v>
      </c>
      <c r="AN98" s="5">
        <f t="shared" si="1"/>
        <v>7.9976243895515307</v>
      </c>
    </row>
    <row r="99" spans="14:41" x14ac:dyDescent="0.25">
      <c r="N99" s="9">
        <v>43987</v>
      </c>
      <c r="O99" s="5">
        <v>16.880470093837705</v>
      </c>
      <c r="P99" s="5">
        <v>20.051074961849494</v>
      </c>
      <c r="Q99" s="5">
        <v>17.076534696139401</v>
      </c>
      <c r="R99" s="5">
        <v>12.053450572297963</v>
      </c>
      <c r="AN99" s="5">
        <f t="shared" si="1"/>
        <v>7.7711546185994553</v>
      </c>
    </row>
    <row r="100" spans="14:41" x14ac:dyDescent="0.25">
      <c r="N100" s="9">
        <v>43988</v>
      </c>
      <c r="O100" s="5">
        <v>16.624412614852972</v>
      </c>
      <c r="P100" s="5">
        <v>19.321660002757479</v>
      </c>
      <c r="Q100" s="5">
        <v>16.144265301444179</v>
      </c>
      <c r="R100" s="5">
        <v>11.550505384158024</v>
      </c>
      <c r="AN100" s="5">
        <f t="shared" si="1"/>
        <v>8.0275673899860536</v>
      </c>
      <c r="AO100" s="5">
        <f>AVERAGE(AN94:AN100)</f>
        <v>7.6956157586625409</v>
      </c>
    </row>
    <row r="101" spans="14:41" x14ac:dyDescent="0.25">
      <c r="N101" s="9">
        <v>43989</v>
      </c>
      <c r="O101" s="5">
        <v>17.267310228149178</v>
      </c>
      <c r="P101" s="5">
        <v>19.156340179935494</v>
      </c>
      <c r="Q101" s="5">
        <v>15.657950231969634</v>
      </c>
      <c r="R101" s="5">
        <v>11.128772789949441</v>
      </c>
      <c r="AN101" s="5">
        <f t="shared" si="1"/>
        <v>7.8039148151929307</v>
      </c>
    </row>
    <row r="102" spans="14:41" x14ac:dyDescent="0.25">
      <c r="N102" s="9">
        <v>43990</v>
      </c>
      <c r="O102" s="5">
        <v>18.358363936774417</v>
      </c>
      <c r="P102" s="5">
        <v>21.758961982153533</v>
      </c>
      <c r="Q102" s="5">
        <v>18.366839757759671</v>
      </c>
      <c r="R102" s="5">
        <v>13.955047166960602</v>
      </c>
      <c r="AN102" s="5">
        <f t="shared" si="1"/>
        <v>7.8342900885221383</v>
      </c>
    </row>
    <row r="103" spans="14:41" x14ac:dyDescent="0.25">
      <c r="N103" s="9">
        <v>43991</v>
      </c>
      <c r="O103" s="5">
        <v>17.106076144492359</v>
      </c>
      <c r="P103" s="5">
        <v>20.451132624045496</v>
      </c>
      <c r="Q103" s="5">
        <v>17.104454781398498</v>
      </c>
      <c r="R103" s="5">
        <v>12.616842535523357</v>
      </c>
      <c r="AN103" s="5">
        <f t="shared" si="1"/>
        <v>8.3721687415834669</v>
      </c>
    </row>
    <row r="104" spans="14:41" x14ac:dyDescent="0.25">
      <c r="N104" s="9">
        <v>43992</v>
      </c>
      <c r="O104" s="5">
        <v>16.260033715516954</v>
      </c>
      <c r="P104" s="5">
        <v>19.736956711087885</v>
      </c>
      <c r="Q104" s="5">
        <v>16.565229239933039</v>
      </c>
      <c r="R104" s="5">
        <v>11.364787969504418</v>
      </c>
      <c r="AN104" s="5">
        <f t="shared" si="1"/>
        <v>7.7618535173316729</v>
      </c>
    </row>
    <row r="105" spans="14:41" x14ac:dyDescent="0.25">
      <c r="N105" s="9">
        <v>43993</v>
      </c>
      <c r="O105" s="5">
        <v>18.646577054197586</v>
      </c>
      <c r="P105" s="5">
        <v>21.792030591404856</v>
      </c>
      <c r="Q105" s="5">
        <v>18.932922006011708</v>
      </c>
      <c r="R105" s="5">
        <v>14.030177074073183</v>
      </c>
      <c r="AN105" s="5">
        <f t="shared" si="1"/>
        <v>7.7652049187619276</v>
      </c>
    </row>
    <row r="106" spans="14:41" x14ac:dyDescent="0.25">
      <c r="N106" s="9">
        <v>43994</v>
      </c>
      <c r="O106" s="5">
        <v>17.8729640816005</v>
      </c>
      <c r="P106" s="5">
        <v>20.938794293603312</v>
      </c>
      <c r="Q106" s="5">
        <v>18.211344532704025</v>
      </c>
      <c r="R106" s="5">
        <v>13.173589374841384</v>
      </c>
      <c r="AN106" s="5">
        <f t="shared" si="1"/>
        <v>8.1492785269366319</v>
      </c>
    </row>
    <row r="107" spans="14:41" x14ac:dyDescent="0.25">
      <c r="N107" s="9">
        <v>43995</v>
      </c>
      <c r="O107" s="5">
        <v>15.317983955660031</v>
      </c>
      <c r="P107" s="5">
        <v>18.658379423293777</v>
      </c>
      <c r="Q107" s="5">
        <v>15.363993186699251</v>
      </c>
      <c r="R107" s="5">
        <v>10.509100896357145</v>
      </c>
      <c r="AN107" s="5">
        <f t="shared" si="1"/>
        <v>8.2582664257744653</v>
      </c>
      <c r="AO107" s="5">
        <f>AVERAGE(AN101:AN107)</f>
        <v>7.9921395763004623</v>
      </c>
    </row>
    <row r="108" spans="14:41" x14ac:dyDescent="0.25">
      <c r="N108" s="9">
        <v>43996</v>
      </c>
      <c r="O108" s="5">
        <v>16.858119183920511</v>
      </c>
      <c r="P108" s="5">
        <v>19.738167170191339</v>
      </c>
      <c r="Q108" s="5">
        <v>15.217000467440942</v>
      </c>
      <c r="R108" s="5">
        <v>11.479900744416874</v>
      </c>
      <c r="AN108" s="5">
        <f t="shared" si="1"/>
        <v>7.7118528059774771</v>
      </c>
    </row>
    <row r="109" spans="14:41" x14ac:dyDescent="0.25">
      <c r="N109" s="9">
        <v>43997</v>
      </c>
      <c r="O109" s="5">
        <v>19.58311790918837</v>
      </c>
      <c r="P109" s="5">
        <v>22.828800713330359</v>
      </c>
      <c r="Q109" s="5">
        <v>19.565681642241266</v>
      </c>
      <c r="R109" s="5">
        <v>15.116947907352882</v>
      </c>
      <c r="AN109" s="5">
        <f t="shared" si="1"/>
        <v>8.3169713718192302</v>
      </c>
    </row>
    <row r="110" spans="14:41" x14ac:dyDescent="0.25">
      <c r="N110" s="9">
        <v>43998</v>
      </c>
      <c r="O110" s="5">
        <v>17.968067004703805</v>
      </c>
      <c r="P110" s="5">
        <v>21.648900946318332</v>
      </c>
      <c r="Q110" s="5">
        <v>18.197517268995895</v>
      </c>
      <c r="R110" s="5">
        <v>13.331929574499101</v>
      </c>
      <c r="AN110" s="5">
        <f t="shared" si="1"/>
        <v>8.3344875831825469</v>
      </c>
    </row>
    <row r="111" spans="14:41" x14ac:dyDescent="0.25">
      <c r="N111" s="9">
        <v>43999</v>
      </c>
      <c r="O111" s="5">
        <v>17.626074851239739</v>
      </c>
      <c r="P111" s="5">
        <v>21.197438274205783</v>
      </c>
      <c r="Q111" s="5">
        <v>18.069383464226082</v>
      </c>
      <c r="R111" s="5">
        <v>12.862950691023237</v>
      </c>
      <c r="AN111" s="5">
        <f t="shared" si="1"/>
        <v>7.9141263536827644</v>
      </c>
    </row>
    <row r="112" spans="14:41" x14ac:dyDescent="0.25">
      <c r="N112" s="9">
        <v>44000</v>
      </c>
      <c r="O112" s="5">
        <v>17.967467385508122</v>
      </c>
      <c r="P112" s="5">
        <v>21.296600090226796</v>
      </c>
      <c r="Q112" s="5">
        <v>17.877115171383117</v>
      </c>
      <c r="R112" s="5">
        <v>13.382473736544032</v>
      </c>
      <c r="AN112" s="5">
        <f t="shared" si="1"/>
        <v>7.7846888382712986</v>
      </c>
    </row>
    <row r="113" spans="14:41" x14ac:dyDescent="0.25">
      <c r="N113" s="9">
        <v>44001</v>
      </c>
      <c r="O113" s="5">
        <v>18.324048130570102</v>
      </c>
      <c r="P113" s="5">
        <v>21.452591822101937</v>
      </c>
      <c r="Q113" s="5">
        <v>18.602736180874967</v>
      </c>
      <c r="R113" s="5">
        <v>13.667902983830638</v>
      </c>
      <c r="AN113" s="5">
        <f t="shared" si="1"/>
        <v>7.7110997026600803</v>
      </c>
    </row>
    <row r="114" spans="14:41" x14ac:dyDescent="0.25">
      <c r="N114" s="9">
        <v>44002</v>
      </c>
      <c r="O114" s="5">
        <v>17.987482545382008</v>
      </c>
      <c r="P114" s="5">
        <v>20.782313367773163</v>
      </c>
      <c r="Q114" s="5">
        <v>17.805186141902151</v>
      </c>
      <c r="R114" s="5">
        <v>13.071213665113083</v>
      </c>
      <c r="AN114" s="5">
        <f t="shared" si="1"/>
        <v>7.7918760002815635</v>
      </c>
      <c r="AO114" s="5">
        <f>AVERAGE(AN108:AN114)</f>
        <v>7.9378718079821367</v>
      </c>
    </row>
    <row r="115" spans="14:41" x14ac:dyDescent="0.25">
      <c r="N115" s="9">
        <v>44003</v>
      </c>
      <c r="O115" s="5">
        <v>16.870775772981577</v>
      </c>
      <c r="P115" s="5">
        <v>18.638940368472692</v>
      </c>
      <c r="Q115" s="5">
        <v>14.734195639948394</v>
      </c>
      <c r="R115" s="5">
        <v>10.847064368191129</v>
      </c>
      <c r="AN115" s="5">
        <f t="shared" si="1"/>
        <v>7.622267483311715</v>
      </c>
    </row>
    <row r="116" spans="14:41" x14ac:dyDescent="0.25">
      <c r="N116" s="9">
        <v>44004</v>
      </c>
      <c r="O116" s="5">
        <v>19.656647116324535</v>
      </c>
      <c r="P116" s="5">
        <v>22.801067299140232</v>
      </c>
      <c r="Q116" s="5">
        <v>19.385912101143891</v>
      </c>
      <c r="R116" s="5">
        <v>15.178799815828517</v>
      </c>
      <c r="AN116" s="5">
        <f t="shared" si="1"/>
        <v>7.6343273852919431</v>
      </c>
    </row>
    <row r="117" spans="14:41" x14ac:dyDescent="0.25">
      <c r="N117" s="9">
        <v>44005</v>
      </c>
      <c r="O117" s="5">
        <v>17.024467945765746</v>
      </c>
      <c r="P117" s="5">
        <v>20.354048005430574</v>
      </c>
      <c r="Q117" s="5">
        <v>17.150081994917567</v>
      </c>
      <c r="R117" s="5">
        <v>12.719720620138631</v>
      </c>
      <c r="AN117" s="5">
        <f t="shared" si="1"/>
        <v>7.8229951401698248</v>
      </c>
    </row>
    <row r="118" spans="14:41" x14ac:dyDescent="0.25">
      <c r="N118" s="9">
        <v>44006</v>
      </c>
      <c r="O118" s="5">
        <v>18.522704902938205</v>
      </c>
      <c r="P118" s="5">
        <v>21.876385750786579</v>
      </c>
      <c r="Q118" s="5">
        <v>18.673054838669845</v>
      </c>
      <c r="R118" s="5">
        <v>14.053390610616754</v>
      </c>
      <c r="AN118" s="5">
        <f t="shared" si="1"/>
        <v>7.8592767829725076</v>
      </c>
    </row>
    <row r="119" spans="14:41" x14ac:dyDescent="0.25">
      <c r="N119" s="9">
        <v>44007</v>
      </c>
      <c r="O119" s="5">
        <v>18.295586092596537</v>
      </c>
      <c r="P119" s="5">
        <v>21.634444931072597</v>
      </c>
      <c r="Q119" s="5">
        <v>18.487819296992388</v>
      </c>
      <c r="R119" s="5">
        <v>13.775168148100089</v>
      </c>
      <c r="AN119" s="5">
        <f t="shared" si="1"/>
        <v>7.2866593919747267</v>
      </c>
    </row>
    <row r="120" spans="14:41" x14ac:dyDescent="0.25">
      <c r="N120" s="9">
        <v>44008</v>
      </c>
      <c r="O120" s="5">
        <v>17.872393765929885</v>
      </c>
      <c r="P120" s="5">
        <v>20.905761592819928</v>
      </c>
      <c r="Q120" s="5">
        <v>17.687305900621116</v>
      </c>
      <c r="R120" s="5">
        <v>13.619102200845202</v>
      </c>
      <c r="AN120" s="5">
        <f t="shared" si="1"/>
        <v>6.6817636650208936</v>
      </c>
    </row>
    <row r="121" spans="14:41" x14ac:dyDescent="0.25">
      <c r="N121" s="9">
        <v>44009</v>
      </c>
      <c r="O121" s="5">
        <v>17.523799477861871</v>
      </c>
      <c r="P121" s="5">
        <v>19.840751327072276</v>
      </c>
      <c r="Q121" s="5">
        <v>17.595463137996219</v>
      </c>
      <c r="R121" s="5">
        <v>13.158987662051382</v>
      </c>
      <c r="AN121" s="5">
        <f t="shared" si="1"/>
        <v>7.7854744408492955</v>
      </c>
      <c r="AO121" s="5">
        <f>AVERAGE(AN115:AN121)</f>
        <v>7.5275377556558443</v>
      </c>
    </row>
    <row r="122" spans="14:41" x14ac:dyDescent="0.25">
      <c r="N122" s="9">
        <v>44010</v>
      </c>
      <c r="O122" s="5">
        <v>15.324975868128604</v>
      </c>
      <c r="P122" s="5">
        <v>17.671824898926531</v>
      </c>
      <c r="Q122" s="5">
        <v>13.57374113108769</v>
      </c>
      <c r="R122" s="5">
        <v>9.886350458077235</v>
      </c>
      <c r="AN122" s="5">
        <f t="shared" si="1"/>
        <v>8.6409815764052063</v>
      </c>
    </row>
    <row r="123" spans="14:41" x14ac:dyDescent="0.25">
      <c r="N123" s="9">
        <v>44011</v>
      </c>
      <c r="O123" s="5">
        <v>21.368258873526464</v>
      </c>
      <c r="P123" s="5">
        <v>24.820779454629349</v>
      </c>
      <c r="Q123" s="5">
        <v>21.325320343111297</v>
      </c>
      <c r="R123" s="5">
        <v>16.179797878224143</v>
      </c>
      <c r="AN123" s="5">
        <f t="shared" si="1"/>
        <v>8.1905944118387737</v>
      </c>
    </row>
    <row r="124" spans="14:41" x14ac:dyDescent="0.25">
      <c r="N124" s="9">
        <v>44012</v>
      </c>
      <c r="O124" s="5">
        <v>24.67472449342339</v>
      </c>
      <c r="P124" s="5">
        <v>28.061526106209495</v>
      </c>
      <c r="Q124" s="5">
        <v>25.331004045605006</v>
      </c>
      <c r="R124" s="5">
        <v>19.870931694370721</v>
      </c>
      <c r="AN124" s="5">
        <f t="shared" si="1"/>
        <v>8.7957904063900365</v>
      </c>
    </row>
    <row r="125" spans="14:41" x14ac:dyDescent="0.25">
      <c r="N125" s="9">
        <v>44013</v>
      </c>
      <c r="O125" s="5">
        <v>22.3000761614623</v>
      </c>
      <c r="P125" s="5">
        <v>25.821942715352197</v>
      </c>
      <c r="Q125" s="5">
        <v>22.791052809452879</v>
      </c>
      <c r="R125" s="5">
        <v>17.02615230896216</v>
      </c>
      <c r="AN125" s="5">
        <f t="shared" si="1"/>
        <v>7.5737256872105228</v>
      </c>
    </row>
    <row r="126" spans="14:41" x14ac:dyDescent="0.25">
      <c r="N126" s="9">
        <v>44014</v>
      </c>
      <c r="O126" s="5">
        <v>25.338875241270397</v>
      </c>
      <c r="P126" s="5">
        <v>28.425148474298588</v>
      </c>
      <c r="Q126" s="5">
        <v>25.683004842033402</v>
      </c>
      <c r="R126" s="5">
        <v>20.851422787088065</v>
      </c>
      <c r="AN126" s="5">
        <f t="shared" si="1"/>
        <v>9.6838045234864794</v>
      </c>
    </row>
    <row r="127" spans="14:41" x14ac:dyDescent="0.25">
      <c r="N127" s="9">
        <v>44015</v>
      </c>
      <c r="O127" s="5">
        <v>21.167251873663968</v>
      </c>
      <c r="P127" s="5">
        <v>25.161693253871643</v>
      </c>
      <c r="Q127" s="5">
        <v>21.014610086315344</v>
      </c>
      <c r="R127" s="5">
        <v>15.477888730385164</v>
      </c>
      <c r="AN127" s="5">
        <f t="shared" si="1"/>
        <v>7.7355891117088049</v>
      </c>
    </row>
    <row r="128" spans="14:41" x14ac:dyDescent="0.25">
      <c r="N128" s="9">
        <v>44016</v>
      </c>
      <c r="O128" s="5">
        <v>23.739897077486543</v>
      </c>
      <c r="P128" s="5">
        <v>26.410146058046642</v>
      </c>
      <c r="Q128" s="5">
        <v>23.846369663767515</v>
      </c>
      <c r="R128" s="5">
        <v>18.674556946337837</v>
      </c>
      <c r="AN128" s="5">
        <f t="shared" si="1"/>
        <v>9.0670389311950181</v>
      </c>
      <c r="AO128" s="5">
        <f>AVERAGE(AN122:AN128)</f>
        <v>8.52678923546212</v>
      </c>
    </row>
    <row r="129" spans="14:41" x14ac:dyDescent="0.25">
      <c r="N129" s="9">
        <v>44017</v>
      </c>
      <c r="O129" s="5">
        <v>20.664830769794406</v>
      </c>
      <c r="P129" s="5">
        <v>23.006228373702424</v>
      </c>
      <c r="Q129" s="5">
        <v>19.490708878183067</v>
      </c>
      <c r="R129" s="5">
        <v>13.939189442507406</v>
      </c>
      <c r="AN129" s="5">
        <f t="shared" si="1"/>
        <v>7.6459353755660899</v>
      </c>
    </row>
    <row r="130" spans="14:41" x14ac:dyDescent="0.25">
      <c r="N130" s="9">
        <v>44018</v>
      </c>
      <c r="O130" s="5">
        <v>28.906680525624886</v>
      </c>
      <c r="P130" s="5">
        <v>32.008762371742492</v>
      </c>
      <c r="Q130" s="5">
        <v>29.998125033481543</v>
      </c>
      <c r="R130" s="5">
        <v>24.362826996176402</v>
      </c>
      <c r="AN130" s="5">
        <f t="shared" si="1"/>
        <v>6.5904339721299259</v>
      </c>
    </row>
    <row r="131" spans="14:41" x14ac:dyDescent="0.25">
      <c r="N131" s="9">
        <v>44019</v>
      </c>
      <c r="O131" s="5">
        <v>28.152870403643949</v>
      </c>
      <c r="P131" s="5">
        <v>30.458856298702031</v>
      </c>
      <c r="Q131" s="5">
        <v>28.951644840158952</v>
      </c>
      <c r="R131" s="5">
        <v>23.868422326572105</v>
      </c>
      <c r="AN131" s="5">
        <f t="shared" si="1"/>
        <v>8.1523510812075166</v>
      </c>
    </row>
    <row r="132" spans="14:41" x14ac:dyDescent="0.25">
      <c r="N132" s="9">
        <v>44020</v>
      </c>
      <c r="O132" s="5">
        <v>27.156520526538301</v>
      </c>
      <c r="P132" s="5">
        <v>30.665566556655666</v>
      </c>
      <c r="Q132" s="5">
        <v>27.546547011191912</v>
      </c>
      <c r="R132" s="5">
        <v>22.513215475448149</v>
      </c>
      <c r="AN132" s="5">
        <f t="shared" si="1"/>
        <v>7.1443493591873839</v>
      </c>
    </row>
    <row r="133" spans="14:41" x14ac:dyDescent="0.25">
      <c r="N133" s="9">
        <v>44021</v>
      </c>
      <c r="O133" s="5">
        <v>28.019586384810889</v>
      </c>
      <c r="P133" s="5">
        <v>30.656106105003417</v>
      </c>
      <c r="Q133" s="5">
        <v>28.691321228283464</v>
      </c>
      <c r="R133" s="5">
        <v>23.511756745816033</v>
      </c>
      <c r="AN133" s="5">
        <f t="shared" si="1"/>
        <v>8.0251922475350135</v>
      </c>
    </row>
    <row r="134" spans="14:41" x14ac:dyDescent="0.25">
      <c r="N134" s="9">
        <v>44022</v>
      </c>
      <c r="O134" s="5">
        <v>28.431763639272571</v>
      </c>
      <c r="P134" s="5">
        <v>31.514200267249244</v>
      </c>
      <c r="Q134" s="5">
        <v>28.96921843192894</v>
      </c>
      <c r="R134" s="5">
        <v>23.48900801971423</v>
      </c>
      <c r="AN134" s="5">
        <f t="shared" si="1"/>
        <v>8.1917081946195403</v>
      </c>
    </row>
    <row r="135" spans="14:41" x14ac:dyDescent="0.25">
      <c r="N135" s="9">
        <v>44023</v>
      </c>
      <c r="O135" s="5">
        <v>28.066809759695921</v>
      </c>
      <c r="P135" s="5">
        <v>30.926874708896136</v>
      </c>
      <c r="Q135" s="5">
        <v>27.804446507041032</v>
      </c>
      <c r="R135" s="5">
        <v>22.735166514276596</v>
      </c>
      <c r="AN135" s="5">
        <f t="shared" si="1"/>
        <v>8.4720750147383406</v>
      </c>
      <c r="AO135" s="5">
        <f>AVERAGE(AN129:AN135)</f>
        <v>7.746006463569115</v>
      </c>
    </row>
    <row r="136" spans="14:41" x14ac:dyDescent="0.25">
      <c r="N136" s="9">
        <v>44024</v>
      </c>
      <c r="O136" s="5">
        <v>27.402469195987862</v>
      </c>
      <c r="P136" s="5">
        <v>29.322154638610336</v>
      </c>
      <c r="Q136" s="5">
        <v>26.621749729144096</v>
      </c>
      <c r="R136" s="5">
        <v>20.850079623871995</v>
      </c>
      <c r="AN136" s="5">
        <f t="shared" si="1"/>
        <v>6.4246229815026297</v>
      </c>
    </row>
    <row r="137" spans="14:41" x14ac:dyDescent="0.25">
      <c r="N137" s="9">
        <v>44025</v>
      </c>
      <c r="O137" s="5">
        <v>27.742664780281107</v>
      </c>
      <c r="P137" s="5">
        <v>30.129171541254085</v>
      </c>
      <c r="Q137" s="5">
        <v>28.387576663438736</v>
      </c>
      <c r="R137" s="5">
        <v>23.704548559751455</v>
      </c>
      <c r="AN137" s="5">
        <f t="shared" si="1"/>
        <v>7.7564986319797029</v>
      </c>
    </row>
    <row r="138" spans="14:41" x14ac:dyDescent="0.25">
      <c r="N138" s="9">
        <v>44026</v>
      </c>
      <c r="O138" s="5">
        <v>30.159156394387328</v>
      </c>
      <c r="P138" s="5">
        <v>33.366209262435675</v>
      </c>
      <c r="Q138" s="5">
        <v>30.843691148775893</v>
      </c>
      <c r="R138" s="5">
        <v>25.609710630455972</v>
      </c>
      <c r="AN138" s="5">
        <f t="shared" si="1"/>
        <v>6.3939358536892286</v>
      </c>
    </row>
    <row r="139" spans="14:41" x14ac:dyDescent="0.25">
      <c r="N139" s="9">
        <v>44027</v>
      </c>
      <c r="O139" s="5">
        <v>34.795857535752354</v>
      </c>
      <c r="P139" s="5">
        <v>37.465968357406048</v>
      </c>
      <c r="Q139" s="5">
        <v>36.333887255528566</v>
      </c>
      <c r="R139" s="5">
        <v>31.072032503716819</v>
      </c>
      <c r="AN139" s="5">
        <f t="shared" ref="AN139:AN191" si="2">P140-R140</f>
        <v>7.1932473124399188</v>
      </c>
    </row>
    <row r="140" spans="14:41" x14ac:dyDescent="0.25">
      <c r="N140" s="9">
        <v>44028</v>
      </c>
      <c r="O140" s="5">
        <v>34.275223121616072</v>
      </c>
      <c r="P140" s="5">
        <v>37.688157077703785</v>
      </c>
      <c r="Q140" s="5">
        <v>35.12783825816485</v>
      </c>
      <c r="R140" s="5">
        <v>30.494909765263866</v>
      </c>
      <c r="AN140" s="5">
        <f t="shared" si="2"/>
        <v>6.8355396315435009</v>
      </c>
    </row>
    <row r="141" spans="14:41" x14ac:dyDescent="0.25">
      <c r="N141" s="9">
        <v>44029</v>
      </c>
      <c r="O141" s="5">
        <v>35.585247801486126</v>
      </c>
      <c r="P141" s="5">
        <v>38.422375664237755</v>
      </c>
      <c r="Q141" s="5">
        <v>36.740076161837742</v>
      </c>
      <c r="R141" s="5">
        <v>31.586836032694254</v>
      </c>
      <c r="AN141" s="5">
        <f t="shared" si="2"/>
        <v>8.0198161975948707</v>
      </c>
    </row>
    <row r="142" spans="14:41" x14ac:dyDescent="0.25">
      <c r="N142" s="9">
        <v>44030</v>
      </c>
      <c r="O142" s="5">
        <v>37.350563500134911</v>
      </c>
      <c r="P142" s="5">
        <v>40.542942554738623</v>
      </c>
      <c r="Q142" s="5">
        <v>37.806457245122147</v>
      </c>
      <c r="R142" s="5">
        <v>32.523126357143752</v>
      </c>
      <c r="AN142" s="5">
        <f t="shared" si="2"/>
        <v>9.6853451640994805</v>
      </c>
      <c r="AO142" s="5">
        <f>AVERAGE(AN136:AN142)</f>
        <v>7.4727151104070471</v>
      </c>
    </row>
    <row r="143" spans="14:41" x14ac:dyDescent="0.25">
      <c r="N143" s="9">
        <v>44031</v>
      </c>
      <c r="O143" s="5">
        <v>36.018455675867521</v>
      </c>
      <c r="P143" s="5">
        <v>39.517375059696043</v>
      </c>
      <c r="Q143" s="5">
        <v>34.626642161867807</v>
      </c>
      <c r="R143" s="5">
        <v>29.832029895596563</v>
      </c>
      <c r="AN143" s="5">
        <f t="shared" si="2"/>
        <v>4.7464267070061439</v>
      </c>
    </row>
    <row r="144" spans="14:41" x14ac:dyDescent="0.25">
      <c r="N144" s="9">
        <v>44032</v>
      </c>
      <c r="O144" s="5">
        <v>37.43702336879722</v>
      </c>
      <c r="P144" s="5">
        <v>39.28993534332924</v>
      </c>
      <c r="Q144" s="5">
        <v>38.59639304352693</v>
      </c>
      <c r="R144" s="5">
        <v>34.543508636323097</v>
      </c>
      <c r="AN144" s="5">
        <f t="shared" si="2"/>
        <v>5.0086752870028093</v>
      </c>
    </row>
    <row r="145" spans="14:41" x14ac:dyDescent="0.25">
      <c r="N145" s="9">
        <v>44033</v>
      </c>
      <c r="O145" s="5">
        <v>37.608635254690526</v>
      </c>
      <c r="P145" s="5">
        <v>39.810328042791042</v>
      </c>
      <c r="Q145" s="5">
        <v>38.96143800891074</v>
      </c>
      <c r="R145" s="5">
        <v>34.801652755788233</v>
      </c>
      <c r="AN145" s="5">
        <f t="shared" si="2"/>
        <v>8.5830295861254164</v>
      </c>
    </row>
    <row r="146" spans="14:41" x14ac:dyDescent="0.25">
      <c r="N146" s="9">
        <v>44034</v>
      </c>
      <c r="O146" s="5">
        <v>32.891667570793096</v>
      </c>
      <c r="P146" s="5">
        <v>36.920363465874843</v>
      </c>
      <c r="Q146" s="5">
        <v>33.458627125673992</v>
      </c>
      <c r="R146" s="5">
        <v>28.337333879749426</v>
      </c>
      <c r="AN146" s="5">
        <f t="shared" si="2"/>
        <v>4.5576939411884112</v>
      </c>
    </row>
    <row r="147" spans="14:41" x14ac:dyDescent="0.25">
      <c r="N147" s="9">
        <v>44035</v>
      </c>
      <c r="O147" s="5">
        <v>37.842781641168287</v>
      </c>
      <c r="P147" s="5">
        <v>39.669448428739081</v>
      </c>
      <c r="Q147" s="5">
        <v>38.91011048089414</v>
      </c>
      <c r="R147" s="5">
        <v>35.11175448755067</v>
      </c>
      <c r="AN147" s="5">
        <f t="shared" si="2"/>
        <v>4.1019445406573283</v>
      </c>
    </row>
    <row r="148" spans="14:41" x14ac:dyDescent="0.25">
      <c r="N148" s="9">
        <v>44036</v>
      </c>
      <c r="O148" s="5">
        <v>40.958805366383714</v>
      </c>
      <c r="P148" s="5">
        <v>42.417709538332105</v>
      </c>
      <c r="Q148" s="5">
        <v>42.156826316897657</v>
      </c>
      <c r="R148" s="5">
        <v>38.315764997674776</v>
      </c>
      <c r="AN148" s="5">
        <f t="shared" si="2"/>
        <v>6.1677221785327419</v>
      </c>
    </row>
    <row r="149" spans="14:41" x14ac:dyDescent="0.25">
      <c r="N149" s="9">
        <v>44037</v>
      </c>
      <c r="O149" s="5">
        <v>41.054379410543795</v>
      </c>
      <c r="P149" s="5">
        <v>43.154825708528058</v>
      </c>
      <c r="Q149" s="5">
        <v>41.855588838089233</v>
      </c>
      <c r="R149" s="5">
        <v>36.987103529995316</v>
      </c>
      <c r="AN149" s="5">
        <f t="shared" si="2"/>
        <v>8.6358731623486165</v>
      </c>
      <c r="AO149" s="5">
        <f>AVERAGE(AN143:AN149)</f>
        <v>5.9716236289802094</v>
      </c>
    </row>
    <row r="150" spans="14:41" x14ac:dyDescent="0.25">
      <c r="N150" s="9">
        <v>44038</v>
      </c>
      <c r="O150" s="5">
        <v>37.944536889834652</v>
      </c>
      <c r="P150" s="5">
        <v>40.65188116635062</v>
      </c>
      <c r="Q150" s="5">
        <v>37.0470983734592</v>
      </c>
      <c r="R150" s="5">
        <v>32.016008004002003</v>
      </c>
      <c r="AN150" s="5">
        <f t="shared" si="2"/>
        <v>8.4132254480016186</v>
      </c>
    </row>
    <row r="151" spans="14:41" x14ac:dyDescent="0.25">
      <c r="N151" s="9">
        <v>44039</v>
      </c>
      <c r="O151" s="5">
        <v>31.191033378494886</v>
      </c>
      <c r="P151" s="5">
        <v>35.071878208848609</v>
      </c>
      <c r="Q151" s="5">
        <v>32.345870285286885</v>
      </c>
      <c r="R151" s="5">
        <v>26.658652760846991</v>
      </c>
      <c r="AN151" s="5">
        <f t="shared" si="2"/>
        <v>3.691907202139241</v>
      </c>
    </row>
    <row r="152" spans="14:41" x14ac:dyDescent="0.25">
      <c r="N152" s="9">
        <v>44040</v>
      </c>
      <c r="O152" s="5">
        <v>37.914523548083984</v>
      </c>
      <c r="P152" s="5">
        <v>39.334390194597241</v>
      </c>
      <c r="Q152" s="5">
        <v>38.806983145431921</v>
      </c>
      <c r="R152" s="5">
        <v>35.642482992458</v>
      </c>
      <c r="AN152" s="5">
        <f t="shared" si="2"/>
        <v>3.5372371631707438</v>
      </c>
    </row>
    <row r="153" spans="14:41" x14ac:dyDescent="0.25">
      <c r="N153" s="9">
        <v>44041</v>
      </c>
      <c r="O153" s="5">
        <v>38.522590784939041</v>
      </c>
      <c r="P153" s="5">
        <v>39.7882141155292</v>
      </c>
      <c r="Q153" s="5">
        <v>39.595346484572588</v>
      </c>
      <c r="R153" s="5">
        <v>36.250976952358457</v>
      </c>
      <c r="AN153" s="5">
        <f t="shared" si="2"/>
        <v>6.6064013004461088</v>
      </c>
    </row>
    <row r="154" spans="14:41" x14ac:dyDescent="0.25">
      <c r="N154" s="9">
        <v>44042</v>
      </c>
      <c r="O154" s="5">
        <v>33.682483197424759</v>
      </c>
      <c r="P154" s="5">
        <v>36.448483234127998</v>
      </c>
      <c r="Q154" s="5">
        <v>33.854303685456678</v>
      </c>
      <c r="R154" s="5">
        <v>29.842081933681889</v>
      </c>
      <c r="AN154" s="5">
        <f t="shared" si="2"/>
        <v>4.4508800959042247</v>
      </c>
    </row>
    <row r="155" spans="14:41" x14ac:dyDescent="0.25">
      <c r="N155" s="9">
        <v>44043</v>
      </c>
      <c r="O155" s="5">
        <v>40.366067198154212</v>
      </c>
      <c r="P155" s="5">
        <v>41.60672554554008</v>
      </c>
      <c r="Q155" s="5">
        <v>40.10055315957247</v>
      </c>
      <c r="R155" s="5">
        <v>37.155845449635855</v>
      </c>
      <c r="AN155" s="5">
        <f t="shared" si="2"/>
        <v>5.8782505939121918</v>
      </c>
    </row>
    <row r="156" spans="14:41" x14ac:dyDescent="0.25">
      <c r="N156" s="9">
        <v>44044</v>
      </c>
      <c r="O156" s="5">
        <v>38.90539396746788</v>
      </c>
      <c r="P156" s="5">
        <v>41.034678935391312</v>
      </c>
      <c r="Q156" s="5">
        <v>39.209755563463169</v>
      </c>
      <c r="R156" s="5">
        <v>35.156428341479121</v>
      </c>
      <c r="AN156" s="5">
        <f t="shared" si="2"/>
        <v>9.4237125767099954</v>
      </c>
      <c r="AO156" s="5">
        <f>AVERAGE(AN150:AN156)</f>
        <v>6.0002306257548748</v>
      </c>
    </row>
    <row r="157" spans="14:41" x14ac:dyDescent="0.25">
      <c r="N157" s="9">
        <v>44045</v>
      </c>
      <c r="O157" s="5">
        <v>41.555749237377825</v>
      </c>
      <c r="P157" s="5">
        <v>44.02376675417991</v>
      </c>
      <c r="Q157" s="5">
        <v>39.81568051288901</v>
      </c>
      <c r="R157" s="5">
        <v>34.600054177469914</v>
      </c>
      <c r="AN157" s="5">
        <f t="shared" si="2"/>
        <v>3.8678323166300288</v>
      </c>
    </row>
    <row r="158" spans="14:41" x14ac:dyDescent="0.25">
      <c r="N158" s="9">
        <v>44046</v>
      </c>
      <c r="O158" s="5">
        <v>42.625907670299938</v>
      </c>
      <c r="P158" s="5">
        <v>43.831806282722511</v>
      </c>
      <c r="Q158" s="5">
        <v>43.248499306374875</v>
      </c>
      <c r="R158" s="5">
        <v>39.963973966092482</v>
      </c>
      <c r="AN158" s="5">
        <f t="shared" si="2"/>
        <v>10.172599322072156</v>
      </c>
    </row>
    <row r="159" spans="14:41" x14ac:dyDescent="0.25">
      <c r="N159" s="9">
        <v>44047</v>
      </c>
      <c r="O159" s="5">
        <v>31.199660511663513</v>
      </c>
      <c r="P159" s="5">
        <v>35.884298727995578</v>
      </c>
      <c r="Q159" s="5">
        <v>31.629020378099682</v>
      </c>
      <c r="R159" s="5">
        <v>25.711699405923422</v>
      </c>
      <c r="AN159" s="5">
        <f t="shared" si="2"/>
        <v>4.3990066231166978</v>
      </c>
    </row>
    <row r="160" spans="14:41" x14ac:dyDescent="0.25">
      <c r="N160" s="9">
        <v>44048</v>
      </c>
      <c r="O160" s="5">
        <v>41.823998736077101</v>
      </c>
      <c r="P160" s="5">
        <v>43.121966828435816</v>
      </c>
      <c r="Q160" s="5">
        <v>42.789782899215815</v>
      </c>
      <c r="R160" s="5">
        <v>38.722960205319119</v>
      </c>
      <c r="AN160" s="5">
        <f t="shared" si="2"/>
        <v>4.7241102611712833</v>
      </c>
    </row>
    <row r="161" spans="14:41" x14ac:dyDescent="0.25">
      <c r="N161" s="9">
        <v>44049</v>
      </c>
      <c r="O161" s="5">
        <v>41.251071299499195</v>
      </c>
      <c r="P161" s="5">
        <v>43.01081803816701</v>
      </c>
      <c r="Q161" s="5">
        <v>40.522959929804038</v>
      </c>
      <c r="R161" s="5">
        <v>38.286707776995726</v>
      </c>
      <c r="AN161" s="5">
        <f t="shared" si="2"/>
        <v>-2.4582241417274631</v>
      </c>
    </row>
    <row r="162" spans="14:41" x14ac:dyDescent="0.25">
      <c r="N162" s="9">
        <v>44050</v>
      </c>
      <c r="O162" s="5">
        <v>52.267423558519063</v>
      </c>
      <c r="P162" s="5">
        <v>50.623835467817635</v>
      </c>
      <c r="Q162" s="5">
        <v>50.819314279061643</v>
      </c>
      <c r="R162" s="5">
        <v>53.082059609545098</v>
      </c>
      <c r="AN162" s="5">
        <f t="shared" si="2"/>
        <v>3.4005207598184555</v>
      </c>
    </row>
    <row r="163" spans="14:41" x14ac:dyDescent="0.25">
      <c r="N163" s="9">
        <v>44051</v>
      </c>
      <c r="O163" s="5">
        <v>43.470996959176823</v>
      </c>
      <c r="P163" s="5">
        <v>43.043625042199636</v>
      </c>
      <c r="Q163" s="5">
        <v>41.850733032175818</v>
      </c>
      <c r="R163" s="5">
        <v>39.643104282381181</v>
      </c>
      <c r="AN163" s="5">
        <f t="shared" si="2"/>
        <v>4.08400833766094</v>
      </c>
      <c r="AO163" s="5">
        <f>AVERAGE(AN157:AN163)</f>
        <v>4.0271219255345851</v>
      </c>
    </row>
    <row r="164" spans="14:41" x14ac:dyDescent="0.25">
      <c r="N164" s="9">
        <v>44052</v>
      </c>
      <c r="O164" s="5">
        <v>48.679579829675198</v>
      </c>
      <c r="P164" s="5">
        <v>43.989524225229161</v>
      </c>
      <c r="Q164" s="5">
        <v>42.675527304247332</v>
      </c>
      <c r="R164" s="5">
        <v>39.905515887568221</v>
      </c>
      <c r="AN164" s="5">
        <f t="shared" si="2"/>
        <v>5.1063015724497873</v>
      </c>
    </row>
    <row r="165" spans="14:41" x14ac:dyDescent="0.25">
      <c r="N165" s="9">
        <v>44053</v>
      </c>
      <c r="O165" s="5">
        <v>41.643324785800807</v>
      </c>
      <c r="P165" s="5">
        <v>43.891114927176751</v>
      </c>
      <c r="Q165" s="5">
        <v>41.563684093216771</v>
      </c>
      <c r="R165" s="5">
        <v>38.784813354726964</v>
      </c>
      <c r="AN165" s="5">
        <f t="shared" si="2"/>
        <v>7.0065540224396727</v>
      </c>
    </row>
    <row r="166" spans="14:41" x14ac:dyDescent="0.25">
      <c r="N166" s="9">
        <v>44054</v>
      </c>
      <c r="O166" s="5">
        <v>39.235941995767966</v>
      </c>
      <c r="P166" s="5">
        <v>42.223783915912982</v>
      </c>
      <c r="Q166" s="5">
        <v>38.971197311433507</v>
      </c>
      <c r="R166" s="5">
        <v>35.217229893473309</v>
      </c>
      <c r="AN166" s="5">
        <f t="shared" si="2"/>
        <v>5.682080767986335</v>
      </c>
    </row>
    <row r="167" spans="14:41" x14ac:dyDescent="0.25">
      <c r="N167" s="9">
        <v>44055</v>
      </c>
      <c r="O167" s="5">
        <v>41.705944244373541</v>
      </c>
      <c r="P167" s="5">
        <v>43.867549114061909</v>
      </c>
      <c r="Q167" s="5">
        <v>42.358456106173143</v>
      </c>
      <c r="R167" s="5">
        <v>38.185468346075574</v>
      </c>
      <c r="AN167" s="5">
        <f t="shared" si="2"/>
        <v>5.4817434841691579</v>
      </c>
    </row>
    <row r="168" spans="14:41" x14ac:dyDescent="0.25">
      <c r="N168" s="9">
        <v>44056</v>
      </c>
      <c r="O168" s="5">
        <v>40.112040887909004</v>
      </c>
      <c r="P168" s="5">
        <v>42.186209338001021</v>
      </c>
      <c r="Q168" s="5">
        <v>39.884577295648313</v>
      </c>
      <c r="R168" s="5">
        <v>36.704465853831863</v>
      </c>
      <c r="AN168" s="5">
        <f t="shared" si="2"/>
        <v>0.96881831681761099</v>
      </c>
    </row>
    <row r="169" spans="14:41" x14ac:dyDescent="0.25">
      <c r="N169" s="9">
        <v>44057</v>
      </c>
      <c r="O169" s="5">
        <v>46.930408578036307</v>
      </c>
      <c r="P169" s="5">
        <v>46.677574012902426</v>
      </c>
      <c r="Q169" s="5">
        <v>46.083074342657</v>
      </c>
      <c r="R169" s="5">
        <v>45.708755696084815</v>
      </c>
      <c r="AN169" s="5">
        <f t="shared" si="2"/>
        <v>4.2386680732634474</v>
      </c>
    </row>
    <row r="170" spans="14:41" x14ac:dyDescent="0.25">
      <c r="N170" s="9">
        <v>44058</v>
      </c>
      <c r="O170" s="5">
        <v>43.007906621947235</v>
      </c>
      <c r="P170" s="5">
        <v>43.671916106848748</v>
      </c>
      <c r="Q170" s="5">
        <v>41.910792289504265</v>
      </c>
      <c r="R170" s="5">
        <v>39.433248033585301</v>
      </c>
      <c r="AN170" s="5">
        <f t="shared" si="2"/>
        <v>7.4623745972065478</v>
      </c>
      <c r="AO170" s="5">
        <f>AVERAGE(AN164:AN170)</f>
        <v>5.1352201191903655</v>
      </c>
    </row>
    <row r="171" spans="14:41" x14ac:dyDescent="0.25">
      <c r="N171" s="9">
        <v>44059</v>
      </c>
      <c r="O171" s="5">
        <v>42.909231167923245</v>
      </c>
      <c r="P171" s="5">
        <v>44.794156349867073</v>
      </c>
      <c r="Q171" s="5">
        <v>41.520848240421522</v>
      </c>
      <c r="R171" s="5">
        <v>37.331781752660525</v>
      </c>
      <c r="AN171" s="5">
        <f t="shared" si="2"/>
        <v>7.114197339047962</v>
      </c>
    </row>
    <row r="172" spans="14:41" x14ac:dyDescent="0.25">
      <c r="N172" s="9">
        <v>44060</v>
      </c>
      <c r="O172" s="5">
        <v>40.653248700200947</v>
      </c>
      <c r="P172" s="5">
        <v>43.591451040081175</v>
      </c>
      <c r="Q172" s="5">
        <v>41.780347107028796</v>
      </c>
      <c r="R172" s="5">
        <v>36.477253701033213</v>
      </c>
      <c r="AN172" s="5">
        <f t="shared" si="2"/>
        <v>5.0538614674111031</v>
      </c>
    </row>
    <row r="173" spans="14:41" x14ac:dyDescent="0.25">
      <c r="N173" s="9">
        <v>44061</v>
      </c>
      <c r="O173" s="5">
        <v>43.555004683773689</v>
      </c>
      <c r="P173" s="5">
        <v>45.621490517390725</v>
      </c>
      <c r="Q173" s="5">
        <v>43.934395435387486</v>
      </c>
      <c r="R173" s="5">
        <v>40.567629049979622</v>
      </c>
      <c r="AN173" s="5">
        <f t="shared" si="2"/>
        <v>4.0352681955855871</v>
      </c>
    </row>
    <row r="174" spans="14:41" x14ac:dyDescent="0.25">
      <c r="N174" s="9">
        <v>44062</v>
      </c>
      <c r="O174" s="5">
        <v>45.890144299333151</v>
      </c>
      <c r="P174" s="5">
        <v>47.329546615450624</v>
      </c>
      <c r="Q174" s="5">
        <v>46.316770699359282</v>
      </c>
      <c r="R174" s="5">
        <v>43.294278419865037</v>
      </c>
      <c r="AN174" s="5">
        <f t="shared" si="2"/>
        <v>4.749383474624409</v>
      </c>
    </row>
    <row r="175" spans="14:41" x14ac:dyDescent="0.25">
      <c r="N175" s="9">
        <v>44063</v>
      </c>
      <c r="O175" s="5">
        <v>43.361323909952851</v>
      </c>
      <c r="P175" s="5">
        <v>45.176324685455967</v>
      </c>
      <c r="Q175" s="5">
        <v>43.300582157895953</v>
      </c>
      <c r="R175" s="5">
        <v>40.426941210831558</v>
      </c>
      <c r="AN175" s="5">
        <f t="shared" si="2"/>
        <v>6.9535927008257303</v>
      </c>
    </row>
    <row r="176" spans="14:41" x14ac:dyDescent="0.25">
      <c r="N176" s="9">
        <v>44064</v>
      </c>
      <c r="O176" s="5">
        <v>40.602725074033572</v>
      </c>
      <c r="P176" s="5">
        <v>43.345616339010959</v>
      </c>
      <c r="Q176" s="5">
        <v>40.375168995042813</v>
      </c>
      <c r="R176" s="5">
        <v>36.392023638185229</v>
      </c>
      <c r="AN176" s="5">
        <f t="shared" si="2"/>
        <v>4.0202098559715651</v>
      </c>
    </row>
    <row r="177" spans="14:42" x14ac:dyDescent="0.25">
      <c r="N177" s="9">
        <v>44065</v>
      </c>
      <c r="O177" s="5">
        <v>44.39517610185905</v>
      </c>
      <c r="P177" s="5">
        <v>45.632351157996851</v>
      </c>
      <c r="Q177" s="5">
        <v>44.051146525720078</v>
      </c>
      <c r="R177" s="5">
        <v>41.612141302025286</v>
      </c>
      <c r="AN177" s="5">
        <f t="shared" si="2"/>
        <v>8.1839636487795282</v>
      </c>
      <c r="AO177" s="5">
        <f>AVERAGE(AN171:AN177)</f>
        <v>5.7300680974636986</v>
      </c>
    </row>
    <row r="178" spans="14:42" x14ac:dyDescent="0.25">
      <c r="N178" s="9">
        <v>44066</v>
      </c>
      <c r="O178" s="5">
        <v>36.54834448847302</v>
      </c>
      <c r="P178" s="5">
        <v>39.589020697870652</v>
      </c>
      <c r="Q178" s="5">
        <v>37.063763985324883</v>
      </c>
      <c r="R178" s="5">
        <v>31.405057049091123</v>
      </c>
      <c r="AN178" s="5">
        <f t="shared" si="2"/>
        <v>3.1522720482364051</v>
      </c>
    </row>
    <row r="179" spans="14:42" x14ac:dyDescent="0.25">
      <c r="N179" s="9">
        <v>44067</v>
      </c>
      <c r="O179" s="5">
        <v>52.038650555436625</v>
      </c>
      <c r="P179" s="5">
        <v>53.553922955885845</v>
      </c>
      <c r="Q179" s="5">
        <v>53.552808384842784</v>
      </c>
      <c r="R179" s="5">
        <v>50.40165090764944</v>
      </c>
      <c r="AN179" s="5">
        <f t="shared" si="2"/>
        <v>14.292065715642103</v>
      </c>
    </row>
    <row r="180" spans="14:42" x14ac:dyDescent="0.25">
      <c r="N180" s="9">
        <v>44068</v>
      </c>
      <c r="O180" s="5">
        <v>32.722072295045642</v>
      </c>
      <c r="P180" s="5">
        <v>39.555676535868336</v>
      </c>
      <c r="Q180" s="5">
        <v>34.402200488997551</v>
      </c>
      <c r="R180" s="5">
        <v>25.263610820226233</v>
      </c>
      <c r="AN180" s="5">
        <f t="shared" si="2"/>
        <v>4.2475119896008096</v>
      </c>
    </row>
    <row r="181" spans="14:42" x14ac:dyDescent="0.25">
      <c r="N181" s="9">
        <v>44069</v>
      </c>
      <c r="O181" s="5">
        <v>49.05369628819512</v>
      </c>
      <c r="P181" s="5">
        <v>51.470603912371402</v>
      </c>
      <c r="Q181" s="5">
        <v>51.187496871715297</v>
      </c>
      <c r="R181" s="5">
        <v>47.223091922770593</v>
      </c>
      <c r="AN181" s="5">
        <f t="shared" si="2"/>
        <v>5.5404546613335413</v>
      </c>
    </row>
    <row r="182" spans="14:42" x14ac:dyDescent="0.25">
      <c r="N182" s="9">
        <v>44070</v>
      </c>
      <c r="O182" s="5">
        <v>44.382851581549971</v>
      </c>
      <c r="P182" s="5">
        <v>47.104427909880847</v>
      </c>
      <c r="Q182" s="5">
        <v>45.580168386277627</v>
      </c>
      <c r="R182" s="5">
        <v>41.563973248547306</v>
      </c>
      <c r="AN182" s="5">
        <f t="shared" si="2"/>
        <v>0.89181822061631522</v>
      </c>
    </row>
    <row r="183" spans="14:42" x14ac:dyDescent="0.25">
      <c r="N183" s="9">
        <v>44071</v>
      </c>
      <c r="O183" s="5">
        <v>52.741854970215321</v>
      </c>
      <c r="P183" s="5">
        <v>52.95754151686355</v>
      </c>
      <c r="Q183" s="5">
        <v>53.296303390155146</v>
      </c>
      <c r="R183" s="5">
        <v>52.065723296247235</v>
      </c>
      <c r="AN183" s="5">
        <f t="shared" si="2"/>
        <v>3.1571437899493446</v>
      </c>
    </row>
    <row r="184" spans="14:42" x14ac:dyDescent="0.25">
      <c r="N184" s="9">
        <v>44072</v>
      </c>
      <c r="O184" s="5">
        <v>54.549763549589201</v>
      </c>
      <c r="P184" s="5">
        <v>56.099393399744002</v>
      </c>
      <c r="Q184" s="5">
        <v>53.709410532388077</v>
      </c>
      <c r="R184" s="5">
        <v>52.942249609794658</v>
      </c>
      <c r="AN184" s="5">
        <f t="shared" si="2"/>
        <v>9.5035771363436723</v>
      </c>
      <c r="AO184" s="5">
        <f>AVERAGE(AN178:AN184)</f>
        <v>5.8264062231031701</v>
      </c>
    </row>
    <row r="185" spans="14:42" x14ac:dyDescent="0.25">
      <c r="N185" s="9">
        <v>44073</v>
      </c>
      <c r="O185" s="5">
        <v>50.392215397709592</v>
      </c>
      <c r="P185" s="5">
        <v>54.373708264198171</v>
      </c>
      <c r="Q185" s="5">
        <v>52.381292650684195</v>
      </c>
      <c r="R185" s="5">
        <v>44.870131127854499</v>
      </c>
      <c r="AN185" s="5">
        <f t="shared" si="2"/>
        <v>5.2032772300366616</v>
      </c>
    </row>
    <row r="186" spans="14:42" x14ac:dyDescent="0.25">
      <c r="N186" s="9">
        <v>44074</v>
      </c>
      <c r="O186" s="5">
        <v>51.010611478613235</v>
      </c>
      <c r="P186" s="5">
        <v>53.872916835793895</v>
      </c>
      <c r="Q186" s="5">
        <v>54.132883194509787</v>
      </c>
      <c r="R186" s="5">
        <v>48.669639605757233</v>
      </c>
      <c r="AN186" s="5">
        <f t="shared" si="2"/>
        <v>3.1884726391811711</v>
      </c>
    </row>
    <row r="187" spans="14:42" x14ac:dyDescent="0.25">
      <c r="N187" s="9">
        <v>44075</v>
      </c>
      <c r="O187" s="5">
        <v>52.127869263712434</v>
      </c>
      <c r="P187" s="5">
        <v>54.281024587418216</v>
      </c>
      <c r="Q187" s="5">
        <v>53.684517729461547</v>
      </c>
      <c r="R187" s="5">
        <v>51.092551948237045</v>
      </c>
      <c r="AN187" s="5">
        <f t="shared" si="2"/>
        <v>7.5761536327733623</v>
      </c>
    </row>
    <row r="188" spans="14:42" x14ac:dyDescent="0.25">
      <c r="N188" s="9">
        <v>44076</v>
      </c>
      <c r="O188" s="5">
        <v>47.924173215687389</v>
      </c>
      <c r="P188" s="5">
        <v>52.030276564774383</v>
      </c>
      <c r="Q188" s="5">
        <v>50.486543594306056</v>
      </c>
      <c r="R188" s="5">
        <v>44.45412293200102</v>
      </c>
      <c r="AN188" s="5">
        <f t="shared" si="2"/>
        <v>6.001718910182781</v>
      </c>
    </row>
    <row r="189" spans="14:42" x14ac:dyDescent="0.25">
      <c r="N189" s="9">
        <v>44077</v>
      </c>
      <c r="O189" s="5">
        <v>50.528360493584032</v>
      </c>
      <c r="P189" s="5">
        <v>53.746257107290653</v>
      </c>
      <c r="Q189" s="5">
        <v>53.081817343537999</v>
      </c>
      <c r="R189" s="5">
        <v>47.744538197107872</v>
      </c>
      <c r="AN189" s="5">
        <f t="shared" si="2"/>
        <v>4.1015268668010449</v>
      </c>
    </row>
    <row r="190" spans="14:42" x14ac:dyDescent="0.25">
      <c r="N190" s="9">
        <v>44078</v>
      </c>
      <c r="O190" s="5">
        <v>50.312944888353059</v>
      </c>
      <c r="P190" s="5">
        <v>52.411964606983915</v>
      </c>
      <c r="Q190" s="5">
        <v>51.51730058601769</v>
      </c>
      <c r="R190" s="5">
        <v>48.31043774018287</v>
      </c>
      <c r="AN190" s="5">
        <f t="shared" si="2"/>
        <v>7.5120409483441861</v>
      </c>
    </row>
    <row r="191" spans="14:42" x14ac:dyDescent="0.25">
      <c r="N191" s="9">
        <v>44079</v>
      </c>
      <c r="O191" s="5">
        <v>52.209753484787122</v>
      </c>
      <c r="P191" s="5">
        <v>56.273626862352678</v>
      </c>
      <c r="Q191" s="5">
        <v>52.922097605334947</v>
      </c>
      <c r="R191" s="5">
        <v>48.761585914008492</v>
      </c>
      <c r="S191" s="5"/>
      <c r="U191" s="5"/>
      <c r="AN191" s="5">
        <f t="shared" si="2"/>
        <v>9.1197681622114928</v>
      </c>
      <c r="AO191" s="5">
        <f>AVERAGE(AN185:AN191)</f>
        <v>6.1004226270758144</v>
      </c>
      <c r="AP191" s="5">
        <f>AVERAGE(AO164:AO191)</f>
        <v>5.6980292667082626</v>
      </c>
    </row>
    <row r="192" spans="14:42" x14ac:dyDescent="0.25">
      <c r="N192" s="9">
        <v>44080</v>
      </c>
      <c r="O192" s="5">
        <v>56.185020300350608</v>
      </c>
      <c r="P192" s="5">
        <v>59.954134126688984</v>
      </c>
      <c r="Q192" s="5">
        <v>58.402938901778811</v>
      </c>
      <c r="R192" s="5">
        <v>50.834365964477492</v>
      </c>
    </row>
    <row r="193" spans="14:15" x14ac:dyDescent="0.25">
      <c r="N193" s="9">
        <v>44081</v>
      </c>
      <c r="O193" s="12">
        <v>52.979323378569418</v>
      </c>
    </row>
    <row r="194" spans="14:15" x14ac:dyDescent="0.25">
      <c r="N194" s="9">
        <v>44082</v>
      </c>
      <c r="O194" s="12">
        <v>52.90350205075044</v>
      </c>
    </row>
    <row r="195" spans="14:15" x14ac:dyDescent="0.25">
      <c r="N195" s="9">
        <v>44083</v>
      </c>
      <c r="O195" s="12">
        <v>53.591679692196706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workbookViewId="0"/>
  </sheetViews>
  <sheetFormatPr defaultRowHeight="15" x14ac:dyDescent="0.25"/>
  <cols>
    <col min="14" max="14" width="11.42578125" style="9" customWidth="1"/>
    <col min="15" max="15" width="41.5703125" customWidth="1"/>
    <col min="32" max="32" width="9.140625" style="41"/>
    <col min="33" max="33" width="10.7109375" style="40" bestFit="1" customWidth="1"/>
    <col min="34" max="34" width="9.140625" style="41"/>
  </cols>
  <sheetData>
    <row r="1" spans="1:34" ht="15" customHeight="1" x14ac:dyDescent="0.25">
      <c r="A1" s="36" t="s">
        <v>164</v>
      </c>
      <c r="AF1" s="39" t="s">
        <v>16</v>
      </c>
      <c r="AG1" s="40">
        <v>43906</v>
      </c>
      <c r="AH1" s="39"/>
    </row>
    <row r="2" spans="1:34" ht="30" x14ac:dyDescent="0.25">
      <c r="O2" s="2" t="s">
        <v>3</v>
      </c>
      <c r="AF2" s="39" t="s">
        <v>17</v>
      </c>
      <c r="AG2" s="40">
        <v>43913</v>
      </c>
      <c r="AH2" s="39"/>
    </row>
    <row r="3" spans="1:34" x14ac:dyDescent="0.25">
      <c r="N3" s="9">
        <v>43899</v>
      </c>
      <c r="O3" s="5">
        <v>100.24128047555212</v>
      </c>
      <c r="AD3" s="39" t="s">
        <v>18</v>
      </c>
      <c r="AE3" s="40">
        <v>43980</v>
      </c>
      <c r="AF3" s="39"/>
      <c r="AG3"/>
      <c r="AH3"/>
    </row>
    <row r="4" spans="1:34" x14ac:dyDescent="0.25">
      <c r="N4" s="9">
        <v>43900</v>
      </c>
      <c r="O4" s="5">
        <v>100.73476691261337</v>
      </c>
      <c r="AD4" s="39" t="s">
        <v>19</v>
      </c>
      <c r="AE4" s="40">
        <v>44001</v>
      </c>
      <c r="AF4" s="39"/>
      <c r="AG4"/>
      <c r="AH4"/>
    </row>
    <row r="5" spans="1:34" x14ac:dyDescent="0.25">
      <c r="N5" s="9">
        <v>43901</v>
      </c>
      <c r="O5" s="5">
        <v>105.31004172776181</v>
      </c>
      <c r="AD5" s="39" t="s">
        <v>20</v>
      </c>
      <c r="AE5" s="40">
        <v>44022</v>
      </c>
      <c r="AF5" s="39"/>
      <c r="AG5"/>
      <c r="AH5"/>
    </row>
    <row r="6" spans="1:34" x14ac:dyDescent="0.25">
      <c r="N6" s="9">
        <v>43902</v>
      </c>
      <c r="O6" s="5">
        <v>97.730905970940412</v>
      </c>
      <c r="AD6" s="39" t="s">
        <v>21</v>
      </c>
      <c r="AE6" s="40">
        <v>44027</v>
      </c>
      <c r="AF6" s="39"/>
      <c r="AG6"/>
      <c r="AH6"/>
    </row>
    <row r="7" spans="1:34" x14ac:dyDescent="0.25">
      <c r="N7" s="9">
        <v>43903</v>
      </c>
      <c r="O7" s="5">
        <v>90.932321127899812</v>
      </c>
      <c r="AD7" s="39" t="s">
        <v>22</v>
      </c>
      <c r="AE7" s="40">
        <v>44055</v>
      </c>
      <c r="AF7" s="39"/>
      <c r="AG7"/>
      <c r="AH7"/>
    </row>
    <row r="8" spans="1:34" x14ac:dyDescent="0.25">
      <c r="N8" s="9">
        <v>43904</v>
      </c>
      <c r="O8" s="5">
        <v>96.309348889465667</v>
      </c>
      <c r="AD8" s="39"/>
      <c r="AE8" s="40"/>
      <c r="AF8" s="39"/>
      <c r="AG8"/>
      <c r="AH8"/>
    </row>
    <row r="9" spans="1:34" x14ac:dyDescent="0.25">
      <c r="N9" s="9">
        <v>43905</v>
      </c>
      <c r="O9" s="5">
        <v>71.374872526992874</v>
      </c>
      <c r="AD9" s="39"/>
      <c r="AE9" s="40">
        <v>43906</v>
      </c>
      <c r="AF9" s="39">
        <v>0</v>
      </c>
      <c r="AG9"/>
      <c r="AH9"/>
    </row>
    <row r="10" spans="1:34" x14ac:dyDescent="0.25">
      <c r="N10" s="9">
        <v>43906</v>
      </c>
      <c r="O10" s="5">
        <v>71.388902303960435</v>
      </c>
      <c r="AD10" s="39"/>
      <c r="AE10" s="40">
        <v>43906</v>
      </c>
      <c r="AF10" s="39">
        <v>1</v>
      </c>
      <c r="AG10"/>
      <c r="AH10"/>
    </row>
    <row r="11" spans="1:34" x14ac:dyDescent="0.25">
      <c r="N11" s="9">
        <v>43907</v>
      </c>
      <c r="O11" s="5">
        <v>52.533164322495615</v>
      </c>
      <c r="AD11" s="39"/>
      <c r="AE11" s="40"/>
      <c r="AF11" s="39"/>
      <c r="AG11"/>
      <c r="AH11"/>
    </row>
    <row r="12" spans="1:34" x14ac:dyDescent="0.25">
      <c r="N12" s="9">
        <v>43908</v>
      </c>
      <c r="O12" s="5">
        <v>45.063489731626881</v>
      </c>
      <c r="AF12" s="39"/>
      <c r="AG12" s="40">
        <v>43913</v>
      </c>
      <c r="AH12" s="39">
        <v>0</v>
      </c>
    </row>
    <row r="13" spans="1:34" x14ac:dyDescent="0.25">
      <c r="N13" s="9">
        <v>43909</v>
      </c>
      <c r="O13" s="5">
        <v>40.212788904188116</v>
      </c>
      <c r="AF13" s="39"/>
      <c r="AG13" s="40">
        <v>43913</v>
      </c>
      <c r="AH13" s="39">
        <v>1</v>
      </c>
    </row>
    <row r="14" spans="1:34" x14ac:dyDescent="0.25">
      <c r="N14" s="9">
        <v>43910</v>
      </c>
      <c r="O14" s="5">
        <v>34.928759547687328</v>
      </c>
      <c r="AF14" s="39"/>
      <c r="AH14" s="39"/>
    </row>
    <row r="15" spans="1:34" x14ac:dyDescent="0.25">
      <c r="N15" s="9">
        <v>43911</v>
      </c>
      <c r="O15" s="5">
        <v>13.521424978036107</v>
      </c>
      <c r="AF15" s="39"/>
      <c r="AG15" s="40">
        <v>43980</v>
      </c>
      <c r="AH15" s="39">
        <v>0</v>
      </c>
    </row>
    <row r="16" spans="1:34" x14ac:dyDescent="0.25">
      <c r="N16" s="9">
        <v>43912</v>
      </c>
      <c r="O16" s="5">
        <v>14.936152040082689</v>
      </c>
      <c r="AF16" s="39"/>
      <c r="AG16" s="40">
        <v>43980</v>
      </c>
      <c r="AH16" s="39">
        <v>1</v>
      </c>
    </row>
    <row r="17" spans="14:34" x14ac:dyDescent="0.25">
      <c r="N17" s="9">
        <v>43913</v>
      </c>
      <c r="O17" s="5">
        <v>26.521294926367844</v>
      </c>
      <c r="AF17" s="39"/>
      <c r="AH17" s="39"/>
    </row>
    <row r="18" spans="14:34" x14ac:dyDescent="0.25">
      <c r="N18" s="9">
        <v>43914</v>
      </c>
      <c r="O18" s="5">
        <v>22.193113224775406</v>
      </c>
      <c r="AF18" s="39"/>
      <c r="AG18" s="40">
        <v>44001</v>
      </c>
      <c r="AH18" s="39">
        <v>0</v>
      </c>
    </row>
    <row r="19" spans="14:34" x14ac:dyDescent="0.25">
      <c r="N19" s="9">
        <v>43915</v>
      </c>
      <c r="O19" s="5">
        <v>21.150451603600541</v>
      </c>
      <c r="AF19" s="39"/>
      <c r="AG19" s="40">
        <v>44001</v>
      </c>
      <c r="AH19" s="39">
        <v>1</v>
      </c>
    </row>
    <row r="20" spans="14:34" x14ac:dyDescent="0.25">
      <c r="N20" s="9">
        <v>43916</v>
      </c>
      <c r="O20" s="5">
        <v>19.507712867406767</v>
      </c>
      <c r="AF20" s="39"/>
      <c r="AH20" s="39"/>
    </row>
    <row r="21" spans="14:34" x14ac:dyDescent="0.25">
      <c r="N21" s="9">
        <v>43917</v>
      </c>
      <c r="O21" s="5">
        <v>16.81595309021084</v>
      </c>
      <c r="AF21" s="39"/>
      <c r="AG21" s="40">
        <v>44022</v>
      </c>
      <c r="AH21" s="39">
        <v>0</v>
      </c>
    </row>
    <row r="22" spans="14:34" x14ac:dyDescent="0.25">
      <c r="N22" s="9">
        <v>43918</v>
      </c>
      <c r="O22" s="5">
        <v>4.0728859174201641</v>
      </c>
      <c r="AF22" s="39"/>
      <c r="AG22" s="40">
        <v>44022</v>
      </c>
      <c r="AH22" s="39">
        <v>1</v>
      </c>
    </row>
    <row r="23" spans="14:34" x14ac:dyDescent="0.25">
      <c r="N23" s="9">
        <v>43919</v>
      </c>
      <c r="O23" s="5">
        <v>4.3364324823402818</v>
      </c>
      <c r="AF23" s="39"/>
      <c r="AH23" s="39"/>
    </row>
    <row r="24" spans="14:34" x14ac:dyDescent="0.25">
      <c r="N24" s="9">
        <v>43920</v>
      </c>
      <c r="O24" s="5">
        <v>18.671400281719404</v>
      </c>
      <c r="AF24" s="39"/>
      <c r="AG24" s="40">
        <v>44027</v>
      </c>
      <c r="AH24" s="39">
        <v>0</v>
      </c>
    </row>
    <row r="25" spans="14:34" x14ac:dyDescent="0.25">
      <c r="N25" s="9">
        <v>43921</v>
      </c>
      <c r="O25" s="5">
        <v>19.033629427252936</v>
      </c>
      <c r="AF25" s="39"/>
      <c r="AG25" s="40">
        <v>44027</v>
      </c>
      <c r="AH25" s="39">
        <v>1</v>
      </c>
    </row>
    <row r="26" spans="14:34" x14ac:dyDescent="0.25">
      <c r="N26" s="9">
        <v>43922</v>
      </c>
      <c r="O26" s="5">
        <v>18.993228030081795</v>
      </c>
      <c r="AF26" s="39"/>
      <c r="AH26" s="39"/>
    </row>
    <row r="27" spans="14:34" x14ac:dyDescent="0.25">
      <c r="N27" s="9">
        <v>43923</v>
      </c>
      <c r="O27" s="5">
        <v>17.725263340602702</v>
      </c>
      <c r="AF27" s="39"/>
      <c r="AG27" s="40">
        <v>44055</v>
      </c>
      <c r="AH27" s="39">
        <v>0</v>
      </c>
    </row>
    <row r="28" spans="14:34" x14ac:dyDescent="0.25">
      <c r="N28" s="9">
        <v>43924</v>
      </c>
      <c r="O28" s="5">
        <v>14.295245404074969</v>
      </c>
      <c r="AG28" s="40">
        <v>44055</v>
      </c>
      <c r="AH28" s="39">
        <v>1</v>
      </c>
    </row>
    <row r="29" spans="14:34" x14ac:dyDescent="0.25">
      <c r="N29" s="9">
        <v>43925</v>
      </c>
      <c r="O29" s="5">
        <v>3.8468072086241074</v>
      </c>
    </row>
    <row r="30" spans="14:34" x14ac:dyDescent="0.25">
      <c r="N30" s="9">
        <v>43926</v>
      </c>
      <c r="O30" s="5">
        <v>4.5355761729657846</v>
      </c>
    </row>
    <row r="31" spans="14:34" x14ac:dyDescent="0.25">
      <c r="N31" s="9">
        <v>43927</v>
      </c>
      <c r="O31" s="5">
        <v>11.154950889488813</v>
      </c>
    </row>
    <row r="32" spans="14:34" x14ac:dyDescent="0.25">
      <c r="N32" s="9">
        <v>43928</v>
      </c>
      <c r="O32" s="5">
        <v>10.810169939042776</v>
      </c>
    </row>
    <row r="33" spans="14:15" x14ac:dyDescent="0.25">
      <c r="N33" s="9">
        <v>43929</v>
      </c>
      <c r="O33" s="5">
        <v>10.773287442448053</v>
      </c>
    </row>
    <row r="34" spans="14:15" x14ac:dyDescent="0.25">
      <c r="N34" s="9">
        <v>43930</v>
      </c>
      <c r="O34" s="5">
        <v>9.5623726551005443</v>
      </c>
    </row>
    <row r="35" spans="14:15" x14ac:dyDescent="0.25">
      <c r="N35" s="9">
        <v>43931</v>
      </c>
      <c r="O35" s="5">
        <v>2.0073614401019824</v>
      </c>
    </row>
    <row r="36" spans="14:15" x14ac:dyDescent="0.25">
      <c r="N36" s="9">
        <v>43932</v>
      </c>
      <c r="O36" s="5">
        <v>2.5813640329840792</v>
      </c>
    </row>
    <row r="37" spans="14:15" x14ac:dyDescent="0.25">
      <c r="N37" s="9">
        <v>43933</v>
      </c>
      <c r="O37" s="5">
        <v>2.8886276980056325</v>
      </c>
    </row>
    <row r="38" spans="14:15" x14ac:dyDescent="0.25">
      <c r="N38" s="9">
        <v>43934</v>
      </c>
      <c r="O38" s="5">
        <v>2.1897392722298634</v>
      </c>
    </row>
    <row r="39" spans="14:15" x14ac:dyDescent="0.25">
      <c r="N39" s="9">
        <v>43935</v>
      </c>
      <c r="O39" s="5">
        <v>8.8194613647203788</v>
      </c>
    </row>
    <row r="40" spans="14:15" x14ac:dyDescent="0.25">
      <c r="N40" s="9">
        <v>43936</v>
      </c>
      <c r="O40" s="5">
        <v>8.1227731083388566</v>
      </c>
    </row>
    <row r="41" spans="14:15" x14ac:dyDescent="0.25">
      <c r="N41" s="9">
        <v>43937</v>
      </c>
      <c r="O41" s="5">
        <v>7.2001747921686716</v>
      </c>
    </row>
    <row r="42" spans="14:15" x14ac:dyDescent="0.25">
      <c r="N42" s="9">
        <v>43938</v>
      </c>
      <c r="O42" s="5">
        <v>8.631421771883744</v>
      </c>
    </row>
    <row r="43" spans="14:15" x14ac:dyDescent="0.25">
      <c r="N43" s="9">
        <v>43939</v>
      </c>
      <c r="O43" s="5">
        <v>2.7112197840860226</v>
      </c>
    </row>
    <row r="44" spans="14:15" x14ac:dyDescent="0.25">
      <c r="N44" s="9">
        <v>43940</v>
      </c>
      <c r="O44" s="5">
        <v>3.4462015692835481</v>
      </c>
    </row>
    <row r="45" spans="14:15" x14ac:dyDescent="0.25">
      <c r="N45" s="9">
        <v>43941</v>
      </c>
      <c r="O45" s="5">
        <v>13.705817204759246</v>
      </c>
    </row>
    <row r="46" spans="14:15" x14ac:dyDescent="0.25">
      <c r="N46" s="9">
        <v>43942</v>
      </c>
      <c r="O46" s="5">
        <v>7.6119245964711659</v>
      </c>
    </row>
    <row r="47" spans="14:15" x14ac:dyDescent="0.25">
      <c r="N47" s="9">
        <v>43943</v>
      </c>
      <c r="O47" s="5">
        <v>8.4319710029277619</v>
      </c>
    </row>
    <row r="48" spans="14:15" x14ac:dyDescent="0.25">
      <c r="N48" s="9">
        <v>43944</v>
      </c>
      <c r="O48" s="5">
        <v>8.0995063461604353</v>
      </c>
    </row>
    <row r="49" spans="14:15" x14ac:dyDescent="0.25">
      <c r="N49" s="9">
        <v>43945</v>
      </c>
      <c r="O49" s="5">
        <v>7.7169080325305908</v>
      </c>
    </row>
    <row r="50" spans="14:15" x14ac:dyDescent="0.25">
      <c r="N50" s="9">
        <v>43946</v>
      </c>
      <c r="O50" s="5">
        <v>2.7221125690619328</v>
      </c>
    </row>
    <row r="51" spans="14:15" x14ac:dyDescent="0.25">
      <c r="N51" s="9">
        <v>43947</v>
      </c>
      <c r="O51" s="5">
        <v>3.408701876692291</v>
      </c>
    </row>
    <row r="52" spans="14:15" x14ac:dyDescent="0.25">
      <c r="N52" s="9">
        <v>43948</v>
      </c>
      <c r="O52" s="5">
        <v>8.1262533481047274</v>
      </c>
    </row>
    <row r="53" spans="14:15" x14ac:dyDescent="0.25">
      <c r="N53" s="9">
        <v>43949</v>
      </c>
      <c r="O53" s="5">
        <v>7.8210459117652134</v>
      </c>
    </row>
    <row r="54" spans="14:15" x14ac:dyDescent="0.25">
      <c r="N54" s="9">
        <v>43950</v>
      </c>
      <c r="O54" s="5">
        <v>8.1578571056179108</v>
      </c>
    </row>
    <row r="55" spans="14:15" x14ac:dyDescent="0.25">
      <c r="N55" s="9">
        <v>43951</v>
      </c>
      <c r="O55" s="5">
        <v>8.0707504049220304</v>
      </c>
    </row>
    <row r="56" spans="14:15" x14ac:dyDescent="0.25">
      <c r="N56" s="9">
        <v>43952</v>
      </c>
      <c r="O56" s="5">
        <v>7.3761378048739017</v>
      </c>
    </row>
    <row r="57" spans="14:15" x14ac:dyDescent="0.25">
      <c r="N57" s="9">
        <v>43953</v>
      </c>
      <c r="O57" s="5">
        <v>2.7062520519675437</v>
      </c>
    </row>
    <row r="58" spans="14:15" x14ac:dyDescent="0.25">
      <c r="N58" s="9">
        <v>43954</v>
      </c>
      <c r="O58" s="5">
        <v>3.4940827261863463</v>
      </c>
    </row>
    <row r="59" spans="14:15" x14ac:dyDescent="0.25">
      <c r="N59" s="9">
        <v>43955</v>
      </c>
      <c r="O59" s="5">
        <v>12.575328141768249</v>
      </c>
    </row>
    <row r="60" spans="14:15" x14ac:dyDescent="0.25">
      <c r="N60" s="9">
        <v>43956</v>
      </c>
      <c r="O60" s="5">
        <v>6.5686997672168523</v>
      </c>
    </row>
    <row r="61" spans="14:15" x14ac:dyDescent="0.25">
      <c r="N61" s="9">
        <v>43957</v>
      </c>
      <c r="O61" s="5">
        <v>8.2113154938246424</v>
      </c>
    </row>
    <row r="62" spans="14:15" x14ac:dyDescent="0.25">
      <c r="N62" s="9">
        <v>43958</v>
      </c>
      <c r="O62" s="5">
        <v>8.1640455165589731</v>
      </c>
    </row>
    <row r="63" spans="14:15" x14ac:dyDescent="0.25">
      <c r="N63" s="9">
        <v>43959</v>
      </c>
      <c r="O63" s="5">
        <v>2.5451652026387555</v>
      </c>
    </row>
    <row r="64" spans="14:15" x14ac:dyDescent="0.25">
      <c r="N64" s="9">
        <v>43960</v>
      </c>
      <c r="O64" s="5">
        <v>3.1257140439216347</v>
      </c>
    </row>
    <row r="65" spans="14:30" x14ac:dyDescent="0.25">
      <c r="N65" s="9">
        <v>43961</v>
      </c>
      <c r="O65" s="5">
        <v>4.4379397027314287</v>
      </c>
    </row>
    <row r="66" spans="14:30" x14ac:dyDescent="0.25">
      <c r="N66" s="9">
        <v>43962</v>
      </c>
      <c r="O66" s="5">
        <v>8.2553977192337076</v>
      </c>
    </row>
    <row r="67" spans="14:30" x14ac:dyDescent="0.25">
      <c r="N67" s="9">
        <v>43963</v>
      </c>
      <c r="O67" s="5">
        <v>8.2004373177842567</v>
      </c>
    </row>
    <row r="68" spans="14:30" x14ac:dyDescent="0.25">
      <c r="N68" s="9">
        <v>43964</v>
      </c>
      <c r="O68" s="5">
        <v>8.7832465818342751</v>
      </c>
    </row>
    <row r="69" spans="14:30" x14ac:dyDescent="0.25">
      <c r="N69" s="9">
        <v>43965</v>
      </c>
      <c r="O69" s="5">
        <v>8.0195662220272723</v>
      </c>
    </row>
    <row r="70" spans="14:30" x14ac:dyDescent="0.25">
      <c r="N70" s="9">
        <v>43966</v>
      </c>
      <c r="O70" s="5">
        <v>7.6375632316295006</v>
      </c>
    </row>
    <row r="71" spans="14:30" x14ac:dyDescent="0.25">
      <c r="N71" s="9">
        <v>43967</v>
      </c>
      <c r="O71" s="5">
        <v>3.6929832886143439</v>
      </c>
    </row>
    <row r="72" spans="14:30" x14ac:dyDescent="0.25">
      <c r="N72" s="9">
        <v>43968</v>
      </c>
      <c r="O72" s="5">
        <v>4.7311285029033066</v>
      </c>
    </row>
    <row r="73" spans="14:30" x14ac:dyDescent="0.25">
      <c r="N73" s="9">
        <v>43969</v>
      </c>
      <c r="O73" s="5">
        <v>8.3641100518194058</v>
      </c>
    </row>
    <row r="74" spans="14:30" x14ac:dyDescent="0.25">
      <c r="N74" s="9">
        <v>43970</v>
      </c>
      <c r="O74" s="5">
        <v>7.7288317375906326</v>
      </c>
      <c r="AD74" s="1"/>
    </row>
    <row r="75" spans="14:30" x14ac:dyDescent="0.25">
      <c r="N75" s="9">
        <v>43971</v>
      </c>
      <c r="O75" s="5">
        <v>7.9942909753851179</v>
      </c>
      <c r="AD75" s="1"/>
    </row>
    <row r="76" spans="14:30" x14ac:dyDescent="0.25">
      <c r="N76" s="9">
        <v>43972</v>
      </c>
      <c r="O76" s="5">
        <v>7.8290945849702478</v>
      </c>
      <c r="AD76" s="1"/>
    </row>
    <row r="77" spans="14:30" x14ac:dyDescent="0.25">
      <c r="N77" s="9">
        <v>43973</v>
      </c>
      <c r="O77" s="5">
        <v>7.0079911179340968</v>
      </c>
      <c r="AD77" s="1"/>
    </row>
    <row r="78" spans="14:30" x14ac:dyDescent="0.25">
      <c r="N78" s="9">
        <v>43974</v>
      </c>
      <c r="O78" s="5">
        <v>2.5748124039417775</v>
      </c>
      <c r="AD78" s="1"/>
    </row>
    <row r="79" spans="14:30" x14ac:dyDescent="0.25">
      <c r="N79" s="9">
        <v>43975</v>
      </c>
      <c r="O79" s="5">
        <v>3.7231823599523239</v>
      </c>
      <c r="AD79" s="1"/>
    </row>
    <row r="80" spans="14:30" x14ac:dyDescent="0.25">
      <c r="N80" s="9">
        <v>43976</v>
      </c>
      <c r="O80" s="5">
        <v>4.5193119049960915</v>
      </c>
      <c r="AD80" s="1"/>
    </row>
    <row r="81" spans="14:30" x14ac:dyDescent="0.25">
      <c r="N81" s="9">
        <v>43977</v>
      </c>
      <c r="O81" s="5">
        <v>5.6095955058366389</v>
      </c>
      <c r="AD81" s="1"/>
    </row>
    <row r="82" spans="14:30" x14ac:dyDescent="0.25">
      <c r="N82" s="9">
        <v>43978</v>
      </c>
      <c r="O82" s="5">
        <v>5.6271988782906801</v>
      </c>
    </row>
    <row r="83" spans="14:30" x14ac:dyDescent="0.25">
      <c r="N83" s="9">
        <v>43979</v>
      </c>
      <c r="O83" s="5">
        <v>6.7934813425924183</v>
      </c>
    </row>
    <row r="84" spans="14:30" x14ac:dyDescent="0.25">
      <c r="N84" s="9">
        <v>43980</v>
      </c>
      <c r="O84" s="5">
        <v>7.308806001667925</v>
      </c>
    </row>
    <row r="85" spans="14:30" x14ac:dyDescent="0.25">
      <c r="N85" s="9">
        <v>43981</v>
      </c>
      <c r="O85" s="5">
        <v>4.909198619083611</v>
      </c>
    </row>
    <row r="86" spans="14:30" x14ac:dyDescent="0.25">
      <c r="N86" s="9">
        <v>43982</v>
      </c>
      <c r="O86" s="5">
        <v>7.1686458741137065</v>
      </c>
    </row>
    <row r="87" spans="14:30" x14ac:dyDescent="0.25">
      <c r="N87" s="9">
        <v>43983</v>
      </c>
      <c r="O87" s="5">
        <v>9.1573751201802356</v>
      </c>
    </row>
    <row r="88" spans="14:30" x14ac:dyDescent="0.25">
      <c r="N88" s="9">
        <v>43984</v>
      </c>
      <c r="O88" s="5">
        <v>8.0696229094828311</v>
      </c>
    </row>
    <row r="89" spans="14:30" x14ac:dyDescent="0.25">
      <c r="N89" s="9">
        <v>43985</v>
      </c>
      <c r="O89" s="5">
        <v>8.3680306385199561</v>
      </c>
    </row>
    <row r="90" spans="14:30" x14ac:dyDescent="0.25">
      <c r="N90" s="9">
        <v>43986</v>
      </c>
      <c r="O90" s="5">
        <v>8.1636237966311409</v>
      </c>
    </row>
    <row r="91" spans="14:30" x14ac:dyDescent="0.25">
      <c r="N91" s="9">
        <v>43987</v>
      </c>
      <c r="O91" s="5">
        <v>8.3228481712053739</v>
      </c>
    </row>
    <row r="92" spans="14:30" x14ac:dyDescent="0.25">
      <c r="N92" s="9">
        <v>43988</v>
      </c>
      <c r="O92" s="5">
        <v>4.2818106030197303</v>
      </c>
    </row>
    <row r="93" spans="14:30" x14ac:dyDescent="0.25">
      <c r="N93" s="9">
        <v>43989</v>
      </c>
      <c r="O93" s="5">
        <v>8.2775374770397576</v>
      </c>
    </row>
    <row r="94" spans="14:30" x14ac:dyDescent="0.25">
      <c r="N94" s="9">
        <v>43990</v>
      </c>
      <c r="O94" s="5">
        <v>7.8974362602224168</v>
      </c>
    </row>
    <row r="95" spans="14:30" x14ac:dyDescent="0.25">
      <c r="N95" s="9">
        <v>43991</v>
      </c>
      <c r="O95" s="5">
        <v>7.5925655976676385</v>
      </c>
    </row>
    <row r="96" spans="14:30" x14ac:dyDescent="0.25">
      <c r="N96" s="9">
        <v>43992</v>
      </c>
      <c r="O96" s="5">
        <v>7.5679422857747118</v>
      </c>
    </row>
    <row r="97" spans="14:15" x14ac:dyDescent="0.25">
      <c r="N97" s="9">
        <v>43993</v>
      </c>
      <c r="O97" s="5">
        <v>8.2745223977629649</v>
      </c>
    </row>
    <row r="98" spans="14:15" x14ac:dyDescent="0.25">
      <c r="N98" s="9">
        <v>43994</v>
      </c>
      <c r="O98" s="5">
        <v>7.7776237349230559</v>
      </c>
    </row>
    <row r="99" spans="14:15" x14ac:dyDescent="0.25">
      <c r="N99" s="9">
        <v>43995</v>
      </c>
      <c r="O99" s="5">
        <v>4.9072979665082093</v>
      </c>
    </row>
    <row r="100" spans="14:15" x14ac:dyDescent="0.25">
      <c r="N100" s="9">
        <v>43996</v>
      </c>
      <c r="O100" s="5">
        <v>7.9003618614827911</v>
      </c>
    </row>
    <row r="101" spans="14:15" x14ac:dyDescent="0.25">
      <c r="N101" s="9">
        <v>43997</v>
      </c>
      <c r="O101" s="5">
        <v>8.817887715079161</v>
      </c>
    </row>
    <row r="102" spans="14:15" x14ac:dyDescent="0.25">
      <c r="N102" s="9">
        <v>43998</v>
      </c>
      <c r="O102" s="5">
        <v>8.55668145102727</v>
      </c>
    </row>
    <row r="103" spans="14:15" x14ac:dyDescent="0.25">
      <c r="N103" s="9">
        <v>43999</v>
      </c>
      <c r="O103" s="5">
        <v>8.940755842661515</v>
      </c>
    </row>
    <row r="104" spans="14:15" x14ac:dyDescent="0.25">
      <c r="N104" s="9">
        <v>44000</v>
      </c>
      <c r="O104" s="5">
        <v>9.239092976773037</v>
      </c>
    </row>
    <row r="105" spans="14:15" x14ac:dyDescent="0.25">
      <c r="N105" s="9">
        <v>44001</v>
      </c>
      <c r="O105" s="5">
        <v>8.3392729864575905</v>
      </c>
    </row>
    <row r="106" spans="14:15" x14ac:dyDescent="0.25">
      <c r="N106" s="9">
        <v>44002</v>
      </c>
      <c r="O106" s="5">
        <v>7.3595515776150435</v>
      </c>
    </row>
    <row r="107" spans="14:15" x14ac:dyDescent="0.25">
      <c r="N107" s="9">
        <v>44003</v>
      </c>
      <c r="O107" s="5">
        <v>6.3021289328016969</v>
      </c>
    </row>
    <row r="108" spans="14:15" x14ac:dyDescent="0.25">
      <c r="N108" s="9">
        <v>44004</v>
      </c>
      <c r="O108" s="5">
        <v>9.7698309352128732</v>
      </c>
    </row>
    <row r="109" spans="14:15" x14ac:dyDescent="0.25">
      <c r="N109" s="9">
        <v>44005</v>
      </c>
      <c r="O109" s="5">
        <v>9.2140767568508579</v>
      </c>
    </row>
    <row r="110" spans="14:15" x14ac:dyDescent="0.25">
      <c r="N110" s="9">
        <v>44006</v>
      </c>
      <c r="O110" s="5">
        <v>10.421985681275805</v>
      </c>
    </row>
    <row r="111" spans="14:15" x14ac:dyDescent="0.25">
      <c r="N111" s="9">
        <v>44007</v>
      </c>
      <c r="O111" s="5">
        <v>12.486119329188721</v>
      </c>
    </row>
    <row r="112" spans="14:15" x14ac:dyDescent="0.25">
      <c r="N112" s="9">
        <v>44008</v>
      </c>
      <c r="O112" s="5">
        <v>9.3158873816441279</v>
      </c>
    </row>
    <row r="113" spans="14:15" x14ac:dyDescent="0.25">
      <c r="N113" s="9">
        <v>44009</v>
      </c>
      <c r="O113" s="5">
        <v>7.3990546510550219</v>
      </c>
    </row>
    <row r="114" spans="14:15" x14ac:dyDescent="0.25">
      <c r="N114" s="9">
        <v>44010</v>
      </c>
      <c r="O114" s="5">
        <v>8.8610157482307486</v>
      </c>
    </row>
    <row r="115" spans="14:15" x14ac:dyDescent="0.25">
      <c r="N115" s="9">
        <v>44011</v>
      </c>
      <c r="O115" s="5">
        <v>11.635910562749235</v>
      </c>
    </row>
    <row r="116" spans="14:15" x14ac:dyDescent="0.25">
      <c r="N116" s="9">
        <v>44012</v>
      </c>
      <c r="O116" s="5">
        <v>12.664674983085893</v>
      </c>
    </row>
    <row r="117" spans="14:15" x14ac:dyDescent="0.25">
      <c r="N117" s="9">
        <v>44013</v>
      </c>
      <c r="O117" s="5">
        <v>12.399859576599781</v>
      </c>
    </row>
    <row r="118" spans="14:15" x14ac:dyDescent="0.25">
      <c r="N118" s="9">
        <v>44014</v>
      </c>
      <c r="O118" s="5">
        <v>13.912311300896132</v>
      </c>
    </row>
    <row r="119" spans="14:15" x14ac:dyDescent="0.25">
      <c r="N119" s="9">
        <v>44015</v>
      </c>
      <c r="O119" s="5">
        <v>12.575177269259516</v>
      </c>
    </row>
    <row r="120" spans="14:15" x14ac:dyDescent="0.25">
      <c r="N120" s="9">
        <v>44016</v>
      </c>
      <c r="O120" s="5">
        <v>11.981988989430199</v>
      </c>
    </row>
    <row r="121" spans="14:15" x14ac:dyDescent="0.25">
      <c r="N121" s="9">
        <v>44017</v>
      </c>
      <c r="O121" s="5">
        <v>12.581964604023426</v>
      </c>
    </row>
    <row r="122" spans="14:15" x14ac:dyDescent="0.25">
      <c r="N122" s="9">
        <v>44018</v>
      </c>
      <c r="O122" s="5">
        <v>17.936875074422751</v>
      </c>
    </row>
    <row r="123" spans="14:15" x14ac:dyDescent="0.25">
      <c r="N123" s="9">
        <v>44019</v>
      </c>
      <c r="O123" s="5">
        <v>16.336449940740565</v>
      </c>
    </row>
    <row r="124" spans="14:15" x14ac:dyDescent="0.25">
      <c r="N124" s="9">
        <v>44020</v>
      </c>
      <c r="O124" s="5">
        <v>17.445198383285764</v>
      </c>
    </row>
    <row r="125" spans="14:15" x14ac:dyDescent="0.25">
      <c r="N125" s="9">
        <v>44021</v>
      </c>
      <c r="O125" s="5">
        <v>17.133093569133141</v>
      </c>
    </row>
    <row r="126" spans="14:15" x14ac:dyDescent="0.25">
      <c r="N126" s="9">
        <v>44022</v>
      </c>
      <c r="O126" s="5">
        <v>18.139606817598654</v>
      </c>
    </row>
    <row r="127" spans="14:15" x14ac:dyDescent="0.25">
      <c r="N127" s="9">
        <v>44023</v>
      </c>
      <c r="O127" s="5">
        <v>18.230300170445069</v>
      </c>
    </row>
    <row r="128" spans="14:15" x14ac:dyDescent="0.25">
      <c r="N128" s="9">
        <v>44024</v>
      </c>
      <c r="O128" s="5">
        <v>18.160022808563578</v>
      </c>
    </row>
    <row r="129" spans="14:15" x14ac:dyDescent="0.25">
      <c r="N129" s="9">
        <v>44025</v>
      </c>
      <c r="O129" s="5">
        <v>18.113849440246845</v>
      </c>
    </row>
    <row r="130" spans="14:15" x14ac:dyDescent="0.25">
      <c r="N130" s="9">
        <v>44026</v>
      </c>
      <c r="O130" s="5">
        <v>18.37354100904043</v>
      </c>
    </row>
    <row r="131" spans="14:15" x14ac:dyDescent="0.25">
      <c r="N131" s="9">
        <v>44027</v>
      </c>
      <c r="O131" s="5">
        <v>21.940558839288659</v>
      </c>
    </row>
    <row r="132" spans="14:15" x14ac:dyDescent="0.25">
      <c r="N132" s="9">
        <v>44028</v>
      </c>
      <c r="O132" s="5">
        <v>22.54742719622568</v>
      </c>
    </row>
    <row r="133" spans="14:15" x14ac:dyDescent="0.25">
      <c r="N133" s="9">
        <v>44029</v>
      </c>
      <c r="O133" s="5">
        <v>24.506329307503794</v>
      </c>
    </row>
    <row r="134" spans="14:15" x14ac:dyDescent="0.25">
      <c r="N134" s="9">
        <v>44030</v>
      </c>
      <c r="O134" s="5">
        <v>26.422339025304431</v>
      </c>
    </row>
    <row r="135" spans="14:15" x14ac:dyDescent="0.25">
      <c r="N135" s="9">
        <v>44031</v>
      </c>
      <c r="O135" s="5">
        <v>26.456121385274699</v>
      </c>
    </row>
    <row r="136" spans="14:15" x14ac:dyDescent="0.25">
      <c r="N136" s="9">
        <v>44032</v>
      </c>
      <c r="O136" s="5">
        <v>21.492183153140378</v>
      </c>
    </row>
    <row r="137" spans="14:15" x14ac:dyDescent="0.25">
      <c r="N137" s="9">
        <v>44033</v>
      </c>
      <c r="O137" s="5">
        <v>24.090942589726584</v>
      </c>
    </row>
    <row r="138" spans="14:15" x14ac:dyDescent="0.25">
      <c r="N138" s="9">
        <v>44034</v>
      </c>
      <c r="O138" s="5">
        <v>21.917016925825862</v>
      </c>
    </row>
    <row r="139" spans="14:15" x14ac:dyDescent="0.25">
      <c r="N139" s="9">
        <v>44035</v>
      </c>
      <c r="O139" s="5">
        <v>24.10551792003708</v>
      </c>
    </row>
    <row r="140" spans="14:15" x14ac:dyDescent="0.25">
      <c r="N140" s="9">
        <v>44036</v>
      </c>
      <c r="O140" s="5">
        <v>27.802141909507704</v>
      </c>
    </row>
    <row r="141" spans="14:15" x14ac:dyDescent="0.25">
      <c r="N141" s="9">
        <v>44037</v>
      </c>
      <c r="O141" s="5">
        <v>30.520958261466546</v>
      </c>
    </row>
    <row r="142" spans="14:15" x14ac:dyDescent="0.25">
      <c r="N142" s="9">
        <v>44038</v>
      </c>
      <c r="O142" s="5">
        <v>24.030452764336257</v>
      </c>
    </row>
    <row r="143" spans="14:15" x14ac:dyDescent="0.25">
      <c r="N143" s="9">
        <v>44039</v>
      </c>
      <c r="O143" s="5">
        <v>21.213526543297469</v>
      </c>
    </row>
    <row r="144" spans="14:15" x14ac:dyDescent="0.25">
      <c r="N144" s="9">
        <v>44040</v>
      </c>
      <c r="O144" s="5">
        <v>25.298602333451107</v>
      </c>
    </row>
    <row r="145" spans="14:15" x14ac:dyDescent="0.25">
      <c r="N145" s="9">
        <v>44041</v>
      </c>
      <c r="O145" s="5">
        <v>27.095885888364485</v>
      </c>
    </row>
    <row r="146" spans="14:15" x14ac:dyDescent="0.25">
      <c r="N146" s="9">
        <v>44042</v>
      </c>
      <c r="O146" s="5">
        <v>24.587200237582596</v>
      </c>
    </row>
    <row r="147" spans="14:15" x14ac:dyDescent="0.25">
      <c r="N147" s="9">
        <v>44043</v>
      </c>
      <c r="O147" s="5">
        <v>32.795970772235606</v>
      </c>
    </row>
    <row r="148" spans="14:15" x14ac:dyDescent="0.25">
      <c r="N148" s="9">
        <v>44044</v>
      </c>
      <c r="O148" s="5">
        <v>30.417587041127593</v>
      </c>
    </row>
    <row r="149" spans="14:15" x14ac:dyDescent="0.25">
      <c r="N149" s="9">
        <v>44045</v>
      </c>
      <c r="O149" s="5">
        <v>33.720375144130841</v>
      </c>
    </row>
    <row r="150" spans="14:15" x14ac:dyDescent="0.25">
      <c r="N150" s="9">
        <v>44046</v>
      </c>
      <c r="O150" s="5">
        <v>26.914801717360287</v>
      </c>
    </row>
    <row r="151" spans="14:15" x14ac:dyDescent="0.25">
      <c r="N151" s="9">
        <v>44047</v>
      </c>
      <c r="O151" s="5">
        <v>22.326646141965199</v>
      </c>
    </row>
    <row r="152" spans="14:15" x14ac:dyDescent="0.25">
      <c r="N152" s="9">
        <v>44048</v>
      </c>
      <c r="O152" s="5">
        <v>27.284210079395404</v>
      </c>
    </row>
    <row r="153" spans="14:15" x14ac:dyDescent="0.25">
      <c r="N153" s="9">
        <v>44049</v>
      </c>
      <c r="O153" s="5">
        <v>29.432524349637649</v>
      </c>
    </row>
    <row r="154" spans="14:15" x14ac:dyDescent="0.25">
      <c r="N154" s="9">
        <v>44050</v>
      </c>
      <c r="O154" s="5">
        <v>35.066973469667644</v>
      </c>
    </row>
    <row r="155" spans="14:15" x14ac:dyDescent="0.25">
      <c r="N155" s="9">
        <v>44051</v>
      </c>
      <c r="O155" s="5">
        <v>38.784265386606286</v>
      </c>
    </row>
    <row r="156" spans="14:15" x14ac:dyDescent="0.25">
      <c r="N156" s="9">
        <v>44052</v>
      </c>
      <c r="O156" s="5">
        <v>36.56811238329098</v>
      </c>
    </row>
    <row r="157" spans="14:15" x14ac:dyDescent="0.25">
      <c r="N157" s="9">
        <v>44053</v>
      </c>
      <c r="O157" s="5">
        <v>28.808986606499925</v>
      </c>
    </row>
    <row r="158" spans="14:15" x14ac:dyDescent="0.25">
      <c r="N158" s="9">
        <v>44054</v>
      </c>
      <c r="O158" s="5">
        <v>25.919026210820796</v>
      </c>
    </row>
    <row r="159" spans="14:15" x14ac:dyDescent="0.25">
      <c r="N159" s="9">
        <v>44055</v>
      </c>
      <c r="O159" s="5">
        <v>23.380035456869248</v>
      </c>
    </row>
    <row r="160" spans="14:15" x14ac:dyDescent="0.25">
      <c r="N160" s="9">
        <v>44056</v>
      </c>
      <c r="O160" s="5">
        <v>21.465244278917428</v>
      </c>
    </row>
    <row r="161" spans="14:15" x14ac:dyDescent="0.25">
      <c r="N161" s="9">
        <v>44057</v>
      </c>
      <c r="O161" s="5">
        <v>28.067192918927653</v>
      </c>
    </row>
    <row r="162" spans="14:15" x14ac:dyDescent="0.25">
      <c r="N162" s="9">
        <v>44058</v>
      </c>
      <c r="O162" s="5">
        <v>30.006412872383841</v>
      </c>
    </row>
    <row r="163" spans="14:15" x14ac:dyDescent="0.25">
      <c r="N163" s="9">
        <v>44059</v>
      </c>
      <c r="O163" s="5">
        <v>28.534624923297198</v>
      </c>
    </row>
    <row r="164" spans="14:15" x14ac:dyDescent="0.25">
      <c r="N164" s="9">
        <v>44060</v>
      </c>
      <c r="O164" s="5">
        <v>24.993743321703992</v>
      </c>
    </row>
    <row r="165" spans="14:15" x14ac:dyDescent="0.25">
      <c r="N165" s="9">
        <v>44061</v>
      </c>
      <c r="O165" s="5">
        <v>26.625279412633812</v>
      </c>
    </row>
    <row r="166" spans="14:15" x14ac:dyDescent="0.25">
      <c r="N166" s="9">
        <v>44062</v>
      </c>
      <c r="O166" s="5">
        <v>29.686666839518356</v>
      </c>
    </row>
    <row r="167" spans="14:15" x14ac:dyDescent="0.25">
      <c r="N167" s="9">
        <v>44063</v>
      </c>
      <c r="O167" s="5">
        <v>25.4417365280257</v>
      </c>
    </row>
    <row r="168" spans="14:15" x14ac:dyDescent="0.25">
      <c r="N168" s="9">
        <v>44064</v>
      </c>
      <c r="O168" s="5">
        <v>26.425510744491344</v>
      </c>
    </row>
    <row r="169" spans="14:15" x14ac:dyDescent="0.25">
      <c r="N169" s="9">
        <v>44065</v>
      </c>
      <c r="O169" s="5">
        <v>30.027681315735332</v>
      </c>
    </row>
    <row r="170" spans="14:15" x14ac:dyDescent="0.25">
      <c r="N170" s="9">
        <v>44066</v>
      </c>
      <c r="O170" s="5">
        <v>27.554193910822566</v>
      </c>
    </row>
    <row r="171" spans="14:15" x14ac:dyDescent="0.25">
      <c r="N171" s="9">
        <v>44067</v>
      </c>
      <c r="O171" s="5">
        <v>35.084632381261279</v>
      </c>
    </row>
    <row r="172" spans="14:15" x14ac:dyDescent="0.25">
      <c r="N172" s="9">
        <v>44068</v>
      </c>
      <c r="O172" s="5">
        <v>24.122791831420916</v>
      </c>
    </row>
    <row r="173" spans="14:15" x14ac:dyDescent="0.25">
      <c r="N173" s="9">
        <v>44069</v>
      </c>
      <c r="O173" s="5">
        <v>31.309904153354633</v>
      </c>
    </row>
    <row r="174" spans="14:15" x14ac:dyDescent="0.25">
      <c r="N174" s="9">
        <v>44070</v>
      </c>
      <c r="O174" s="5">
        <v>25.100728927876247</v>
      </c>
    </row>
    <row r="175" spans="14:15" x14ac:dyDescent="0.25">
      <c r="N175" s="9">
        <v>44071</v>
      </c>
      <c r="O175" s="5">
        <v>34.062883699984866</v>
      </c>
    </row>
    <row r="176" spans="14:15" x14ac:dyDescent="0.25">
      <c r="N176" s="9">
        <v>44072</v>
      </c>
      <c r="O176" s="5">
        <v>46.198630136986303</v>
      </c>
    </row>
    <row r="177" spans="14:15" x14ac:dyDescent="0.25">
      <c r="N177" s="9">
        <v>44073</v>
      </c>
      <c r="O177" s="5">
        <v>45.462719056106756</v>
      </c>
    </row>
    <row r="178" spans="14:15" x14ac:dyDescent="0.25">
      <c r="N178" s="9">
        <v>44074</v>
      </c>
      <c r="O178" s="5">
        <v>28.889352218971315</v>
      </c>
    </row>
    <row r="179" spans="14:15" x14ac:dyDescent="0.25">
      <c r="N179" s="9">
        <v>44075</v>
      </c>
      <c r="O179" s="5">
        <v>27.757668823809002</v>
      </c>
    </row>
    <row r="180" spans="14:15" x14ac:dyDescent="0.25">
      <c r="N180" s="9">
        <v>44076</v>
      </c>
      <c r="O180" s="5">
        <v>25.963844101176381</v>
      </c>
    </row>
    <row r="181" spans="14:15" x14ac:dyDescent="0.25">
      <c r="N181" s="9">
        <v>44077</v>
      </c>
      <c r="O181" s="5">
        <v>27.084221044891493</v>
      </c>
    </row>
    <row r="182" spans="14:15" x14ac:dyDescent="0.25">
      <c r="N182" s="9">
        <v>44078</v>
      </c>
      <c r="O182" s="5">
        <v>28.643673957114885</v>
      </c>
    </row>
    <row r="183" spans="14:15" x14ac:dyDescent="0.25">
      <c r="N183" s="9">
        <v>44079</v>
      </c>
      <c r="O183" s="5">
        <v>40.908451639619649</v>
      </c>
    </row>
    <row r="184" spans="14:15" x14ac:dyDescent="0.25">
      <c r="N184" s="9">
        <v>44080</v>
      </c>
      <c r="O184" s="5">
        <v>44.027933794707032</v>
      </c>
    </row>
    <row r="185" spans="14:15" x14ac:dyDescent="0.25">
      <c r="N185" s="9">
        <v>44081</v>
      </c>
      <c r="O185" s="5">
        <v>25.20895151053551</v>
      </c>
    </row>
    <row r="186" spans="14:15" x14ac:dyDescent="0.25">
      <c r="N186" s="9">
        <v>44082</v>
      </c>
      <c r="O186" s="5">
        <v>26.784595619073908</v>
      </c>
    </row>
    <row r="187" spans="14:15" x14ac:dyDescent="0.25">
      <c r="N187" s="9">
        <v>44083</v>
      </c>
      <c r="O187" s="5">
        <v>27.836456109203446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A31476689</value>
    </field>
    <field name="Objective-Title">
      <value order="0">Transport and travel - 6 monthly report - data and charts - publication version</value>
    </field>
    <field name="Objective-Description">
      <value order="0"/>
    </field>
    <field name="Objective-CreationStamp">
      <value order="0">2021-01-05T17:31:22Z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2021-01-07T15:29:57Z</value>
    </field>
    <field name="Objective-Owner">
      <value order="0">Nightingale, Mark M (U441676)</value>
    </field>
    <field name="Objective-Path">
      <value order="0">Objective Global Folder:SG File Plan:Business and industry:Transport:General:Research and analysis: Transport - general:Covid-19 Research and Analysis: Miscellaneous Social Research: 2020-2025</value>
    </field>
    <field name="Objective-Parent">
      <value order="0">Covid-19 Research and Analysis: Miscellaneous Social Research: 2020-2025</value>
    </field>
    <field name="Objective-State">
      <value order="0">Being Drafted</value>
    </field>
    <field name="Objective-VersionId">
      <value order="0">vA45887527</value>
    </field>
    <field name="Objective-Version">
      <value order="0">1.2</value>
    </field>
    <field name="Objective-VersionNumber">
      <value order="0">5</value>
    </field>
    <field name="Objective-VersionComment">
      <value order="0">fix fig 7 data and add title</value>
    </field>
    <field name="Objective-FileNumber">
      <value order="0">PROJ/40723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Contents</vt:lpstr>
      <vt:lpstr>Timeline graphic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Figures 17-20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Nightingale</dc:creator>
  <cp:lastModifiedBy>U443364</cp:lastModifiedBy>
  <dcterms:created xsi:type="dcterms:W3CDTF">2020-09-10T12:17:09Z</dcterms:created>
  <dcterms:modified xsi:type="dcterms:W3CDTF">2021-01-13T12:15:19Z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A31476689</vt:lpwstr>
  </property>
  <property fmtid="{D5CDD505-2E9C-101B-9397-08002B2CF9AE}" pid="4" name="Objective-Title">
    <vt:lpwstr>Transport and travel - 6 monthly report - data and charts - publication version</vt:lpwstr>
  </property>
  <property fmtid="{D5CDD505-2E9C-101B-9397-08002B2CF9AE}" pid="5" name="Objective-Description">
    <vt:lpwstr/>
  </property>
  <property fmtid="{D5CDD505-2E9C-101B-9397-08002B2CF9AE}" pid="6" name="Objective-CreationStamp">
    <vt:filetime>2021-01-05T17:31:22Z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2021-01-07T15:29:57Z</vt:filetime>
  </property>
  <property fmtid="{D5CDD505-2E9C-101B-9397-08002B2CF9AE}" pid="11" name="Objective-Owner">
    <vt:lpwstr>Nightingale, Mark M (U441676)</vt:lpwstr>
  </property>
  <property fmtid="{D5CDD505-2E9C-101B-9397-08002B2CF9AE}" pid="12" name="Objective-Path">
    <vt:lpwstr>Objective Global Folder:SG File Plan:Business and industry:Transport:General:Research and analysis: Transport - general:Covid-19 Research and Analysis: Miscellaneous Social Research: 2020-2025</vt:lpwstr>
  </property>
  <property fmtid="{D5CDD505-2E9C-101B-9397-08002B2CF9AE}" pid="13" name="Objective-Parent">
    <vt:lpwstr>Covid-19 Research and Analysis: Miscellaneous Social Research: 2020-2025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vA45887527</vt:lpwstr>
  </property>
  <property fmtid="{D5CDD505-2E9C-101B-9397-08002B2CF9AE}" pid="16" name="Objective-Version">
    <vt:lpwstr>1.2</vt:lpwstr>
  </property>
  <property fmtid="{D5CDD505-2E9C-101B-9397-08002B2CF9AE}" pid="17" name="Objective-VersionNumber">
    <vt:r8>5</vt:r8>
  </property>
  <property fmtid="{D5CDD505-2E9C-101B-9397-08002B2CF9AE}" pid="18" name="Objective-VersionComment">
    <vt:lpwstr>fix fig 7 data and add title</vt:lpwstr>
  </property>
  <property fmtid="{D5CDD505-2E9C-101B-9397-08002B2CF9AE}" pid="19" name="Objective-FileNumber">
    <vt:lpwstr>PROJ/40723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access to SG Fileplan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Objective-Required Redaction">
    <vt:lpwstr/>
  </property>
</Properties>
</file>