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330"/>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 r:id="rId9"/>
  </externalReferences>
  <definedNames>
    <definedName name="\A">#REF!</definedName>
    <definedName name="\B">#REF!</definedName>
    <definedName name="\C">#REF!</definedName>
    <definedName name="\D">#REF!</definedName>
    <definedName name="\E">#REF!</definedName>
    <definedName name="\F">#REF!</definedName>
    <definedName name="\G">#REF!</definedName>
    <definedName name="_Fill" hidden="1">#REF!</definedName>
    <definedName name="_Order1" hidden="1">255</definedName>
    <definedName name="compnum">#REF!</definedName>
    <definedName name="KEYA">'[2]Table A'!$AC$26</definedName>
    <definedName name="MACROS">[3]Table!$M$1:$IG$8163</definedName>
    <definedName name="MACROS2">#REF!</definedName>
    <definedName name="new" hidden="1">#REF!</definedName>
    <definedName name="_new2">#REF!</definedName>
    <definedName name="_xlnm.Print_Area" localSheetId="0">'Table C-D'!$A$1:$L$78</definedName>
    <definedName name="_xlnm.Print_Area" localSheetId="1">'Table E-F'!$A$1:$L$56</definedName>
    <definedName name="_xlnm.Print_Area" localSheetId="2">'Table G'!$A$1:$M$53</definedName>
    <definedName name="_xlnm.Print_Area" localSheetId="3">'Table G2'!$A$1:$M$42</definedName>
    <definedName name="_xlnm.Print_Area" localSheetId="4">'Table H'!$A$1:$H$76</definedName>
    <definedName name="SHEETA">#REF!</definedName>
    <definedName name="SHEETB">#REF!</definedName>
    <definedName name="SHEETC">#REF!</definedName>
    <definedName name="SHEETE">#REF!</definedName>
    <definedName name="SHEETF">#REF!</definedName>
    <definedName name="SHEETG">#REF!</definedName>
    <definedName name="TIME">[3]Table!$E$1:$IG$8163</definedName>
    <definedName name="TIME2">#REF!</definedName>
    <definedName name="WHOLE">[3]Table!$BZ$371</definedName>
    <definedName name="WHOLE2">#REF!</definedName>
  </definedNames>
  <calcPr calcId="145621"/>
</workbook>
</file>

<file path=xl/calcChain.xml><?xml version="1.0" encoding="utf-8"?>
<calcChain xmlns="http://schemas.openxmlformats.org/spreadsheetml/2006/main">
  <c r="B60" i="2" l="1"/>
  <c r="D47" i="2" s="1"/>
  <c r="C60" i="2"/>
  <c r="B38" i="2" s="1"/>
  <c r="F60" i="2"/>
  <c r="H48" i="2" s="1"/>
  <c r="G60" i="2"/>
  <c r="G38" i="2" s="1"/>
  <c r="J60" i="2"/>
  <c r="F17" i="1"/>
  <c r="G17" i="1"/>
  <c r="G22" i="1" s="1"/>
  <c r="H17" i="1"/>
  <c r="B20" i="1"/>
  <c r="C20" i="1"/>
  <c r="D20" i="1"/>
  <c r="F20" i="1"/>
  <c r="G20" i="1"/>
  <c r="H20" i="1"/>
  <c r="B21" i="1"/>
  <c r="C21" i="1"/>
  <c r="D21" i="1"/>
  <c r="F21" i="1"/>
  <c r="G21" i="1"/>
  <c r="H21" i="1"/>
  <c r="B22" i="1"/>
  <c r="C22" i="1"/>
  <c r="D22" i="1"/>
  <c r="F22" i="1"/>
  <c r="H22" i="1"/>
  <c r="F33" i="1"/>
  <c r="G33" i="1"/>
  <c r="H33" i="1"/>
  <c r="B36" i="1"/>
  <c r="C36" i="1"/>
  <c r="D36" i="1"/>
  <c r="F36" i="1"/>
  <c r="G36" i="1"/>
  <c r="H36" i="1"/>
  <c r="B37" i="1"/>
  <c r="C37" i="1"/>
  <c r="D37" i="1"/>
  <c r="F37" i="1"/>
  <c r="G37" i="1"/>
  <c r="H37" i="1"/>
  <c r="B38" i="1"/>
  <c r="C38" i="1"/>
  <c r="D38" i="1"/>
  <c r="F38" i="1"/>
  <c r="G38" i="1"/>
  <c r="H38" i="1"/>
  <c r="B50" i="1"/>
  <c r="C50" i="1"/>
  <c r="D50" i="1"/>
  <c r="F50" i="1"/>
  <c r="G50" i="1"/>
  <c r="H50" i="1"/>
  <c r="J50" i="1"/>
  <c r="K50" i="1"/>
  <c r="L50" i="1"/>
  <c r="B51" i="1"/>
  <c r="C51" i="1"/>
  <c r="D51" i="1"/>
  <c r="F51" i="1"/>
  <c r="G51" i="1"/>
  <c r="H51" i="1"/>
  <c r="J51" i="1"/>
  <c r="K51" i="1"/>
  <c r="L51" i="1"/>
  <c r="B52" i="1"/>
  <c r="C52" i="1"/>
  <c r="D52" i="1"/>
  <c r="F52" i="1"/>
  <c r="G52" i="1"/>
  <c r="H52" i="1"/>
  <c r="J52" i="1"/>
  <c r="K52" i="1"/>
  <c r="L52" i="1"/>
  <c r="B53" i="1"/>
  <c r="C53" i="1"/>
  <c r="D53" i="1"/>
  <c r="F53" i="1"/>
  <c r="G53" i="1"/>
  <c r="H53" i="1"/>
  <c r="J53" i="1"/>
  <c r="K53" i="1"/>
  <c r="L53" i="1"/>
  <c r="B54" i="1"/>
  <c r="C54" i="1"/>
  <c r="D54" i="1"/>
  <c r="F54" i="1"/>
  <c r="G54" i="1"/>
  <c r="K54" i="1" s="1"/>
  <c r="H54" i="1"/>
  <c r="J54" i="1"/>
  <c r="L54" i="1"/>
  <c r="B55" i="1"/>
  <c r="C55" i="1"/>
  <c r="D55" i="1"/>
  <c r="F55" i="1"/>
  <c r="J55" i="1" s="1"/>
  <c r="G55" i="1"/>
  <c r="H55" i="1"/>
  <c r="K55" i="1"/>
  <c r="L55" i="1"/>
  <c r="B59" i="1"/>
  <c r="C59" i="1"/>
  <c r="D59" i="1"/>
  <c r="F59" i="1"/>
  <c r="G59" i="1"/>
  <c r="H59" i="1"/>
  <c r="B60" i="1"/>
  <c r="C60" i="1"/>
  <c r="D60" i="1"/>
  <c r="F60" i="1"/>
  <c r="G60" i="1"/>
  <c r="H60" i="1"/>
  <c r="B66" i="1"/>
  <c r="J66" i="1" s="1"/>
  <c r="C66" i="1"/>
  <c r="D66" i="1"/>
  <c r="F66" i="1"/>
  <c r="G66" i="1"/>
  <c r="K66" i="1" s="1"/>
  <c r="H66" i="1"/>
  <c r="L66" i="1"/>
  <c r="B67" i="1"/>
  <c r="J67" i="1" s="1"/>
  <c r="C67" i="1"/>
  <c r="D67" i="1"/>
  <c r="F67" i="1"/>
  <c r="G67" i="1"/>
  <c r="H67" i="1"/>
  <c r="K67" i="1"/>
  <c r="L67" i="1"/>
  <c r="B68" i="1"/>
  <c r="C68" i="1"/>
  <c r="D68" i="1"/>
  <c r="L68" i="1" s="1"/>
  <c r="F68" i="1"/>
  <c r="G68" i="1"/>
  <c r="H68" i="1"/>
  <c r="J68" i="1"/>
  <c r="K68" i="1"/>
  <c r="B69" i="1"/>
  <c r="C69" i="1"/>
  <c r="K69" i="1" s="1"/>
  <c r="D69" i="1"/>
  <c r="L69" i="1" s="1"/>
  <c r="F69" i="1"/>
  <c r="G69" i="1"/>
  <c r="H69" i="1"/>
  <c r="J69" i="1"/>
  <c r="B70" i="1"/>
  <c r="J70" i="1" s="1"/>
  <c r="C70" i="1"/>
  <c r="K70" i="1" s="1"/>
  <c r="D70" i="1"/>
  <c r="F70" i="1"/>
  <c r="G70" i="1"/>
  <c r="H70" i="1"/>
  <c r="L70" i="1"/>
  <c r="B71" i="1"/>
  <c r="J71" i="1" s="1"/>
  <c r="C71" i="1"/>
  <c r="D71" i="1"/>
  <c r="F71" i="1"/>
  <c r="F75" i="1" s="1"/>
  <c r="G71" i="1"/>
  <c r="H71" i="1"/>
  <c r="K71" i="1"/>
  <c r="L71" i="1"/>
  <c r="B75" i="1"/>
  <c r="C75" i="1"/>
  <c r="D75" i="1"/>
  <c r="G75" i="1"/>
  <c r="H75" i="1"/>
  <c r="B76" i="1"/>
  <c r="C76" i="1"/>
  <c r="D76" i="1"/>
  <c r="F76" i="1"/>
  <c r="G76" i="1"/>
  <c r="H76" i="1"/>
  <c r="C102" i="1"/>
  <c r="C72" i="1" s="1"/>
  <c r="D102" i="1"/>
  <c r="D56" i="1" s="1"/>
  <c r="G102" i="1"/>
  <c r="H72" i="1" s="1"/>
  <c r="H77" i="1" s="1"/>
  <c r="H102" i="1"/>
  <c r="F56" i="1" s="1"/>
  <c r="F61" i="1" s="1"/>
  <c r="C105" i="1"/>
  <c r="D105" i="1"/>
  <c r="G105" i="1"/>
  <c r="H105" i="1"/>
  <c r="C106" i="1"/>
  <c r="D106" i="1"/>
  <c r="G106" i="1"/>
  <c r="H106" i="1"/>
  <c r="C107" i="1"/>
  <c r="D107" i="1"/>
  <c r="G107" i="1"/>
  <c r="H107" i="1"/>
  <c r="C77" i="1" l="1"/>
  <c r="K72" i="1"/>
  <c r="D61" i="1"/>
  <c r="J38" i="2"/>
  <c r="L47" i="2"/>
  <c r="G72" i="1"/>
  <c r="G77" i="1" s="1"/>
  <c r="B72" i="1"/>
  <c r="H56" i="1"/>
  <c r="H61" i="1" s="1"/>
  <c r="C56" i="1"/>
  <c r="G52" i="2"/>
  <c r="B52" i="2"/>
  <c r="H51" i="2"/>
  <c r="C51" i="2"/>
  <c r="K51" i="2" s="1"/>
  <c r="D50" i="2"/>
  <c r="F49" i="2"/>
  <c r="G48" i="2"/>
  <c r="B48" i="2"/>
  <c r="H47" i="2"/>
  <c r="C47" i="2"/>
  <c r="D43" i="2"/>
  <c r="F42" i="2"/>
  <c r="G41" i="2"/>
  <c r="B41" i="2"/>
  <c r="H40" i="2"/>
  <c r="C40" i="2"/>
  <c r="K40" i="2" s="1"/>
  <c r="D39" i="2"/>
  <c r="F38" i="2"/>
  <c r="F72" i="1"/>
  <c r="F77" i="1" s="1"/>
  <c r="G56" i="1"/>
  <c r="G61" i="1" s="1"/>
  <c r="B56" i="1"/>
  <c r="F52" i="2"/>
  <c r="G51" i="2"/>
  <c r="B51" i="2"/>
  <c r="J51" i="2" s="1"/>
  <c r="H50" i="2"/>
  <c r="C50" i="2"/>
  <c r="D49" i="2"/>
  <c r="L49" i="2" s="1"/>
  <c r="F48" i="2"/>
  <c r="G47" i="2"/>
  <c r="B47" i="2"/>
  <c r="H43" i="2"/>
  <c r="C43" i="2"/>
  <c r="K43" i="2" s="1"/>
  <c r="D42" i="2"/>
  <c r="F41" i="2"/>
  <c r="G40" i="2"/>
  <c r="B40" i="2"/>
  <c r="J40" i="2" s="1"/>
  <c r="H39" i="2"/>
  <c r="C39" i="2"/>
  <c r="D38" i="2"/>
  <c r="L38" i="2" s="1"/>
  <c r="D72" i="1"/>
  <c r="K60" i="2"/>
  <c r="D52" i="2"/>
  <c r="F51" i="2"/>
  <c r="G50" i="2"/>
  <c r="B50" i="2"/>
  <c r="H49" i="2"/>
  <c r="C49" i="2"/>
  <c r="D48" i="2"/>
  <c r="L48" i="2" s="1"/>
  <c r="F47" i="2"/>
  <c r="G43" i="2"/>
  <c r="B43" i="2"/>
  <c r="H42" i="2"/>
  <c r="C42" i="2"/>
  <c r="D41" i="2"/>
  <c r="F40" i="2"/>
  <c r="G39" i="2"/>
  <c r="B39" i="2"/>
  <c r="H38" i="2"/>
  <c r="C38" i="2"/>
  <c r="K38" i="2" s="1"/>
  <c r="H52" i="2"/>
  <c r="C52" i="2"/>
  <c r="K52" i="2" s="1"/>
  <c r="D51" i="2"/>
  <c r="F50" i="2"/>
  <c r="G49" i="2"/>
  <c r="B49" i="2"/>
  <c r="J49" i="2" s="1"/>
  <c r="C48" i="2"/>
  <c r="F43" i="2"/>
  <c r="G42" i="2"/>
  <c r="B42" i="2"/>
  <c r="H41" i="2"/>
  <c r="C41" i="2"/>
  <c r="K41" i="2" s="1"/>
  <c r="D40" i="2"/>
  <c r="L40" i="2" s="1"/>
  <c r="F39" i="2"/>
  <c r="D77" i="1" l="1"/>
  <c r="L72" i="1"/>
  <c r="J43" i="2"/>
  <c r="L43" i="2"/>
  <c r="K48" i="2"/>
  <c r="L51" i="2"/>
  <c r="L41" i="2"/>
  <c r="L52" i="2"/>
  <c r="K39" i="2"/>
  <c r="J47" i="2"/>
  <c r="K50" i="2"/>
  <c r="J41" i="2"/>
  <c r="K47" i="2"/>
  <c r="J52" i="2"/>
  <c r="B77" i="1"/>
  <c r="J72" i="1"/>
  <c r="L56" i="1"/>
  <c r="K49" i="2"/>
  <c r="J42" i="2"/>
  <c r="J39" i="2"/>
  <c r="K42" i="2"/>
  <c r="J50" i="2"/>
  <c r="L42" i="2"/>
  <c r="J56" i="1"/>
  <c r="B61" i="1"/>
  <c r="L39" i="2"/>
  <c r="L50" i="2"/>
  <c r="C61" i="1"/>
  <c r="K56" i="1"/>
  <c r="J48" i="2"/>
</calcChain>
</file>

<file path=xl/sharedStrings.xml><?xml version="1.0" encoding="utf-8"?>
<sst xmlns="http://schemas.openxmlformats.org/spreadsheetml/2006/main" count="455" uniqueCount="116">
  <si>
    <t>2009-13ave. on 04-08 ave</t>
  </si>
  <si>
    <t>2013 on 2004-08 ave.</t>
  </si>
  <si>
    <t>2013 on 2012</t>
  </si>
  <si>
    <t>Percent change:</t>
  </si>
  <si>
    <t>2009-13 average</t>
  </si>
  <si>
    <t>2004-08 average</t>
  </si>
  <si>
    <t>Total</t>
  </si>
  <si>
    <t>Child</t>
  </si>
  <si>
    <t xml:space="preserve">         England &amp; Wales</t>
  </si>
  <si>
    <t xml:space="preserve">              Scotland</t>
  </si>
  <si>
    <t>Mid year population estimates</t>
  </si>
  <si>
    <r>
      <t>1</t>
    </r>
    <r>
      <rPr>
        <sz val="10"/>
        <rFont val="Arial"/>
        <family val="2"/>
      </rPr>
      <t xml:space="preserve"> Child 0-15 years</t>
    </r>
  </si>
  <si>
    <t>2009-13 ave. on 04-08 ave</t>
  </si>
  <si>
    <t>(b)  Per cent changes:</t>
  </si>
  <si>
    <t>2009-2013 ave</t>
  </si>
  <si>
    <t>2004-08 ave</t>
  </si>
  <si>
    <t>(a)  Rates per 1,000 population</t>
  </si>
  <si>
    <t>percentages</t>
  </si>
  <si>
    <r>
      <t>2. Reported child casualties</t>
    </r>
    <r>
      <rPr>
        <b/>
        <vertAlign val="superscript"/>
        <sz val="16"/>
        <rFont val="Arial"/>
        <family val="2"/>
      </rPr>
      <t>1</t>
    </r>
  </si>
  <si>
    <t>1.  All Ages</t>
  </si>
  <si>
    <t>severities</t>
  </si>
  <si>
    <t>Serious</t>
  </si>
  <si>
    <t>Killed</t>
  </si>
  <si>
    <t>All</t>
  </si>
  <si>
    <t>Scotland % of England &amp; Wales</t>
  </si>
  <si>
    <t>England &amp; Wales</t>
  </si>
  <si>
    <t>Scotland</t>
  </si>
  <si>
    <t>Rates per 1,000 population  :  All ages and child casualties</t>
  </si>
  <si>
    <r>
      <t xml:space="preserve">Table D: </t>
    </r>
    <r>
      <rPr>
        <sz val="16"/>
        <rFont val="Arial"/>
        <family val="2"/>
      </rPr>
      <t>Reported casualties in Scotland, England &amp; Wales by severity</t>
    </r>
  </si>
  <si>
    <t>(a)  Numbers</t>
  </si>
  <si>
    <t xml:space="preserve">           England &amp; Wales</t>
  </si>
  <si>
    <t>Number of casualties  :  All ages and child casualties</t>
  </si>
  <si>
    <r>
      <t xml:space="preserve">Table C: </t>
    </r>
    <r>
      <rPr>
        <sz val="16"/>
        <rFont val="Arial"/>
        <family val="2"/>
      </rPr>
      <t>Reported casualties in Scotland, England &amp; Wales by severity</t>
    </r>
  </si>
  <si>
    <t>GB</t>
  </si>
  <si>
    <t>population estimates 2013</t>
  </si>
  <si>
    <t>Other</t>
  </si>
  <si>
    <t>Bus/coach</t>
  </si>
  <si>
    <t>Car</t>
  </si>
  <si>
    <t>Pedal cycle</t>
  </si>
  <si>
    <t>Pedestrian</t>
  </si>
  <si>
    <r>
      <t>2. Child casualties</t>
    </r>
    <r>
      <rPr>
        <b/>
        <vertAlign val="superscript"/>
        <sz val="16"/>
        <rFont val="Arial"/>
        <family val="2"/>
      </rPr>
      <t>1</t>
    </r>
  </si>
  <si>
    <t>1. All ages</t>
  </si>
  <si>
    <t>Rate per 1,000 population :  All ages and child casualties</t>
  </si>
  <si>
    <r>
      <t xml:space="preserve">Table F: </t>
    </r>
    <r>
      <rPr>
        <sz val="16"/>
        <rFont val="Arial"/>
        <family val="2"/>
      </rPr>
      <t>Reported casualties in Scotland, England &amp; Wales by mode of transport and severity, 2013</t>
    </r>
  </si>
  <si>
    <r>
      <t xml:space="preserve">Table E: </t>
    </r>
    <r>
      <rPr>
        <sz val="16"/>
        <rFont val="Arial"/>
        <family val="2"/>
      </rPr>
      <t>Reported casualties in Scotland, England &amp; Wales by mode of transport and severity, 2013</t>
    </r>
  </si>
  <si>
    <t xml:space="preserve">2 Source: International Road Traffic and Accident Database (OECD), ETSC, EUROSTAT and CARE (EU road accidents database).   </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</si>
  <si>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</si>
  <si>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Republic of Korea</t>
  </si>
  <si>
    <t>United States of America</t>
  </si>
  <si>
    <t>Lithuania</t>
  </si>
  <si>
    <t>Romania</t>
  </si>
  <si>
    <t>Poland</t>
  </si>
  <si>
    <t>Latvia</t>
  </si>
  <si>
    <t>Greece</t>
  </si>
  <si>
    <t>Croatia</t>
  </si>
  <si>
    <t>Bulgaria</t>
  </si>
  <si>
    <t>Luxembourg</t>
  </si>
  <si>
    <t>New Zealand</t>
  </si>
  <si>
    <t>Portugal</t>
  </si>
  <si>
    <t>Belgium</t>
  </si>
  <si>
    <t>Czech Republic</t>
  </si>
  <si>
    <t>Estonia</t>
  </si>
  <si>
    <t>Slovenia</t>
  </si>
  <si>
    <t>Hungary</t>
  </si>
  <si>
    <t>Austria</t>
  </si>
  <si>
    <t>Italy</t>
  </si>
  <si>
    <t>Australia</t>
  </si>
  <si>
    <t>Cyprus</t>
  </si>
  <si>
    <t>France</t>
  </si>
  <si>
    <t>Slovakia</t>
  </si>
  <si>
    <t>Finland</t>
  </si>
  <si>
    <t>Iceland</t>
  </si>
  <si>
    <t>Germany</t>
  </si>
  <si>
    <t>Malta</t>
  </si>
  <si>
    <t>Japan</t>
  </si>
  <si>
    <t>Irish Republic</t>
  </si>
  <si>
    <t>Spain</t>
  </si>
  <si>
    <t>Netherlands</t>
  </si>
  <si>
    <t>Switzerland</t>
  </si>
  <si>
    <t>Norway</t>
  </si>
  <si>
    <t>Israel</t>
  </si>
  <si>
    <t>Wales</t>
  </si>
  <si>
    <t>Denmark</t>
  </si>
  <si>
    <t>Sweden</t>
  </si>
  <si>
    <t>Great Britain</t>
  </si>
  <si>
    <t>United Kingdom</t>
  </si>
  <si>
    <t>Northern Ireland</t>
  </si>
  <si>
    <t>England</t>
  </si>
  <si>
    <t>Index</t>
  </si>
  <si>
    <t>Rate</t>
  </si>
  <si>
    <r>
      <t>Numbers           killed</t>
    </r>
    <r>
      <rPr>
        <vertAlign val="superscript"/>
        <sz val="12"/>
        <rFont val="Arial"/>
        <family val="2"/>
      </rPr>
      <t xml:space="preserve"> </t>
    </r>
  </si>
  <si>
    <t>Per million population</t>
  </si>
  <si>
    <t>(b) All road users 2012</t>
  </si>
  <si>
    <t>(a) All road users 2013 (Provisional)</t>
  </si>
  <si>
    <r>
      <t xml:space="preserve">ranked by respective rates: International Comparisons </t>
    </r>
    <r>
      <rPr>
        <vertAlign val="superscript"/>
        <sz val="16"/>
        <rFont val="Arial"/>
        <family val="2"/>
      </rPr>
      <t>1,2</t>
    </r>
  </si>
  <si>
    <r>
      <t xml:space="preserve">Table G: </t>
    </r>
    <r>
      <rPr>
        <sz val="16"/>
        <rFont val="Arial"/>
        <family val="2"/>
      </rPr>
      <t>Fatality rates per capita, for (a) All road users 2012 and 2013 provisional;</t>
    </r>
  </si>
  <si>
    <r>
      <t>Numbers killed</t>
    </r>
    <r>
      <rPr>
        <vertAlign val="superscript"/>
        <sz val="12"/>
        <rFont val="Arial"/>
        <family val="2"/>
      </rPr>
      <t xml:space="preserve"> </t>
    </r>
  </si>
  <si>
    <t>population</t>
  </si>
  <si>
    <t xml:space="preserve">     population</t>
  </si>
  <si>
    <t>Per million</t>
  </si>
  <si>
    <t xml:space="preserve">(d) Car users </t>
  </si>
  <si>
    <t>(c) Pedestrians</t>
  </si>
  <si>
    <r>
      <t xml:space="preserve">Table G: </t>
    </r>
    <r>
      <rPr>
        <sz val="16"/>
        <rFont val="Arial"/>
        <family val="2"/>
      </rPr>
      <t>Fatality rates per capita, for (c) Pedestrians and (d) Car users - 2012;</t>
    </r>
  </si>
  <si>
    <t>Cambodia</t>
  </si>
  <si>
    <t>Korea</t>
  </si>
  <si>
    <t xml:space="preserve">Argentina </t>
  </si>
  <si>
    <t>United States</t>
  </si>
  <si>
    <t>Ireland</t>
  </si>
  <si>
    <t>(d) 65+ years</t>
  </si>
  <si>
    <t>(c) 25-64 years</t>
  </si>
  <si>
    <t>pop</t>
  </si>
  <si>
    <t>(b) 15-24 years</t>
  </si>
  <si>
    <t>(a) 0-14 years</t>
  </si>
  <si>
    <t xml:space="preserve">Per million </t>
  </si>
  <si>
    <t xml:space="preserve"> </t>
  </si>
  <si>
    <r>
      <t>Table H: Road accident f</t>
    </r>
    <r>
      <rPr>
        <sz val="15"/>
        <rFont val="Arial"/>
        <family val="2"/>
      </rPr>
      <t>atality rates per capita, by age group, ranked by respective rates - 2012;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</si>
</sst>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0.0"/>
    <numFmt numFmtId="165" formatCode="#,##0_);\(#,##0\)"/>
    <numFmt numFmtId="166" formatCode="#,##0_ ;\-#,##0\ "/>
    <numFmt numFmtId="167" formatCode="#,###.00"/>
    <numFmt numFmtId="168" formatCode="_-* #,##0_-;\-* #,##0_-;_-* &quot;-&quot;??_-;_-@_-"/>
    <numFmt numFmtId="169" formatCode="General_)"/>
    <numFmt numFmtId="170" formatCode="0_)"/>
    <numFmt numFmtId="171" formatCode="0.0_)"/>
  </numFmts>
  <fonts count="40">
    <font>
      <sz val="10"/>
      <name val="Arial"/>
    </font>
    <font>
      <sz val="10"/>
      <color theme="1"/>
      <name val="Arial"/>
      <family val="2"/>
    </font>
    <font>
      <sz val="10"/>
      <name val="Arial"/>
    </font>
    <font>
      <sz val="10"/>
      <name val="Arial"/>
      <family val="2"/>
    </font>
    <font>
      <sz val="12"/>
      <name val="Arial"/>
      <family val="2"/>
    </font>
    <font>
      <sz val="12"/>
      <color indexed="12"/>
      <name val="Arial"/>
      <family val="2"/>
    </font>
    <font>
      <sz val="10"/>
      <color indexed="12"/>
      <name val="Arial"/>
      <family val="2"/>
    </font>
    <font>
      <sz val="8"/>
      <name val="Arial"/>
      <family val="2"/>
    </font>
    <font>
      <b/>
      <sz val="12"/>
      <name val="Arial"/>
      <family val="2"/>
    </font>
    <font>
      <vertAlign val="superscript"/>
      <sz val="10"/>
      <name val="Arial"/>
      <family val="2"/>
    </font>
    <font>
      <b/>
      <sz val="10"/>
      <name val="Arial"/>
      <family val="2"/>
    </font>
    <font>
      <b/>
      <sz val="12"/>
      <color indexed="12"/>
      <name val="Arial"/>
      <family val="2"/>
    </font>
    <font>
      <sz val="12"/>
      <color indexed="10"/>
      <name val="Arial"/>
      <family val="2"/>
    </font>
    <font>
      <i/>
      <sz val="9"/>
      <name val="Arial"/>
      <family val="2"/>
    </font>
    <font>
      <b/>
      <sz val="16"/>
      <name val="Arial"/>
      <family val="2"/>
    </font>
    <font>
      <b/>
      <vertAlign val="superscript"/>
      <sz val="16"/>
      <name val="Arial"/>
      <family val="2"/>
    </font>
    <font>
      <b/>
      <sz val="11"/>
      <name val="Arial"/>
      <family val="2"/>
    </font>
    <font>
      <sz val="16"/>
      <name val="Arial"/>
      <family val="2"/>
    </font>
    <font>
      <sz val="11"/>
      <name val="Arial"/>
      <family val="2"/>
    </font>
    <font>
      <b/>
      <i/>
      <sz val="10"/>
      <name val="Arial"/>
      <family val="2"/>
    </font>
    <font>
      <u/>
      <sz val="10"/>
      <color rgb="FF800080"/>
      <name val="Arial"/>
      <family val="2"/>
    </font>
    <font>
      <u/>
      <sz val="10"/>
      <color rgb="FF000000"/>
      <name val="Arial"/>
      <family val="2"/>
    </font>
    <font>
      <u/>
      <sz val="10"/>
      <color rgb="FF0000FF"/>
      <name val="Arial"/>
      <family val="2"/>
    </font>
    <font>
      <sz val="12"/>
      <name val="Arial MT"/>
    </font>
    <font>
      <sz val="10"/>
      <color indexed="10"/>
      <name val="Arial"/>
      <family val="2"/>
    </font>
    <font>
      <sz val="14"/>
      <name val="Arial"/>
      <family val="2"/>
    </font>
    <font>
      <b/>
      <sz val="14"/>
      <name val="Arial"/>
      <family val="2"/>
    </font>
    <font>
      <vertAlign val="superscript"/>
      <sz val="12"/>
      <name val="Arial"/>
      <family val="2"/>
    </font>
    <font>
      <i/>
      <sz val="12"/>
      <name val="Arial"/>
      <family val="2"/>
    </font>
    <font>
      <sz val="7"/>
      <name val="Arial"/>
      <family val="2"/>
    </font>
    <font>
      <sz val="10"/>
      <color indexed="8"/>
      <name val="Arial"/>
      <family val="2"/>
    </font>
    <font>
      <vertAlign val="superscript"/>
      <sz val="14"/>
      <name val="Arial"/>
      <family val="2"/>
    </font>
    <font>
      <b/>
      <sz val="10"/>
      <color indexed="8"/>
      <name val="Arial"/>
      <family val="2"/>
    </font>
    <font>
      <b/>
      <i/>
      <sz val="12"/>
      <name val="Arial"/>
      <family val="2"/>
    </font>
    <font>
      <b/>
      <vertAlign val="superscript"/>
      <sz val="12"/>
      <name val="Arial"/>
      <family val="2"/>
    </font>
    <font>
      <b/>
      <vertAlign val="superscript"/>
      <sz val="14"/>
      <name val="Arial"/>
      <family val="2"/>
    </font>
    <font>
      <vertAlign val="superscript"/>
      <sz val="16"/>
      <name val="Arial"/>
      <family val="2"/>
    </font>
    <font>
      <sz val="9"/>
      <name val="Arial"/>
      <family val="2"/>
    </font>
    <font>
      <b/>
      <sz val="15"/>
      <name val="Arial"/>
      <family val="2"/>
    </font>
    <font>
      <sz val="15"/>
      <name val="Arial"/>
      <family val="2"/>
    </font>
  </fonts>
  <fills count="3">
    <fill>
      <patternFill patternType="none"/>
    </fill>
    <fill>
      <patternFill patternType="gray125"/>
    </fill>
    <fill>
      <patternFill patternType="solid">
        <fgColor rgb="FFFFFFCC"/>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8"/>
      </bottom>
      <diagonal/>
    </border>
    <border>
      <left/>
      <right/>
      <top style="medium">
        <color indexed="64"/>
      </top>
      <bottom/>
      <diagonal/>
    </border>
    <border>
      <left/>
      <right/>
      <top style="medium">
        <color indexed="8"/>
      </top>
      <bottom/>
      <diagonal/>
    </border>
    <border>
      <left/>
      <right/>
      <top/>
      <bottom style="thick">
        <color indexed="64"/>
      </bottom>
      <diagonal/>
    </border>
  </borders>
  <cellStyleXfs count="13">
    <xf numFmtId="0" fontId="0" fillId="0" borderId="0">
      <alignment vertical="top"/>
    </xf>
    <xf numFmtId="43" fontId="2" fillId="0" borderId="0" applyFont="0" applyFill="0" applyBorder="0" applyAlignment="0" applyProtection="0"/>
    <xf numFmtId="0" fontId="2" fillId="0" borderId="0"/>
    <xf numFmtId="0" fontId="7" fillId="0" borderId="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1" fillId="0" borderId="0"/>
    <xf numFmtId="0" fontId="3" fillId="0" borderId="0">
      <alignment vertical="top"/>
    </xf>
    <xf numFmtId="3" fontId="7" fillId="0" borderId="0"/>
    <xf numFmtId="169" fontId="23" fillId="0" borderId="0"/>
    <xf numFmtId="0" fontId="1" fillId="2" borderId="1" applyNumberFormat="0" applyFont="0" applyAlignment="0" applyProtection="0"/>
  </cellStyleXfs>
  <cellXfs count="303">
    <xf numFmtId="0" fontId="0" fillId="0" borderId="0" xfId="0">
      <alignment vertical="top"/>
    </xf>
    <xf numFmtId="0" fontId="3" fillId="0" borderId="0" xfId="0" applyFont="1" applyAlignment="1"/>
    <xf numFmtId="0" fontId="4" fillId="0" borderId="0" xfId="0" applyFont="1" applyAlignment="1"/>
    <xf numFmtId="0" fontId="4" fillId="0" borderId="0" xfId="0" applyFont="1" applyAlignment="1">
      <alignment horizontal="right"/>
    </xf>
    <xf numFmtId="164" fontId="5" fillId="0" borderId="2" xfId="0" applyNumberFormat="1" applyFont="1" applyBorder="1" applyAlignment="1"/>
    <xf numFmtId="0" fontId="3" fillId="0" borderId="2" xfId="0" applyFont="1" applyBorder="1" applyAlignment="1"/>
    <xf numFmtId="1" fontId="4" fillId="0" borderId="2" xfId="0" applyNumberFormat="1" applyFont="1" applyBorder="1" applyAlignment="1">
      <alignment horizontal="right"/>
    </xf>
    <xf numFmtId="164" fontId="5" fillId="0" borderId="0" xfId="0" applyNumberFormat="1" applyFont="1" applyAlignment="1"/>
    <xf numFmtId="1" fontId="4" fillId="0" borderId="0" xfId="0" applyNumberFormat="1" applyFont="1" applyAlignment="1">
      <alignment horizontal="right"/>
    </xf>
    <xf numFmtId="3" fontId="6" fillId="0" borderId="0" xfId="1" applyNumberFormat="1" applyFont="1"/>
    <xf numFmtId="3" fontId="4" fillId="0" borderId="0" xfId="0" applyNumberFormat="1" applyFont="1" applyAlignment="1"/>
    <xf numFmtId="3" fontId="3" fillId="0" borderId="0" xfId="2" applyNumberFormat="1" applyFont="1"/>
    <xf numFmtId="165" fontId="3" fillId="0" borderId="0" xfId="0" applyNumberFormat="1" applyFont="1" applyProtection="1">
      <alignment vertical="top"/>
    </xf>
    <xf numFmtId="3" fontId="3" fillId="0" borderId="0" xfId="3" applyNumberFormat="1" applyFont="1" applyFill="1"/>
    <xf numFmtId="166" fontId="3" fillId="0" borderId="0" xfId="1" applyNumberFormat="1" applyFont="1" applyBorder="1" applyProtection="1"/>
    <xf numFmtId="165" fontId="3" fillId="0" borderId="0" xfId="0" applyNumberFormat="1" applyFont="1" applyAlignment="1" applyProtection="1"/>
    <xf numFmtId="3" fontId="3" fillId="0" borderId="0" xfId="2" applyNumberFormat="1" applyFont="1" applyBorder="1"/>
    <xf numFmtId="165" fontId="3" fillId="0" borderId="0" xfId="0" applyNumberFormat="1" applyFont="1" applyBorder="1" applyAlignment="1" applyProtection="1"/>
    <xf numFmtId="0" fontId="3" fillId="0" borderId="0" xfId="0" applyFont="1" applyBorder="1" applyAlignment="1"/>
    <xf numFmtId="0" fontId="4" fillId="0" borderId="0" xfId="0" applyFont="1" applyBorder="1" applyAlignment="1"/>
    <xf numFmtId="0" fontId="4" fillId="0" borderId="0" xfId="0" applyFont="1" applyBorder="1" applyAlignment="1">
      <alignment horizontal="right"/>
    </xf>
    <xf numFmtId="41" fontId="3" fillId="0" borderId="0" xfId="1" applyNumberFormat="1" applyFont="1"/>
    <xf numFmtId="3" fontId="3" fillId="0" borderId="0" xfId="1" applyNumberFormat="1" applyFont="1"/>
    <xf numFmtId="0" fontId="4" fillId="0" borderId="0" xfId="0" applyFont="1" applyAlignment="1">
      <alignment horizontal="center"/>
    </xf>
    <xf numFmtId="0" fontId="8" fillId="0" borderId="0" xfId="0" applyFont="1" applyBorder="1" applyAlignment="1"/>
    <xf numFmtId="0" fontId="8" fillId="0" borderId="0" xfId="0" applyFont="1" applyAlignment="1"/>
    <xf numFmtId="0" fontId="9" fillId="0" borderId="0" xfId="0" applyFont="1" applyAlignment="1"/>
    <xf numFmtId="3" fontId="4" fillId="0" borderId="2" xfId="0" applyNumberFormat="1" applyFont="1" applyBorder="1" applyAlignment="1"/>
    <xf numFmtId="1" fontId="4" fillId="0" borderId="0" xfId="0" applyNumberFormat="1" applyFont="1" applyAlignment="1"/>
    <xf numFmtId="0" fontId="8" fillId="0" borderId="0" xfId="0" applyFont="1" applyAlignment="1">
      <alignment horizontal="left"/>
    </xf>
    <xf numFmtId="0" fontId="10" fillId="0" borderId="0" xfId="0" applyFont="1" applyAlignment="1"/>
    <xf numFmtId="1" fontId="11" fillId="0" borderId="0" xfId="1" applyNumberFormat="1" applyFont="1"/>
    <xf numFmtId="0" fontId="11" fillId="0" borderId="0" xfId="0" applyFont="1" applyAlignment="1"/>
    <xf numFmtId="167" fontId="5" fillId="0" borderId="0" xfId="0" applyNumberFormat="1" applyFont="1" applyFill="1" applyAlignment="1"/>
    <xf numFmtId="0" fontId="8" fillId="0" borderId="0" xfId="0" applyFont="1" applyAlignment="1">
      <alignment horizontal="right"/>
    </xf>
    <xf numFmtId="1" fontId="5" fillId="0" borderId="0" xfId="1" applyNumberFormat="1" applyFont="1"/>
    <xf numFmtId="0" fontId="5" fillId="0" borderId="0" xfId="0" applyFont="1" applyAlignment="1"/>
    <xf numFmtId="167" fontId="11" fillId="0" borderId="0" xfId="0" applyNumberFormat="1" applyFont="1" applyFill="1" applyAlignment="1"/>
    <xf numFmtId="0" fontId="12" fillId="0" borderId="0" xfId="0" applyFont="1" applyAlignment="1"/>
    <xf numFmtId="1" fontId="13" fillId="0" borderId="0" xfId="0" applyNumberFormat="1" applyFont="1" applyAlignment="1">
      <alignment horizontal="right"/>
    </xf>
    <xf numFmtId="1" fontId="14" fillId="0" borderId="0" xfId="0" applyNumberFormat="1" applyFont="1" applyAlignment="1">
      <alignment horizontal="left"/>
    </xf>
    <xf numFmtId="0" fontId="14" fillId="0" borderId="0" xfId="0" applyFont="1" applyAlignment="1"/>
    <xf numFmtId="1" fontId="4" fillId="0" borderId="2" xfId="0" applyNumberFormat="1" applyFont="1" applyBorder="1" applyAlignment="1"/>
    <xf numFmtId="0" fontId="4" fillId="0" borderId="2" xfId="0" applyFont="1" applyBorder="1" applyAlignment="1"/>
    <xf numFmtId="1" fontId="3" fillId="0" borderId="0" xfId="0" applyNumberFormat="1" applyFont="1" applyAlignment="1"/>
    <xf numFmtId="2" fontId="11" fillId="0" borderId="0" xfId="0" applyNumberFormat="1" applyFont="1" applyFill="1" applyAlignment="1"/>
    <xf numFmtId="0" fontId="13" fillId="0" borderId="0" xfId="0" applyFont="1" applyAlignment="1">
      <alignment horizontal="right"/>
    </xf>
    <xf numFmtId="0" fontId="14" fillId="0" borderId="0" xfId="0" applyFont="1" applyBorder="1" applyAlignment="1"/>
    <xf numFmtId="0" fontId="16" fillId="0" borderId="2" xfId="0" applyFont="1" applyBorder="1" applyAlignment="1">
      <alignment horizontal="right"/>
    </xf>
    <xf numFmtId="0" fontId="4" fillId="0" borderId="2" xfId="0" applyFont="1" applyBorder="1" applyAlignment="1">
      <alignment horizontal="right"/>
    </xf>
    <xf numFmtId="0" fontId="8" fillId="0" borderId="2" xfId="0" applyFont="1" applyBorder="1" applyAlignment="1">
      <alignment horizontal="right"/>
    </xf>
    <xf numFmtId="0" fontId="16" fillId="0" borderId="0" xfId="0" applyFont="1" applyBorder="1" applyAlignment="1">
      <alignment horizontal="center"/>
    </xf>
    <xf numFmtId="0" fontId="16" fillId="0" borderId="0" xfId="0" applyFont="1" applyBorder="1" applyAlignment="1">
      <alignment horizontal="right"/>
    </xf>
    <xf numFmtId="0" fontId="8" fillId="0" borderId="0" xfId="0" applyFont="1" applyBorder="1" applyAlignment="1">
      <alignment horizontal="right"/>
    </xf>
    <xf numFmtId="0" fontId="8" fillId="0" borderId="3" xfId="0" applyFont="1" applyBorder="1" applyAlignment="1">
      <alignment horizontal="right"/>
    </xf>
    <xf numFmtId="0" fontId="8" fillId="0" borderId="3" xfId="0" applyFont="1" applyBorder="1" applyAlignment="1"/>
    <xf numFmtId="0" fontId="3" fillId="0" borderId="3" xfId="0" applyFont="1" applyBorder="1" applyAlignment="1"/>
    <xf numFmtId="0" fontId="8" fillId="0" borderId="3" xfId="0" applyFont="1" applyBorder="1" applyAlignment="1">
      <alignment horizontal="centerContinuous"/>
    </xf>
    <xf numFmtId="0" fontId="8" fillId="0" borderId="4" xfId="0" applyFont="1" applyBorder="1" applyAlignment="1">
      <alignment horizontal="centerContinuous"/>
    </xf>
    <xf numFmtId="0" fontId="17" fillId="0" borderId="0" xfId="0" applyFont="1" applyBorder="1" applyAlignment="1"/>
    <xf numFmtId="0" fontId="17" fillId="0" borderId="2" xfId="0" applyFont="1" applyBorder="1" applyAlignment="1"/>
    <xf numFmtId="0" fontId="14" fillId="0" borderId="2" xfId="0" applyFont="1" applyBorder="1" applyAlignment="1"/>
    <xf numFmtId="168" fontId="10" fillId="0" borderId="0" xfId="0" applyNumberFormat="1" applyFont="1" applyBorder="1" applyAlignment="1"/>
    <xf numFmtId="0" fontId="10" fillId="0" borderId="0" xfId="0" applyFont="1" applyBorder="1" applyAlignment="1"/>
    <xf numFmtId="3" fontId="11" fillId="0" borderId="0" xfId="1" applyNumberFormat="1" applyFont="1" applyFill="1"/>
    <xf numFmtId="3" fontId="11" fillId="0" borderId="0" xfId="1" applyNumberFormat="1" applyFont="1"/>
    <xf numFmtId="3" fontId="8" fillId="0" borderId="0" xfId="1" applyNumberFormat="1" applyFont="1"/>
    <xf numFmtId="3" fontId="4" fillId="0" borderId="0" xfId="0" applyNumberFormat="1" applyFont="1" applyFill="1" applyAlignment="1" applyProtection="1"/>
    <xf numFmtId="3" fontId="4" fillId="0" borderId="0" xfId="0" applyNumberFormat="1" applyFont="1" applyFill="1" applyAlignment="1"/>
    <xf numFmtId="3" fontId="4" fillId="0" borderId="0" xfId="1" applyNumberFormat="1" applyFont="1"/>
    <xf numFmtId="3" fontId="4" fillId="0" borderId="0" xfId="0" applyNumberFormat="1" applyFont="1" applyAlignment="1" applyProtection="1"/>
    <xf numFmtId="3" fontId="8" fillId="0" borderId="0" xfId="1" applyNumberFormat="1" applyFont="1" applyFill="1"/>
    <xf numFmtId="3" fontId="8" fillId="0" borderId="0" xfId="0" applyNumberFormat="1" applyFont="1" applyAlignment="1"/>
    <xf numFmtId="0" fontId="4" fillId="0" borderId="0" xfId="0" applyFont="1" applyFill="1" applyAlignment="1"/>
    <xf numFmtId="1" fontId="4" fillId="0" borderId="0" xfId="0" applyNumberFormat="1" applyFont="1" applyFill="1" applyAlignment="1"/>
    <xf numFmtId="0" fontId="10" fillId="0" borderId="0" xfId="0" applyFont="1" applyBorder="1" applyAlignment="1">
      <alignment horizontal="center"/>
    </xf>
    <xf numFmtId="164" fontId="5" fillId="0" borderId="2" xfId="0" applyNumberFormat="1" applyFont="1" applyFill="1" applyBorder="1" applyAlignment="1"/>
    <xf numFmtId="1" fontId="4" fillId="0" borderId="0" xfId="0" applyNumberFormat="1" applyFont="1" applyBorder="1" applyAlignment="1"/>
    <xf numFmtId="164" fontId="5" fillId="0" borderId="0" xfId="0" applyNumberFormat="1" applyFont="1" applyFill="1" applyAlignment="1"/>
    <xf numFmtId="164" fontId="4" fillId="0" borderId="0" xfId="0" applyNumberFormat="1" applyFont="1" applyBorder="1" applyAlignment="1"/>
    <xf numFmtId="0" fontId="3" fillId="0" borderId="0" xfId="0" applyFont="1" applyFill="1" applyAlignment="1"/>
    <xf numFmtId="164" fontId="8" fillId="0" borderId="0" xfId="0" applyNumberFormat="1" applyFont="1" applyBorder="1" applyAlignment="1"/>
    <xf numFmtId="3" fontId="4" fillId="0" borderId="0" xfId="1" applyNumberFormat="1" applyFont="1" applyFill="1"/>
    <xf numFmtId="3" fontId="10" fillId="0" borderId="0" xfId="0" applyNumberFormat="1" applyFont="1" applyBorder="1" applyAlignment="1"/>
    <xf numFmtId="0" fontId="18" fillId="0" borderId="0" xfId="0" applyFont="1" applyBorder="1" applyAlignment="1"/>
    <xf numFmtId="0" fontId="18" fillId="0" borderId="0" xfId="0" applyFont="1" applyBorder="1" applyAlignment="1">
      <alignment horizontal="right"/>
    </xf>
    <xf numFmtId="164" fontId="19" fillId="0" borderId="0" xfId="0" applyNumberFormat="1" applyFont="1" applyBorder="1" applyAlignment="1"/>
    <xf numFmtId="0" fontId="19" fillId="0" borderId="0" xfId="0" applyFont="1" applyBorder="1" applyAlignment="1"/>
    <xf numFmtId="0" fontId="8" fillId="0" borderId="0" xfId="0" applyFont="1" applyBorder="1" applyAlignment="1">
      <alignment horizontal="center"/>
    </xf>
    <xf numFmtId="0" fontId="8" fillId="0" borderId="4" xfId="0" applyFont="1" applyBorder="1" applyAlignment="1"/>
    <xf numFmtId="0" fontId="8" fillId="0" borderId="4" xfId="0" applyFont="1" applyBorder="1" applyAlignment="1">
      <alignment horizontal="center"/>
    </xf>
    <xf numFmtId="0" fontId="8" fillId="0" borderId="2" xfId="0" applyFont="1" applyBorder="1" applyAlignment="1"/>
    <xf numFmtId="0" fontId="17" fillId="0" borderId="0" xfId="0" applyFont="1" applyAlignment="1"/>
    <xf numFmtId="3" fontId="3" fillId="0" borderId="0" xfId="0" applyNumberFormat="1" applyFont="1" applyAlignment="1"/>
    <xf numFmtId="0" fontId="24" fillId="0" borderId="0" xfId="0" applyFont="1" applyAlignment="1"/>
    <xf numFmtId="3" fontId="3" fillId="0" borderId="0" xfId="0" applyNumberFormat="1" applyFont="1" applyFill="1" applyBorder="1" applyAlignment="1">
      <alignment horizontal="right"/>
    </xf>
    <xf numFmtId="3" fontId="6" fillId="0" borderId="0" xfId="0" applyNumberFormat="1" applyFont="1" applyFill="1" applyAlignment="1"/>
    <xf numFmtId="165" fontId="6" fillId="0" borderId="0" xfId="0" applyNumberFormat="1" applyFont="1" applyAlignment="1" applyProtection="1"/>
    <xf numFmtId="166" fontId="6" fillId="0" borderId="0" xfId="1" applyNumberFormat="1" applyFont="1" applyBorder="1" applyProtection="1"/>
    <xf numFmtId="0" fontId="3" fillId="0" borderId="0" xfId="0" applyFont="1" applyAlignment="1">
      <alignment horizontal="right"/>
    </xf>
    <xf numFmtId="1" fontId="11" fillId="0" borderId="0" xfId="0" applyNumberFormat="1" applyFont="1" applyFill="1" applyAlignment="1"/>
    <xf numFmtId="0" fontId="11" fillId="0" borderId="0" xfId="0" applyFont="1" applyBorder="1" applyAlignment="1"/>
    <xf numFmtId="167" fontId="11" fillId="0" borderId="0" xfId="0" applyNumberFormat="1" applyFont="1" applyAlignment="1"/>
    <xf numFmtId="1" fontId="5" fillId="0" borderId="0" xfId="0" applyNumberFormat="1" applyFont="1" applyFill="1" applyAlignment="1"/>
    <xf numFmtId="1" fontId="5" fillId="0" borderId="0" xfId="0" applyNumberFormat="1" applyFont="1" applyFill="1" applyAlignment="1">
      <alignment horizontal="right"/>
    </xf>
    <xf numFmtId="167" fontId="5" fillId="0" borderId="0" xfId="0" applyNumberFormat="1" applyFont="1" applyFill="1" applyAlignment="1">
      <alignment horizontal="right"/>
    </xf>
    <xf numFmtId="167" fontId="5" fillId="0" borderId="0" xfId="0" applyNumberFormat="1" applyFont="1" applyAlignment="1"/>
    <xf numFmtId="168" fontId="3" fillId="0" borderId="0" xfId="1" applyNumberFormat="1" applyFont="1"/>
    <xf numFmtId="167" fontId="4" fillId="0" borderId="0" xfId="0" applyNumberFormat="1" applyFont="1" applyAlignment="1"/>
    <xf numFmtId="0" fontId="3" fillId="0" borderId="0" xfId="0" applyFont="1" applyAlignment="1">
      <alignment horizontal="center"/>
    </xf>
    <xf numFmtId="168" fontId="3" fillId="0" borderId="0" xfId="1" applyNumberFormat="1" applyFont="1" applyBorder="1"/>
    <xf numFmtId="0" fontId="10" fillId="0" borderId="0" xfId="0" applyFont="1" applyBorder="1" applyAlignment="1">
      <alignment horizontal="right"/>
    </xf>
    <xf numFmtId="0" fontId="3" fillId="0" borderId="0" xfId="0" applyFont="1" applyBorder="1" applyAlignment="1">
      <alignment horizontal="right"/>
    </xf>
    <xf numFmtId="0" fontId="10" fillId="0" borderId="0" xfId="0" applyFont="1" applyBorder="1" applyAlignment="1">
      <alignment horizontal="right" vertical="top"/>
    </xf>
    <xf numFmtId="0" fontId="16" fillId="0" borderId="2" xfId="0" applyFont="1" applyBorder="1" applyAlignment="1">
      <alignment horizontal="right" vertical="top"/>
    </xf>
    <xf numFmtId="0" fontId="16" fillId="0" borderId="0" xfId="0" applyFont="1" applyBorder="1" applyAlignment="1">
      <alignment horizontal="center" vertical="top"/>
    </xf>
    <xf numFmtId="0" fontId="16" fillId="0" borderId="0" xfId="0" applyFont="1" applyBorder="1" applyAlignment="1">
      <alignment horizontal="right" vertical="top"/>
    </xf>
    <xf numFmtId="0" fontId="16" fillId="0" borderId="0" xfId="0" applyFont="1" applyAlignment="1">
      <alignment horizontal="right"/>
    </xf>
    <xf numFmtId="0" fontId="16" fillId="0" borderId="0" xfId="0" applyFont="1" applyAlignment="1">
      <alignment horizontal="right" vertical="top"/>
    </xf>
    <xf numFmtId="0" fontId="16" fillId="0" borderId="0" xfId="0" applyFont="1" applyAlignment="1">
      <alignment horizontal="center" vertical="top"/>
    </xf>
    <xf numFmtId="0" fontId="4" fillId="0" borderId="4" xfId="0" applyFont="1" applyBorder="1" applyAlignment="1"/>
    <xf numFmtId="0" fontId="25" fillId="0" borderId="0" xfId="0" applyFont="1" applyAlignment="1"/>
    <xf numFmtId="0" fontId="25" fillId="0" borderId="0" xfId="0" applyFont="1" applyBorder="1" applyAlignment="1"/>
    <xf numFmtId="0" fontId="26" fillId="0" borderId="0" xfId="0" applyFont="1" applyBorder="1" applyAlignment="1"/>
    <xf numFmtId="168" fontId="25" fillId="0" borderId="0" xfId="1" applyNumberFormat="1" applyFont="1"/>
    <xf numFmtId="168" fontId="3" fillId="0" borderId="2" xfId="0" applyNumberFormat="1" applyFont="1" applyBorder="1" applyAlignment="1"/>
    <xf numFmtId="0" fontId="3" fillId="0" borderId="2" xfId="0" applyFont="1" applyBorder="1" applyAlignment="1">
      <alignment horizontal="right"/>
    </xf>
    <xf numFmtId="3" fontId="4" fillId="0" borderId="0" xfId="0" applyNumberFormat="1" applyFont="1" applyBorder="1" applyAlignment="1"/>
    <xf numFmtId="3" fontId="8" fillId="0" borderId="0" xfId="0" applyNumberFormat="1" applyFont="1" applyBorder="1" applyAlignment="1"/>
    <xf numFmtId="3" fontId="4" fillId="0" borderId="0" xfId="1" applyNumberFormat="1" applyFont="1" applyBorder="1"/>
    <xf numFmtId="3" fontId="8" fillId="0" borderId="0" xfId="0" applyNumberFormat="1" applyFont="1" applyFill="1" applyAlignment="1" applyProtection="1"/>
    <xf numFmtId="1" fontId="8" fillId="0" borderId="0" xfId="1" applyNumberFormat="1" applyFont="1"/>
    <xf numFmtId="1" fontId="8" fillId="0" borderId="0" xfId="0" applyNumberFormat="1" applyFont="1" applyFill="1" applyAlignment="1" applyProtection="1"/>
    <xf numFmtId="1" fontId="8" fillId="0" borderId="0" xfId="1" applyNumberFormat="1" applyFont="1" applyFill="1"/>
    <xf numFmtId="168" fontId="4" fillId="0" borderId="0" xfId="1" applyNumberFormat="1" applyFont="1" applyBorder="1"/>
    <xf numFmtId="1" fontId="4" fillId="0" borderId="0" xfId="0" applyNumberFormat="1" applyFont="1" applyAlignment="1" applyProtection="1"/>
    <xf numFmtId="1" fontId="4" fillId="0" borderId="0" xfId="0" applyNumberFormat="1" applyFont="1" applyFill="1" applyAlignment="1" applyProtection="1"/>
    <xf numFmtId="168" fontId="3" fillId="0" borderId="0" xfId="1" applyNumberFormat="1" applyFont="1" applyFill="1"/>
    <xf numFmtId="3" fontId="8" fillId="0" borderId="0" xfId="0" applyNumberFormat="1" applyFont="1" applyAlignment="1" applyProtection="1"/>
    <xf numFmtId="0" fontId="16" fillId="0" borderId="2" xfId="0" applyFont="1" applyBorder="1" applyAlignment="1">
      <alignment horizontal="center"/>
    </xf>
    <xf numFmtId="0" fontId="18" fillId="0" borderId="2" xfId="0"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169" fontId="4" fillId="0" borderId="0" xfId="11" applyFont="1"/>
    <xf numFmtId="169" fontId="27" fillId="0" borderId="0" xfId="11" applyFont="1"/>
    <xf numFmtId="169" fontId="27" fillId="0" borderId="0" xfId="11" applyFont="1" applyAlignment="1">
      <alignment horizontal="left"/>
    </xf>
    <xf numFmtId="169" fontId="4" fillId="0" borderId="0" xfId="11" applyFont="1" applyAlignment="1">
      <alignment horizontal="left" wrapText="1"/>
    </xf>
    <xf numFmtId="169" fontId="3" fillId="0" borderId="0" xfId="11" applyFont="1"/>
    <xf numFmtId="1" fontId="28" fillId="0" borderId="3" xfId="0" applyNumberFormat="1" applyFont="1" applyFill="1" applyBorder="1" applyAlignment="1">
      <alignment horizontal="right" vertical="top"/>
    </xf>
    <xf numFmtId="169" fontId="3" fillId="0" borderId="3" xfId="11" applyFont="1" applyBorder="1" applyAlignment="1">
      <alignment horizontal="right"/>
    </xf>
    <xf numFmtId="3" fontId="4" fillId="0" borderId="3" xfId="1" applyNumberFormat="1" applyFont="1" applyBorder="1" applyAlignment="1">
      <alignment horizontal="right"/>
    </xf>
    <xf numFmtId="0" fontId="0" fillId="0" borderId="3" xfId="0" applyBorder="1" applyAlignment="1"/>
    <xf numFmtId="169" fontId="4" fillId="0" borderId="3" xfId="0" applyNumberFormat="1" applyFont="1" applyBorder="1" applyAlignment="1" applyProtection="1">
      <alignment horizontal="left"/>
    </xf>
    <xf numFmtId="0" fontId="4" fillId="0" borderId="3" xfId="0" applyFont="1" applyBorder="1" applyAlignment="1"/>
    <xf numFmtId="1" fontId="4" fillId="0" borderId="3" xfId="0" applyNumberFormat="1" applyFont="1" applyBorder="1" applyAlignment="1"/>
    <xf numFmtId="1" fontId="28" fillId="0" borderId="3" xfId="0" applyNumberFormat="1" applyFont="1" applyFill="1" applyBorder="1" applyAlignment="1"/>
    <xf numFmtId="3" fontId="4" fillId="0" borderId="3" xfId="1" applyNumberFormat="1" applyFont="1" applyBorder="1"/>
    <xf numFmtId="1" fontId="3" fillId="0" borderId="0" xfId="11" applyNumberFormat="1" applyFont="1"/>
    <xf numFmtId="169" fontId="29" fillId="0" borderId="0" xfId="0" applyNumberFormat="1" applyFont="1" applyAlignment="1" applyProtection="1">
      <alignment vertical="distributed" wrapText="1"/>
    </xf>
    <xf numFmtId="0" fontId="0" fillId="0" borderId="0" xfId="0" applyFill="1" applyAlignment="1"/>
    <xf numFmtId="1" fontId="28" fillId="0" borderId="0" xfId="0" applyNumberFormat="1" applyFont="1" applyFill="1" applyAlignment="1"/>
    <xf numFmtId="3" fontId="4" fillId="0" borderId="0" xfId="1" applyNumberFormat="1" applyFont="1" applyFill="1" applyAlignment="1"/>
    <xf numFmtId="0" fontId="0" fillId="0" borderId="0" xfId="0" applyAlignment="1"/>
    <xf numFmtId="169" fontId="4" fillId="0" borderId="0" xfId="0" applyNumberFormat="1" applyFont="1" applyAlignment="1" applyProtection="1">
      <alignment horizontal="left"/>
    </xf>
    <xf numFmtId="1" fontId="28" fillId="0" borderId="0" xfId="0" applyNumberFormat="1" applyFont="1" applyFill="1" applyBorder="1" applyAlignment="1">
      <alignment horizontal="right" vertical="top"/>
    </xf>
    <xf numFmtId="169" fontId="3" fillId="0" borderId="0" xfId="11" applyFont="1" applyBorder="1" applyAlignment="1">
      <alignment horizontal="right"/>
    </xf>
    <xf numFmtId="3" fontId="4" fillId="0" borderId="0" xfId="1" applyNumberFormat="1" applyFont="1" applyBorder="1" applyAlignment="1">
      <alignment horizontal="right"/>
    </xf>
    <xf numFmtId="0" fontId="0" fillId="0" borderId="0" xfId="0" applyBorder="1" applyAlignment="1"/>
    <xf numFmtId="169" fontId="4" fillId="0" borderId="0" xfId="0" applyNumberFormat="1" applyFont="1" applyFill="1" applyAlignment="1" applyProtection="1">
      <alignment horizontal="left"/>
    </xf>
    <xf numFmtId="1" fontId="4" fillId="0" borderId="0" xfId="11" applyNumberFormat="1" applyFont="1" applyFill="1" applyAlignment="1"/>
    <xf numFmtId="168" fontId="4" fillId="0" borderId="0" xfId="1" applyNumberFormat="1" applyFont="1" applyFill="1" applyAlignment="1"/>
    <xf numFmtId="169" fontId="27" fillId="0" borderId="0" xfId="11" applyFont="1" applyFill="1" applyAlignment="1">
      <alignment horizontal="left"/>
    </xf>
    <xf numFmtId="169" fontId="4" fillId="0" borderId="0" xfId="11" applyFont="1" applyFill="1" applyAlignment="1"/>
    <xf numFmtId="0" fontId="4" fillId="0" borderId="0" xfId="0" applyFont="1" applyFill="1">
      <alignment vertical="top"/>
    </xf>
    <xf numFmtId="1" fontId="28" fillId="0" borderId="0" xfId="0" applyNumberFormat="1" applyFont="1" applyFill="1" applyAlignment="1">
      <alignment horizontal="right" vertical="top"/>
    </xf>
    <xf numFmtId="1" fontId="30" fillId="0" borderId="0" xfId="0" applyNumberFormat="1" applyFont="1" applyFill="1" applyAlignment="1">
      <alignment horizontal="right" vertical="top"/>
    </xf>
    <xf numFmtId="3" fontId="4" fillId="0" borderId="0" xfId="1" applyNumberFormat="1" applyFont="1" applyFill="1" applyAlignment="1">
      <alignment horizontal="right"/>
    </xf>
    <xf numFmtId="0" fontId="30" fillId="0" borderId="0" xfId="0" applyFont="1" applyFill="1">
      <alignment vertical="top"/>
    </xf>
    <xf numFmtId="169" fontId="4" fillId="0" borderId="0" xfId="0" applyNumberFormat="1" applyFont="1" applyBorder="1" applyAlignment="1" applyProtection="1">
      <alignment horizontal="left"/>
    </xf>
    <xf numFmtId="1" fontId="4" fillId="0" borderId="0" xfId="11" applyNumberFormat="1" applyFont="1"/>
    <xf numFmtId="1" fontId="4" fillId="0" borderId="0" xfId="0" applyNumberFormat="1" applyFont="1" applyFill="1">
      <alignment vertical="top"/>
    </xf>
    <xf numFmtId="1" fontId="30" fillId="0" borderId="0" xfId="0" applyNumberFormat="1" applyFont="1" applyFill="1">
      <alignment vertical="top"/>
    </xf>
    <xf numFmtId="1" fontId="28" fillId="0" borderId="0" xfId="0" applyNumberFormat="1" applyFont="1" applyFill="1">
      <alignment vertical="top"/>
    </xf>
    <xf numFmtId="169" fontId="31" fillId="0" borderId="0" xfId="11" applyFont="1" applyAlignment="1">
      <alignment horizontal="left"/>
    </xf>
    <xf numFmtId="1" fontId="4" fillId="0" borderId="0" xfId="0" applyNumberFormat="1" applyFont="1" applyFill="1" applyBorder="1" applyAlignment="1">
      <alignment horizontal="right"/>
    </xf>
    <xf numFmtId="1" fontId="4" fillId="0" borderId="0" xfId="11" applyNumberFormat="1" applyFont="1" applyFill="1" applyBorder="1" applyAlignment="1">
      <alignment horizontal="right"/>
    </xf>
    <xf numFmtId="0" fontId="4" fillId="0" borderId="0" xfId="0" applyFont="1" applyFill="1" applyBorder="1" applyAlignment="1"/>
    <xf numFmtId="169" fontId="27" fillId="0" borderId="0" xfId="11" applyFont="1" applyBorder="1" applyAlignment="1">
      <alignment horizontal="left"/>
    </xf>
    <xf numFmtId="169" fontId="4" fillId="0" borderId="0" xfId="0" quotePrefix="1" applyNumberFormat="1" applyFont="1" applyFill="1" applyAlignment="1" applyProtection="1">
      <alignment horizontal="left"/>
    </xf>
    <xf numFmtId="1" fontId="27" fillId="0" borderId="0" xfId="11" applyNumberFormat="1" applyFont="1" applyBorder="1" applyAlignment="1">
      <alignment horizontal="left"/>
    </xf>
    <xf numFmtId="1" fontId="4" fillId="0" borderId="0" xfId="0" applyNumberFormat="1" applyFont="1" applyFill="1" applyBorder="1" applyAlignment="1"/>
    <xf numFmtId="168" fontId="4" fillId="0" borderId="0" xfId="1" applyNumberFormat="1" applyFont="1" applyFill="1" applyBorder="1" applyAlignment="1"/>
    <xf numFmtId="1" fontId="4" fillId="0" borderId="0" xfId="0" applyNumberFormat="1" applyFont="1" applyFill="1" applyBorder="1">
      <alignment vertical="top"/>
    </xf>
    <xf numFmtId="1" fontId="30" fillId="0" borderId="0" xfId="0" applyNumberFormat="1" applyFont="1" applyFill="1" applyBorder="1">
      <alignment vertical="top"/>
    </xf>
    <xf numFmtId="1" fontId="28" fillId="0" borderId="0" xfId="0" applyNumberFormat="1" applyFont="1" applyFill="1" applyBorder="1">
      <alignment vertical="top"/>
    </xf>
    <xf numFmtId="3" fontId="4" fillId="0" borderId="0" xfId="1" applyNumberFormat="1" applyFont="1" applyFill="1" applyBorder="1"/>
    <xf numFmtId="0" fontId="30" fillId="0" borderId="0" xfId="0" applyFont="1" applyFill="1" applyBorder="1">
      <alignment vertical="top"/>
    </xf>
    <xf numFmtId="169" fontId="4" fillId="0" borderId="0" xfId="0" applyNumberFormat="1" applyFont="1" applyFill="1" applyBorder="1" applyAlignment="1" applyProtection="1">
      <alignment horizontal="left"/>
    </xf>
    <xf numFmtId="1" fontId="4" fillId="0" borderId="0" xfId="11" applyNumberFormat="1" applyFont="1" applyFill="1" applyBorder="1" applyAlignment="1"/>
    <xf numFmtId="169" fontId="9" fillId="0" borderId="0" xfId="11" applyFont="1" applyFill="1" applyBorder="1" applyAlignment="1">
      <alignment horizontal="left"/>
    </xf>
    <xf numFmtId="169" fontId="4" fillId="0" borderId="0" xfId="11" applyFont="1" applyFill="1" applyBorder="1" applyAlignment="1">
      <alignment horizontal="left"/>
    </xf>
    <xf numFmtId="169" fontId="27" fillId="0" borderId="0" xfId="11" applyFont="1" applyFill="1" applyBorder="1" applyAlignment="1">
      <alignment horizontal="left"/>
    </xf>
    <xf numFmtId="169" fontId="4" fillId="0" borderId="0" xfId="11" applyFont="1" applyFill="1" applyBorder="1" applyAlignment="1"/>
    <xf numFmtId="1" fontId="8" fillId="0" borderId="2" xfId="0" applyNumberFormat="1" applyFont="1" applyFill="1" applyBorder="1" applyAlignment="1"/>
    <xf numFmtId="168" fontId="8" fillId="0" borderId="2" xfId="1" applyNumberFormat="1" applyFont="1" applyFill="1" applyBorder="1" applyAlignment="1"/>
    <xf numFmtId="0" fontId="8" fillId="0" borderId="2" xfId="0" applyFont="1" applyFill="1" applyBorder="1" applyAlignment="1"/>
    <xf numFmtId="0" fontId="4" fillId="0" borderId="0" xfId="0" applyFont="1" applyFill="1" applyBorder="1">
      <alignment vertical="top"/>
    </xf>
    <xf numFmtId="1" fontId="3" fillId="0" borderId="0" xfId="0" applyNumberFormat="1" applyFont="1" applyFill="1" applyBorder="1">
      <alignment vertical="top"/>
    </xf>
    <xf numFmtId="0" fontId="3" fillId="0" borderId="0" xfId="0" applyFont="1" applyFill="1" applyBorder="1">
      <alignment vertical="top"/>
    </xf>
    <xf numFmtId="169" fontId="9" fillId="0" borderId="0" xfId="11" applyFont="1" applyFill="1" applyAlignment="1">
      <alignment horizontal="left"/>
    </xf>
    <xf numFmtId="169" fontId="4" fillId="0" borderId="0" xfId="11" applyFont="1" applyFill="1" applyAlignment="1">
      <alignment horizontal="left"/>
    </xf>
    <xf numFmtId="1" fontId="8" fillId="0" borderId="2" xfId="0" applyNumberFormat="1" applyFont="1" applyFill="1" applyBorder="1">
      <alignment vertical="top"/>
    </xf>
    <xf numFmtId="1" fontId="32" fillId="0" borderId="2" xfId="0" applyNumberFormat="1" applyFont="1" applyFill="1" applyBorder="1">
      <alignment vertical="top"/>
    </xf>
    <xf numFmtId="1" fontId="33" fillId="0" borderId="2" xfId="0" applyNumberFormat="1" applyFont="1" applyFill="1" applyBorder="1">
      <alignment vertical="top"/>
    </xf>
    <xf numFmtId="3" fontId="8" fillId="0" borderId="2" xfId="1" applyNumberFormat="1" applyFont="1" applyFill="1" applyBorder="1"/>
    <xf numFmtId="0" fontId="32" fillId="0" borderId="2" xfId="0" applyFont="1" applyFill="1" applyBorder="1">
      <alignment vertical="top"/>
    </xf>
    <xf numFmtId="0" fontId="8" fillId="0" borderId="2" xfId="0" applyFont="1" applyFill="1" applyBorder="1">
      <alignment vertical="top"/>
    </xf>
    <xf numFmtId="169" fontId="9" fillId="0" borderId="0" xfId="11" applyFont="1"/>
    <xf numFmtId="169" fontId="9" fillId="0" borderId="0" xfId="11" applyFont="1" applyAlignment="1">
      <alignment horizontal="left"/>
    </xf>
    <xf numFmtId="169" fontId="4" fillId="0" borderId="0" xfId="11" applyFont="1" applyBorder="1"/>
    <xf numFmtId="0" fontId="4" fillId="0" borderId="0" xfId="11" applyNumberFormat="1" applyFont="1" applyBorder="1" applyAlignment="1"/>
    <xf numFmtId="169" fontId="4" fillId="0" borderId="5" xfId="11" applyFont="1" applyBorder="1" applyAlignment="1">
      <alignment horizontal="center"/>
    </xf>
    <xf numFmtId="169" fontId="4" fillId="0" borderId="5" xfId="11" applyFont="1" applyBorder="1"/>
    <xf numFmtId="169" fontId="4" fillId="0" borderId="5" xfId="11" applyFont="1" applyBorder="1" applyAlignment="1">
      <alignment horizontal="center" wrapText="1"/>
    </xf>
    <xf numFmtId="169" fontId="27" fillId="0" borderId="5" xfId="11" applyFont="1" applyBorder="1" applyAlignment="1">
      <alignment horizontal="left"/>
    </xf>
    <xf numFmtId="169" fontId="8" fillId="0" borderId="5" xfId="11" applyFont="1" applyBorder="1"/>
    <xf numFmtId="169" fontId="34" fillId="0" borderId="5" xfId="11" applyFont="1" applyBorder="1" applyAlignment="1">
      <alignment horizontal="left"/>
    </xf>
    <xf numFmtId="169" fontId="4" fillId="0" borderId="0" xfId="11" applyFont="1" applyAlignment="1"/>
    <xf numFmtId="169" fontId="4" fillId="0" borderId="6" xfId="11" applyFont="1" applyBorder="1" applyAlignment="1"/>
    <xf numFmtId="169" fontId="4" fillId="0" borderId="6" xfId="11" applyFont="1" applyBorder="1" applyAlignment="1">
      <alignment horizontal="center"/>
    </xf>
    <xf numFmtId="169" fontId="4" fillId="0" borderId="7" xfId="11" applyFont="1" applyBorder="1"/>
    <xf numFmtId="169" fontId="27" fillId="0" borderId="7" xfId="11" applyFont="1" applyBorder="1" applyAlignment="1">
      <alignment horizontal="left"/>
    </xf>
    <xf numFmtId="169" fontId="8" fillId="0" borderId="7" xfId="11" applyFont="1" applyBorder="1"/>
    <xf numFmtId="169" fontId="34" fillId="0" borderId="7" xfId="11" applyFont="1" applyBorder="1" applyAlignment="1">
      <alignment horizontal="left"/>
    </xf>
    <xf numFmtId="169" fontId="25" fillId="0" borderId="0" xfId="11" applyFont="1"/>
    <xf numFmtId="169" fontId="31" fillId="0" borderId="0" xfId="11" applyFont="1"/>
    <xf numFmtId="169" fontId="25" fillId="0" borderId="2" xfId="11" applyFont="1" applyBorder="1"/>
    <xf numFmtId="169" fontId="26" fillId="0" borderId="2" xfId="11" applyFont="1" applyBorder="1"/>
    <xf numFmtId="169" fontId="26" fillId="0" borderId="0" xfId="11" applyFont="1"/>
    <xf numFmtId="169" fontId="35" fillId="0" borderId="0" xfId="11" applyFont="1" applyAlignment="1">
      <alignment horizontal="left"/>
    </xf>
    <xf numFmtId="169" fontId="14" fillId="0" borderId="0" xfId="11" applyFont="1" applyAlignment="1">
      <alignment horizontal="left"/>
    </xf>
    <xf numFmtId="169" fontId="8" fillId="0" borderId="0" xfId="11" applyFont="1" applyAlignment="1">
      <alignment horizontal="left"/>
    </xf>
    <xf numFmtId="169" fontId="26" fillId="0" borderId="0" xfId="11" applyFont="1" applyAlignment="1">
      <alignment horizontal="left"/>
    </xf>
    <xf numFmtId="169" fontId="36" fillId="0" borderId="0" xfId="11" applyFont="1"/>
    <xf numFmtId="169" fontId="17" fillId="0" borderId="0" xfId="11" applyFont="1"/>
    <xf numFmtId="169" fontId="36" fillId="0" borderId="0" xfId="11" applyFont="1" applyAlignment="1">
      <alignment horizontal="left"/>
    </xf>
    <xf numFmtId="169" fontId="14" fillId="0" borderId="0" xfId="11" applyFont="1"/>
    <xf numFmtId="169" fontId="17" fillId="0" borderId="0" xfId="11" applyFont="1" applyAlignment="1">
      <alignment horizontal="left"/>
    </xf>
    <xf numFmtId="169" fontId="3" fillId="0" borderId="0" xfId="11" applyFont="1" applyFill="1"/>
    <xf numFmtId="3" fontId="4" fillId="0" borderId="3" xfId="1" applyNumberFormat="1" applyFont="1" applyFill="1" applyBorder="1" applyAlignment="1"/>
    <xf numFmtId="0" fontId="30" fillId="0" borderId="3" xfId="0" applyFont="1" applyFill="1" applyBorder="1" applyAlignment="1"/>
    <xf numFmtId="0" fontId="4" fillId="0" borderId="3" xfId="0" applyFont="1" applyFill="1" applyBorder="1" applyAlignment="1"/>
    <xf numFmtId="0" fontId="30" fillId="0" borderId="0" xfId="0" applyFont="1" applyFill="1" applyBorder="1" applyAlignment="1"/>
    <xf numFmtId="1" fontId="4" fillId="0" borderId="3" xfId="0" applyNumberFormat="1" applyFont="1" applyFill="1" applyBorder="1" applyAlignment="1"/>
    <xf numFmtId="1" fontId="4" fillId="0" borderId="3" xfId="11" applyNumberFormat="1" applyFont="1" applyFill="1" applyBorder="1" applyAlignment="1"/>
    <xf numFmtId="3" fontId="8" fillId="0" borderId="2" xfId="1" applyNumberFormat="1" applyFont="1" applyFill="1" applyBorder="1" applyAlignment="1"/>
    <xf numFmtId="3" fontId="4" fillId="0" borderId="0" xfId="1" applyNumberFormat="1" applyFont="1" applyFill="1" applyBorder="1" applyAlignment="1"/>
    <xf numFmtId="1" fontId="8" fillId="0" borderId="2" xfId="11" applyNumberFormat="1" applyFont="1" applyFill="1" applyBorder="1" applyAlignment="1"/>
    <xf numFmtId="1" fontId="4" fillId="0" borderId="0" xfId="11" applyNumberFormat="1" applyFont="1" applyFill="1" applyAlignment="1">
      <alignment horizontal="right"/>
    </xf>
    <xf numFmtId="169" fontId="3" fillId="0" borderId="0" xfId="11" applyFont="1" applyFill="1" applyBorder="1"/>
    <xf numFmtId="170" fontId="4" fillId="0" borderId="0" xfId="11" applyNumberFormat="1" applyFont="1" applyBorder="1" applyProtection="1"/>
    <xf numFmtId="171" fontId="4" fillId="0" borderId="0" xfId="11" applyNumberFormat="1" applyFont="1" applyBorder="1" applyProtection="1"/>
    <xf numFmtId="165" fontId="4" fillId="0" borderId="0" xfId="11" applyNumberFormat="1" applyFont="1" applyBorder="1" applyProtection="1"/>
    <xf numFmtId="169" fontId="4" fillId="0" borderId="2" xfId="11" applyFont="1" applyBorder="1"/>
    <xf numFmtId="169" fontId="4" fillId="0" borderId="5" xfId="11" applyFont="1" applyFill="1" applyBorder="1" applyAlignment="1">
      <alignment horizontal="center"/>
    </xf>
    <xf numFmtId="169" fontId="8" fillId="0" borderId="2" xfId="11" applyFont="1" applyBorder="1" applyAlignment="1">
      <alignment horizontal="left"/>
    </xf>
    <xf numFmtId="169" fontId="4" fillId="0" borderId="0" xfId="11" applyFont="1" applyAlignment="1">
      <alignment horizontal="center"/>
    </xf>
    <xf numFmtId="169" fontId="4" fillId="0" borderId="0" xfId="11" applyFont="1" applyBorder="1" applyAlignment="1"/>
    <xf numFmtId="169" fontId="4" fillId="0" borderId="6" xfId="11" applyFont="1" applyBorder="1" applyAlignment="1">
      <alignment horizontal="center"/>
    </xf>
    <xf numFmtId="169" fontId="4" fillId="0" borderId="6" xfId="11" applyFont="1" applyBorder="1" applyAlignment="1"/>
    <xf numFmtId="169" fontId="4" fillId="0" borderId="2" xfId="11" applyFont="1" applyFill="1" applyBorder="1"/>
    <xf numFmtId="169" fontId="8" fillId="0" borderId="2" xfId="11" applyFont="1" applyBorder="1"/>
    <xf numFmtId="169" fontId="34" fillId="0" borderId="2" xfId="11" applyFont="1" applyBorder="1" applyAlignment="1">
      <alignment horizontal="left"/>
    </xf>
    <xf numFmtId="169" fontId="14" fillId="0" borderId="2" xfId="11" applyFont="1" applyBorder="1" applyAlignment="1">
      <alignment horizontal="left"/>
    </xf>
    <xf numFmtId="169" fontId="8" fillId="0" borderId="0" xfId="11" applyFont="1"/>
    <xf numFmtId="0" fontId="3" fillId="0" borderId="0" xfId="10" applyNumberFormat="1" applyFont="1"/>
    <xf numFmtId="0" fontId="3" fillId="0" borderId="0" xfId="0" applyNumberFormat="1" applyFont="1" applyAlignment="1"/>
    <xf numFmtId="0" fontId="3" fillId="0" borderId="0" xfId="0" applyNumberFormat="1" applyFont="1" applyAlignment="1">
      <alignment horizontal="right"/>
    </xf>
    <xf numFmtId="17" fontId="3" fillId="0" borderId="0" xfId="0" quotePrefix="1" applyNumberFormat="1" applyFont="1" applyAlignment="1">
      <alignment horizontal="right"/>
    </xf>
    <xf numFmtId="16" fontId="3" fillId="0" borderId="0" xfId="0" quotePrefix="1" applyNumberFormat="1" applyFont="1" applyAlignment="1">
      <alignment horizontal="right"/>
    </xf>
    <xf numFmtId="0" fontId="37" fillId="0" borderId="0" xfId="0" applyFont="1" applyAlignment="1"/>
    <xf numFmtId="0" fontId="37" fillId="0" borderId="0" xfId="0" applyFont="1" applyBorder="1" applyAlignment="1"/>
    <xf numFmtId="0" fontId="37" fillId="0" borderId="0" xfId="0" applyFont="1" applyAlignment="1">
      <alignment horizontal="left"/>
    </xf>
    <xf numFmtId="0" fontId="37" fillId="0" borderId="0" xfId="0" applyFont="1" applyFill="1" applyBorder="1">
      <alignment vertical="top"/>
    </xf>
    <xf numFmtId="1" fontId="4" fillId="0" borderId="0" xfId="0" applyNumberFormat="1" applyFont="1" applyFill="1" applyAlignment="1">
      <alignment horizontal="right"/>
    </xf>
    <xf numFmtId="1" fontId="4" fillId="0" borderId="2" xfId="0" applyNumberFormat="1" applyFont="1" applyFill="1" applyBorder="1" applyAlignment="1">
      <alignment horizontal="right"/>
    </xf>
    <xf numFmtId="1" fontId="4" fillId="0" borderId="2" xfId="0" applyNumberFormat="1" applyFont="1" applyFill="1" applyBorder="1" applyAlignment="1"/>
    <xf numFmtId="0" fontId="4" fillId="0" borderId="2" xfId="0" applyFont="1" applyFill="1" applyBorder="1" applyAlignment="1"/>
    <xf numFmtId="1" fontId="8" fillId="0" borderId="2" xfId="0" applyNumberFormat="1" applyFont="1" applyFill="1" applyBorder="1" applyAlignment="1">
      <alignment horizontal="right"/>
    </xf>
    <xf numFmtId="1" fontId="4" fillId="0" borderId="8" xfId="0" applyNumberFormat="1" applyFont="1" applyFill="1" applyBorder="1" applyAlignment="1">
      <alignment horizontal="center"/>
    </xf>
    <xf numFmtId="164" fontId="4" fillId="0" borderId="8" xfId="0" applyNumberFormat="1" applyFont="1" applyFill="1" applyBorder="1" applyAlignment="1">
      <alignment horizontal="right"/>
    </xf>
    <xf numFmtId="0" fontId="8" fillId="0" borderId="8" xfId="0" applyFont="1" applyFill="1" applyBorder="1" applyAlignment="1"/>
    <xf numFmtId="164" fontId="4" fillId="0" borderId="0" xfId="0" applyNumberFormat="1" applyFont="1" applyFill="1" applyBorder="1" applyAlignment="1"/>
    <xf numFmtId="0" fontId="8" fillId="0" borderId="0" xfId="0" applyFont="1" applyFill="1" applyBorder="1" applyAlignment="1"/>
    <xf numFmtId="165" fontId="3" fillId="0" borderId="0" xfId="0" applyNumberFormat="1" applyFont="1" applyAlignment="1" applyProtection="1">
      <alignment horizontal="left"/>
    </xf>
    <xf numFmtId="0" fontId="5" fillId="0" borderId="0" xfId="0" applyFont="1" applyAlignment="1">
      <alignment horizontal="left"/>
    </xf>
    <xf numFmtId="0" fontId="4" fillId="0" borderId="0" xfId="0" applyFont="1" applyAlignment="1">
      <alignment horizontal="left"/>
    </xf>
    <xf numFmtId="164" fontId="4" fillId="0" borderId="0" xfId="0" applyNumberFormat="1" applyFont="1" applyAlignment="1"/>
    <xf numFmtId="0" fontId="8" fillId="0" borderId="8" xfId="0" applyFont="1" applyBorder="1" applyAlignment="1">
      <alignment horizontal="right"/>
    </xf>
    <xf numFmtId="0" fontId="8" fillId="0" borderId="8" xfId="0" applyFont="1" applyBorder="1" applyAlignment="1">
      <alignment horizontal="center"/>
    </xf>
    <xf numFmtId="0" fontId="8" fillId="0" borderId="8" xfId="0" applyFont="1" applyBorder="1" applyAlignment="1"/>
    <xf numFmtId="0" fontId="8" fillId="0" borderId="0" xfId="0" applyFont="1" applyBorder="1" applyAlignment="1">
      <alignment horizontal="centerContinuous"/>
    </xf>
    <xf numFmtId="0" fontId="38" fillId="0" borderId="0" xfId="0" applyFont="1" applyAlignment="1"/>
  </cellXfs>
  <cellStyles count="13">
    <cellStyle name="Comma" xfId="1" builtinId="3"/>
    <cellStyle name="Followed Hyperlink 2" xfId="4"/>
    <cellStyle name="Followed Hyperlink 3" xfId="5"/>
    <cellStyle name="Hyperlink 2" xfId="6"/>
    <cellStyle name="Hyperlink 3" xfId="7"/>
    <cellStyle name="Normal" xfId="0" builtinId="0"/>
    <cellStyle name="Normal 2" xfId="8"/>
    <cellStyle name="Normal 3" xfId="9"/>
    <cellStyle name="Normal_E&amp;W 98" xfId="2"/>
    <cellStyle name="Normal_NEWAREAS" xfId="10"/>
    <cellStyle name="Normal_rastE" xfId="11"/>
    <cellStyle name="Normal_TABLE4" xfId="3"/>
    <cellStyle name="Not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3%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s%20A-B-%20Summary%20of%20Accident%20and%20Casualt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d\t&amp;p\eas\branch2\transtat\exeldata\ras\y99\rast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Article 2"/>
      <sheetName val="Table G working"/>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0408"/>
      <sheetName val="Table5c0913"/>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103"/>
      <sheetData sheetId="104"/>
      <sheetData sheetId="105"/>
      <sheetData sheetId="106"/>
      <sheetData sheetId="10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B(2)"/>
    </sheetNames>
    <sheetDataSet>
      <sheetData sheetId="0">
        <row r="70">
          <cell r="C70">
            <v>17</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population"/>
      <sheetName val="Figures"/>
      <sheetName val="chart"/>
      <sheetName val="other data"/>
    </sheetNames>
    <sheetDataSet>
      <sheetData sheetId="0" refreshError="1"/>
      <sheetData sheetId="1">
        <row r="1">
          <cell r="A1" t="str">
            <v>Mid year population estimates</v>
          </cell>
        </row>
      </sheetData>
      <sheetData sheetId="2">
        <row r="1">
          <cell r="A1" t="str">
            <v>Car drivers involved in accidents by age and sex, built-up and non built-up roads, 1981-85 average, 1994 to 1998</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12"/>
  <sheetViews>
    <sheetView tabSelected="1" topLeftCell="A53" zoomScale="75" zoomScaleNormal="75" workbookViewId="0">
      <selection activeCell="A65" sqref="A65"/>
    </sheetView>
  </sheetViews>
  <sheetFormatPr defaultRowHeight="12.75"/>
  <cols>
    <col min="1" max="1" width="27.85546875" style="1" customWidth="1"/>
    <col min="2" max="2" width="7.7109375" style="1" customWidth="1"/>
    <col min="3" max="3" width="9.28515625" style="1" customWidth="1"/>
    <col min="4" max="4" width="11" style="1" customWidth="1"/>
    <col min="5" max="5" width="3.5703125" style="1" customWidth="1"/>
    <col min="6" max="6" width="7.7109375" style="1" customWidth="1"/>
    <col min="7" max="7" width="14.140625" style="1" customWidth="1"/>
    <col min="8" max="8" width="11.5703125" style="1" customWidth="1"/>
    <col min="9" max="9" width="2.7109375" style="1" customWidth="1"/>
    <col min="10" max="10" width="9" style="1" customWidth="1"/>
    <col min="11" max="11" width="9.7109375" style="1" customWidth="1"/>
    <col min="12" max="12" width="11" style="1" customWidth="1"/>
    <col min="13" max="13" width="6.7109375" style="1" customWidth="1"/>
    <col min="14" max="14" width="17.5703125" style="1" customWidth="1"/>
    <col min="15" max="15" width="12.28515625" style="1" customWidth="1"/>
    <col min="16" max="16" width="9.7109375" style="1" customWidth="1"/>
    <col min="17" max="17" width="11.42578125" style="1" customWidth="1"/>
    <col min="18" max="18" width="12.85546875" style="1" customWidth="1"/>
    <col min="19" max="19" width="12.42578125" style="1" customWidth="1"/>
    <col min="20" max="16384" width="9.140625" style="1"/>
  </cols>
  <sheetData>
    <row r="1" spans="1:17" ht="18" customHeight="1">
      <c r="A1" s="41" t="s">
        <v>32</v>
      </c>
      <c r="B1" s="92"/>
      <c r="C1" s="92"/>
      <c r="D1" s="92"/>
      <c r="E1" s="92"/>
      <c r="F1" s="92"/>
      <c r="G1" s="92"/>
      <c r="H1" s="92"/>
      <c r="I1" s="92"/>
      <c r="J1" s="92"/>
      <c r="K1" s="92"/>
      <c r="L1" s="41"/>
      <c r="N1" s="87"/>
      <c r="O1" s="18"/>
      <c r="P1" s="18"/>
      <c r="Q1" s="18"/>
    </row>
    <row r="2" spans="1:17" ht="7.5" customHeight="1">
      <c r="A2" s="41"/>
      <c r="B2" s="92"/>
      <c r="C2" s="92"/>
      <c r="D2" s="92"/>
      <c r="E2" s="92"/>
      <c r="F2" s="92"/>
      <c r="G2" s="92"/>
      <c r="H2" s="92"/>
      <c r="I2" s="92"/>
      <c r="J2" s="92"/>
      <c r="K2" s="92"/>
      <c r="L2" s="41"/>
      <c r="N2" s="87"/>
      <c r="O2" s="18"/>
      <c r="P2" s="18"/>
      <c r="Q2" s="18"/>
    </row>
    <row r="3" spans="1:17" ht="18" customHeight="1">
      <c r="A3" s="41" t="s">
        <v>31</v>
      </c>
      <c r="B3" s="92"/>
      <c r="C3" s="92"/>
      <c r="D3" s="92"/>
      <c r="E3" s="92"/>
      <c r="F3" s="92"/>
      <c r="N3" s="53"/>
      <c r="O3" s="53"/>
      <c r="P3" s="18"/>
      <c r="Q3" s="18"/>
    </row>
    <row r="4" spans="1:17" ht="7.5" customHeight="1" thickBot="1">
      <c r="A4" s="91"/>
      <c r="B4" s="5"/>
      <c r="C4" s="5"/>
      <c r="D4" s="5"/>
      <c r="E4" s="18"/>
      <c r="F4" s="18"/>
      <c r="G4" s="5"/>
      <c r="H4" s="5"/>
      <c r="I4" s="18"/>
      <c r="J4" s="18"/>
      <c r="K4" s="18"/>
      <c r="L4" s="18"/>
      <c r="N4" s="87"/>
      <c r="O4" s="19"/>
      <c r="P4" s="18"/>
      <c r="Q4" s="18"/>
    </row>
    <row r="5" spans="1:17" ht="14.1" customHeight="1">
      <c r="A5" s="19"/>
      <c r="B5" s="90" t="s">
        <v>26</v>
      </c>
      <c r="C5" s="90"/>
      <c r="D5" s="90"/>
      <c r="F5" s="89" t="s">
        <v>30</v>
      </c>
      <c r="G5" s="89"/>
      <c r="H5" s="89"/>
      <c r="I5" s="88"/>
      <c r="K5" s="88"/>
      <c r="N5" s="87"/>
      <c r="O5" s="19"/>
      <c r="P5" s="18"/>
      <c r="Q5" s="18"/>
    </row>
    <row r="6" spans="1:17" ht="14.1" customHeight="1">
      <c r="A6" s="19"/>
      <c r="B6" s="52"/>
      <c r="C6" s="52"/>
      <c r="D6" s="51" t="s">
        <v>23</v>
      </c>
      <c r="F6" s="52"/>
      <c r="G6" s="52"/>
      <c r="H6" s="51" t="s">
        <v>23</v>
      </c>
      <c r="I6" s="85"/>
      <c r="J6" s="18"/>
      <c r="K6" s="84"/>
      <c r="L6" s="18"/>
      <c r="M6" s="18"/>
      <c r="N6" s="86"/>
      <c r="O6" s="79"/>
      <c r="P6" s="18"/>
      <c r="Q6" s="18"/>
    </row>
    <row r="7" spans="1:17" ht="14.1" customHeight="1" thickBot="1">
      <c r="A7" s="43"/>
      <c r="B7" s="48" t="s">
        <v>22</v>
      </c>
      <c r="C7" s="48" t="s">
        <v>21</v>
      </c>
      <c r="D7" s="48" t="s">
        <v>20</v>
      </c>
      <c r="E7" s="5"/>
      <c r="F7" s="48" t="s">
        <v>22</v>
      </c>
      <c r="G7" s="48" t="s">
        <v>21</v>
      </c>
      <c r="H7" s="48" t="s">
        <v>20</v>
      </c>
      <c r="I7" s="85"/>
      <c r="J7" s="18"/>
      <c r="K7" s="84"/>
      <c r="L7" s="18"/>
      <c r="M7" s="18"/>
      <c r="N7" s="18"/>
      <c r="O7" s="18"/>
      <c r="P7" s="18"/>
      <c r="Q7" s="18"/>
    </row>
    <row r="8" spans="1:17" ht="18" customHeight="1">
      <c r="A8" s="47" t="s">
        <v>19</v>
      </c>
      <c r="B8" s="53"/>
      <c r="C8" s="53"/>
      <c r="D8" s="53"/>
      <c r="F8" s="53"/>
      <c r="G8" s="53"/>
      <c r="H8" s="53"/>
      <c r="I8" s="20"/>
      <c r="J8" s="18"/>
      <c r="K8" s="18"/>
      <c r="L8" s="18"/>
      <c r="M8" s="19"/>
      <c r="N8" s="18"/>
      <c r="O8" s="63"/>
      <c r="P8" s="63"/>
      <c r="Q8" s="75"/>
    </row>
    <row r="9" spans="1:17" ht="3.75" customHeight="1">
      <c r="A9" s="25"/>
      <c r="B9" s="2"/>
      <c r="C9" s="2"/>
      <c r="D9" s="2"/>
      <c r="F9" s="2"/>
      <c r="G9" s="2"/>
      <c r="H9" s="2"/>
      <c r="I9" s="19"/>
      <c r="J9" s="18"/>
      <c r="K9" s="18"/>
      <c r="L9" s="18"/>
      <c r="M9" s="18"/>
      <c r="N9" s="18"/>
      <c r="O9" s="63"/>
      <c r="P9" s="63"/>
      <c r="Q9" s="63"/>
    </row>
    <row r="10" spans="1:17" ht="14.1" customHeight="1">
      <c r="A10" s="25" t="s">
        <v>29</v>
      </c>
      <c r="B10" s="2"/>
      <c r="C10" s="2"/>
      <c r="D10" s="2"/>
      <c r="F10" s="2"/>
      <c r="G10" s="2"/>
      <c r="H10" s="2"/>
      <c r="I10" s="19"/>
      <c r="J10" s="18"/>
      <c r="K10" s="18"/>
      <c r="L10" s="18"/>
      <c r="M10" s="18"/>
      <c r="N10" s="18"/>
      <c r="O10" s="18"/>
      <c r="P10" s="18"/>
      <c r="Q10" s="18"/>
    </row>
    <row r="11" spans="1:17" s="30" customFormat="1" ht="14.1" customHeight="1">
      <c r="A11" s="34" t="s">
        <v>15</v>
      </c>
      <c r="B11" s="72">
        <v>291.8</v>
      </c>
      <c r="C11" s="72">
        <v>2605.4</v>
      </c>
      <c r="D11" s="72">
        <v>17097</v>
      </c>
      <c r="F11" s="66">
        <v>3015.6</v>
      </c>
      <c r="G11" s="66">
        <v>28513</v>
      </c>
      <c r="H11" s="66">
        <v>257789.2</v>
      </c>
      <c r="I11" s="24"/>
      <c r="J11" s="83"/>
      <c r="K11" s="24"/>
      <c r="L11" s="83"/>
      <c r="M11" s="63"/>
      <c r="N11" s="53"/>
      <c r="O11" s="83"/>
      <c r="P11" s="83"/>
      <c r="Q11" s="83"/>
    </row>
    <row r="12" spans="1:17" ht="14.1" customHeight="1">
      <c r="A12" s="3">
        <v>2009</v>
      </c>
      <c r="B12" s="69">
        <v>216</v>
      </c>
      <c r="C12" s="10">
        <v>2287</v>
      </c>
      <c r="D12" s="69">
        <v>15043</v>
      </c>
      <c r="F12" s="82">
        <v>2006</v>
      </c>
      <c r="G12" s="10">
        <v>22421</v>
      </c>
      <c r="H12" s="82">
        <v>207134</v>
      </c>
      <c r="I12" s="19"/>
      <c r="J12" s="18"/>
      <c r="K12" s="79"/>
      <c r="L12" s="18"/>
      <c r="M12" s="19"/>
      <c r="N12" s="20"/>
      <c r="O12" s="18"/>
      <c r="P12" s="18"/>
      <c r="Q12" s="18"/>
    </row>
    <row r="13" spans="1:17" ht="14.1" customHeight="1">
      <c r="A13" s="3">
        <v>2010</v>
      </c>
      <c r="B13" s="69">
        <v>208</v>
      </c>
      <c r="C13" s="69">
        <v>1969</v>
      </c>
      <c r="D13" s="69">
        <v>13338</v>
      </c>
      <c r="F13" s="82">
        <v>1642</v>
      </c>
      <c r="G13" s="10">
        <v>20700</v>
      </c>
      <c r="H13" s="82">
        <v>195324</v>
      </c>
      <c r="I13" s="19"/>
      <c r="J13" s="18"/>
      <c r="K13" s="79"/>
      <c r="L13" s="18"/>
      <c r="M13" s="19"/>
      <c r="N13" s="20"/>
      <c r="O13" s="18"/>
      <c r="P13" s="18"/>
      <c r="Q13" s="18"/>
    </row>
    <row r="14" spans="1:17" ht="14.1" customHeight="1">
      <c r="A14" s="3">
        <v>2011</v>
      </c>
      <c r="B14" s="69">
        <v>185</v>
      </c>
      <c r="C14" s="69">
        <v>1880</v>
      </c>
      <c r="D14" s="69">
        <v>12788</v>
      </c>
      <c r="F14" s="82">
        <v>1715</v>
      </c>
      <c r="G14" s="68">
        <v>21249</v>
      </c>
      <c r="H14" s="82">
        <v>191187</v>
      </c>
      <c r="I14" s="19"/>
      <c r="J14" s="18"/>
      <c r="K14" s="79"/>
      <c r="L14" s="18"/>
      <c r="M14" s="19"/>
      <c r="N14" s="20"/>
      <c r="O14" s="18"/>
      <c r="P14" s="18"/>
      <c r="Q14" s="18"/>
    </row>
    <row r="15" spans="1:17" ht="14.1" customHeight="1">
      <c r="A15" s="3">
        <v>2012</v>
      </c>
      <c r="B15" s="69">
        <v>178</v>
      </c>
      <c r="C15" s="69">
        <v>1980</v>
      </c>
      <c r="D15" s="69">
        <v>12721</v>
      </c>
      <c r="F15" s="82">
        <v>1584</v>
      </c>
      <c r="G15" s="68">
        <v>21080</v>
      </c>
      <c r="H15" s="82">
        <v>183148</v>
      </c>
      <c r="I15" s="19"/>
      <c r="J15" s="18"/>
      <c r="K15" s="79"/>
      <c r="L15" s="18"/>
      <c r="M15" s="19"/>
      <c r="N15" s="20"/>
      <c r="O15" s="18"/>
      <c r="P15" s="18"/>
      <c r="Q15" s="18"/>
    </row>
    <row r="16" spans="1:17" ht="14.1" customHeight="1">
      <c r="A16" s="3">
        <v>2013</v>
      </c>
      <c r="B16" s="69">
        <v>172</v>
      </c>
      <c r="C16" s="69">
        <v>1672</v>
      </c>
      <c r="D16" s="69">
        <v>11498</v>
      </c>
      <c r="F16" s="82">
        <v>1541</v>
      </c>
      <c r="G16" s="68">
        <v>19990</v>
      </c>
      <c r="H16" s="82">
        <v>172179</v>
      </c>
      <c r="I16" s="19"/>
      <c r="J16" s="18"/>
      <c r="K16" s="79"/>
      <c r="L16" s="18"/>
      <c r="M16" s="19"/>
      <c r="N16" s="20"/>
      <c r="O16" s="18"/>
      <c r="P16" s="18"/>
      <c r="Q16" s="18"/>
    </row>
    <row r="17" spans="1:17" s="30" customFormat="1" ht="14.1" customHeight="1">
      <c r="A17" s="34" t="s">
        <v>14</v>
      </c>
      <c r="B17" s="66">
        <v>191.8</v>
      </c>
      <c r="C17" s="66">
        <v>1957.6</v>
      </c>
      <c r="D17" s="66">
        <v>13077.6</v>
      </c>
      <c r="E17" s="65"/>
      <c r="F17" s="64">
        <f>AVERAGE(F12:F16)</f>
        <v>1697.6</v>
      </c>
      <c r="G17" s="64">
        <f>AVERAGE(G12:G16)</f>
        <v>21088</v>
      </c>
      <c r="H17" s="64">
        <f>AVERAGE(H12:H16)</f>
        <v>189794.4</v>
      </c>
      <c r="I17" s="24"/>
      <c r="J17" s="63"/>
      <c r="K17" s="81"/>
      <c r="L17" s="63"/>
      <c r="M17" s="63"/>
      <c r="N17" s="53"/>
      <c r="O17" s="63"/>
      <c r="P17" s="63"/>
      <c r="Q17" s="63"/>
    </row>
    <row r="18" spans="1:17" ht="2.25" customHeight="1">
      <c r="A18" s="2"/>
      <c r="F18" s="80"/>
      <c r="G18" s="80"/>
      <c r="H18" s="80"/>
      <c r="I18" s="19"/>
      <c r="J18" s="18"/>
      <c r="K18" s="79"/>
      <c r="L18" s="18"/>
      <c r="M18" s="19"/>
      <c r="N18" s="18"/>
      <c r="O18" s="18"/>
      <c r="P18" s="18"/>
      <c r="Q18" s="18"/>
    </row>
    <row r="19" spans="1:17" ht="14.1" customHeight="1">
      <c r="A19" s="29" t="s">
        <v>13</v>
      </c>
      <c r="B19" s="2"/>
      <c r="C19" s="2"/>
      <c r="D19" s="2"/>
      <c r="F19" s="73"/>
      <c r="G19" s="73"/>
      <c r="H19" s="73"/>
      <c r="I19" s="19"/>
      <c r="J19" s="18"/>
      <c r="K19" s="19"/>
      <c r="L19" s="18"/>
      <c r="M19" s="19"/>
      <c r="N19" s="18"/>
      <c r="O19" s="18"/>
      <c r="P19" s="18"/>
      <c r="Q19" s="18"/>
    </row>
    <row r="20" spans="1:17" ht="14.1" customHeight="1">
      <c r="A20" s="3" t="s">
        <v>2</v>
      </c>
      <c r="B20" s="7">
        <f>(B16-B15)/B15*100</f>
        <v>-3.3707865168539324</v>
      </c>
      <c r="C20" s="7">
        <f>(C16-C15)/C15*100</f>
        <v>-15.555555555555555</v>
      </c>
      <c r="D20" s="7">
        <f>(D16-D15)/D15*100</f>
        <v>-9.6140240547126812</v>
      </c>
      <c r="E20" s="7"/>
      <c r="F20" s="78">
        <f>(F16-F15)/F15*100</f>
        <v>-2.714646464646465</v>
      </c>
      <c r="G20" s="78">
        <f>(G16-G15)/G15*100</f>
        <v>-5.1707779886148009</v>
      </c>
      <c r="H20" s="78">
        <f>(H16-H15)/H15*100</f>
        <v>-5.9891453906130563</v>
      </c>
      <c r="I20" s="77"/>
      <c r="J20" s="18"/>
      <c r="K20" s="77"/>
      <c r="L20" s="18"/>
      <c r="M20" s="19"/>
      <c r="N20" s="18"/>
      <c r="O20" s="18"/>
      <c r="P20" s="18"/>
      <c r="Q20" s="18"/>
    </row>
    <row r="21" spans="1:17" ht="14.1" customHeight="1">
      <c r="A21" s="8" t="s">
        <v>1</v>
      </c>
      <c r="B21" s="7">
        <f>(B16-B11)/B11*100</f>
        <v>-41.055517477724472</v>
      </c>
      <c r="C21" s="7">
        <f>(C16-C11)/C11*100</f>
        <v>-35.825592999155603</v>
      </c>
      <c r="D21" s="7">
        <f>(D16-D11)/D11*100</f>
        <v>-32.748435398023048</v>
      </c>
      <c r="E21" s="7"/>
      <c r="F21" s="78">
        <f>(F16-F11)/F11*100</f>
        <v>-48.89905823053455</v>
      </c>
      <c r="G21" s="78">
        <f>(G16-G11)/G11*100</f>
        <v>-29.891628380037176</v>
      </c>
      <c r="H21" s="78">
        <f>(H16-H11)/H11*100</f>
        <v>-33.209381929111075</v>
      </c>
      <c r="I21" s="77"/>
      <c r="J21" s="18"/>
      <c r="K21" s="77"/>
      <c r="L21" s="18"/>
      <c r="M21" s="19"/>
      <c r="N21" s="18"/>
      <c r="O21" s="18"/>
      <c r="P21" s="18"/>
      <c r="Q21" s="18"/>
    </row>
    <row r="22" spans="1:17" ht="14.1" customHeight="1" thickBot="1">
      <c r="A22" s="6" t="s">
        <v>12</v>
      </c>
      <c r="B22" s="4">
        <f>(B17-B11)/B11*100</f>
        <v>-34.270047978067169</v>
      </c>
      <c r="C22" s="4">
        <f>(C17-C11)/C11*100</f>
        <v>-24.863744530590317</v>
      </c>
      <c r="D22" s="4">
        <f>(D17-D11)/D11*100</f>
        <v>-23.50938761186173</v>
      </c>
      <c r="E22" s="4"/>
      <c r="F22" s="76">
        <f>(F17-F11)/F11*100</f>
        <v>-43.706061811911397</v>
      </c>
      <c r="G22" s="76">
        <f>(G17-G11)/G11*100</f>
        <v>-26.040753340581489</v>
      </c>
      <c r="H22" s="76">
        <f>(H17-H11)/H11*100</f>
        <v>-26.376124368282305</v>
      </c>
      <c r="I22" s="43"/>
      <c r="J22" s="5"/>
      <c r="K22" s="43"/>
      <c r="L22" s="5"/>
      <c r="M22" s="19"/>
      <c r="N22" s="18"/>
      <c r="O22" s="18"/>
      <c r="P22" s="18"/>
      <c r="Q22" s="18"/>
    </row>
    <row r="23" spans="1:17" ht="7.5" customHeight="1">
      <c r="A23" s="8"/>
      <c r="B23" s="28"/>
      <c r="C23" s="28"/>
      <c r="D23" s="28"/>
      <c r="F23" s="74"/>
      <c r="G23" s="74"/>
      <c r="H23" s="74"/>
      <c r="I23" s="19"/>
      <c r="J23" s="18"/>
      <c r="K23" s="19"/>
      <c r="L23" s="18"/>
      <c r="M23" s="19"/>
      <c r="N23" s="18"/>
      <c r="O23" s="63"/>
      <c r="P23" s="75"/>
      <c r="Q23" s="63"/>
    </row>
    <row r="24" spans="1:17" ht="21.75" customHeight="1">
      <c r="A24" s="41" t="s">
        <v>18</v>
      </c>
      <c r="B24" s="28"/>
      <c r="C24" s="28"/>
      <c r="D24" s="28"/>
      <c r="F24" s="74"/>
      <c r="G24" s="74"/>
      <c r="H24" s="74"/>
      <c r="I24" s="19"/>
      <c r="J24" s="18"/>
      <c r="K24" s="19"/>
      <c r="L24" s="18"/>
      <c r="M24" s="19"/>
      <c r="N24" s="18"/>
      <c r="O24" s="63"/>
      <c r="P24" s="63"/>
      <c r="Q24" s="75"/>
    </row>
    <row r="25" spans="1:17" ht="6.75" customHeight="1">
      <c r="A25" s="8"/>
      <c r="B25" s="28"/>
      <c r="C25" s="28"/>
      <c r="D25" s="28"/>
      <c r="F25" s="74"/>
      <c r="G25" s="74"/>
      <c r="H25" s="74"/>
      <c r="I25" s="19"/>
      <c r="J25" s="18"/>
      <c r="K25" s="19"/>
      <c r="L25" s="18"/>
      <c r="M25" s="19"/>
      <c r="N25" s="18"/>
      <c r="O25" s="63"/>
      <c r="P25" s="63"/>
      <c r="Q25" s="63"/>
    </row>
    <row r="26" spans="1:17" ht="14.1" customHeight="1">
      <c r="A26" s="25" t="s">
        <v>29</v>
      </c>
      <c r="B26" s="2"/>
      <c r="C26" s="2"/>
      <c r="D26" s="2"/>
      <c r="F26" s="73"/>
      <c r="G26" s="73"/>
      <c r="H26" s="73"/>
      <c r="I26" s="19"/>
      <c r="J26" s="18"/>
      <c r="K26" s="19"/>
      <c r="L26" s="18"/>
      <c r="M26" s="19"/>
      <c r="N26" s="18"/>
      <c r="O26" s="18"/>
      <c r="P26" s="18"/>
      <c r="Q26" s="18"/>
    </row>
    <row r="27" spans="1:17" s="30" customFormat="1" ht="14.1" customHeight="1">
      <c r="A27" s="34" t="s">
        <v>15</v>
      </c>
      <c r="B27" s="72">
        <v>15.4</v>
      </c>
      <c r="C27" s="72">
        <v>325.39999999999998</v>
      </c>
      <c r="D27" s="72">
        <v>2019</v>
      </c>
      <c r="E27" s="66"/>
      <c r="F27" s="71">
        <v>144.19999999999999</v>
      </c>
      <c r="G27" s="71">
        <v>3169.4</v>
      </c>
      <c r="H27" s="71">
        <v>26090.400000000001</v>
      </c>
      <c r="I27" s="24"/>
      <c r="J27" s="63"/>
      <c r="K27" s="24"/>
      <c r="L27" s="63"/>
      <c r="M27" s="24"/>
      <c r="N27" s="53"/>
      <c r="O27" s="63"/>
      <c r="P27" s="63"/>
      <c r="Q27" s="63"/>
    </row>
    <row r="28" spans="1:17" ht="14.1" customHeight="1">
      <c r="A28" s="3">
        <v>2009</v>
      </c>
      <c r="B28" s="70">
        <v>5</v>
      </c>
      <c r="C28" s="10">
        <v>253</v>
      </c>
      <c r="D28" s="70">
        <v>1473</v>
      </c>
      <c r="E28" s="70"/>
      <c r="F28" s="67">
        <v>76</v>
      </c>
      <c r="G28" s="68">
        <v>2338</v>
      </c>
      <c r="H28" s="67">
        <v>19181</v>
      </c>
      <c r="I28" s="19"/>
      <c r="K28" s="19"/>
      <c r="L28" s="18"/>
      <c r="M28" s="19"/>
      <c r="N28" s="20"/>
      <c r="O28" s="18"/>
      <c r="P28" s="18"/>
    </row>
    <row r="29" spans="1:17" ht="14.1" customHeight="1">
      <c r="A29" s="3">
        <v>2010</v>
      </c>
      <c r="B29" s="69">
        <v>4</v>
      </c>
      <c r="C29" s="69">
        <v>223</v>
      </c>
      <c r="D29" s="69">
        <v>1377</v>
      </c>
      <c r="F29" s="67">
        <v>51</v>
      </c>
      <c r="G29" s="68">
        <v>2225</v>
      </c>
      <c r="H29" s="67">
        <v>18194</v>
      </c>
      <c r="I29" s="19"/>
      <c r="K29" s="19"/>
      <c r="L29" s="18"/>
      <c r="M29" s="19"/>
      <c r="N29" s="20"/>
      <c r="O29" s="18"/>
      <c r="P29" s="18"/>
    </row>
    <row r="30" spans="1:17" ht="14.1" customHeight="1">
      <c r="A30" s="3">
        <v>2011</v>
      </c>
      <c r="B30" s="69">
        <v>7</v>
      </c>
      <c r="C30" s="69">
        <v>203</v>
      </c>
      <c r="D30" s="69">
        <v>1316</v>
      </c>
      <c r="F30" s="67">
        <v>53</v>
      </c>
      <c r="G30" s="68">
        <v>2149</v>
      </c>
      <c r="H30" s="67">
        <v>18159</v>
      </c>
      <c r="I30" s="19"/>
      <c r="K30" s="19"/>
      <c r="L30" s="18"/>
      <c r="M30" s="19"/>
      <c r="N30" s="20"/>
      <c r="O30" s="18"/>
      <c r="P30" s="18"/>
    </row>
    <row r="31" spans="1:17" ht="14.1" customHeight="1">
      <c r="A31" s="3">
        <v>2012</v>
      </c>
      <c r="B31" s="69">
        <v>2</v>
      </c>
      <c r="C31" s="69">
        <v>194</v>
      </c>
      <c r="D31" s="69">
        <v>1170</v>
      </c>
      <c r="F31" s="67">
        <v>59</v>
      </c>
      <c r="G31" s="68">
        <v>2019</v>
      </c>
      <c r="H31" s="67">
        <v>14016</v>
      </c>
      <c r="I31" s="19"/>
      <c r="K31" s="19"/>
      <c r="L31" s="18"/>
      <c r="M31" s="19"/>
      <c r="N31" s="20"/>
      <c r="O31" s="18"/>
      <c r="P31" s="18"/>
    </row>
    <row r="32" spans="1:17" ht="14.1" customHeight="1">
      <c r="A32" s="3">
        <v>2013</v>
      </c>
      <c r="B32" s="69">
        <v>9</v>
      </c>
      <c r="C32" s="69">
        <v>143</v>
      </c>
      <c r="D32" s="69">
        <v>1062</v>
      </c>
      <c r="F32" s="67">
        <v>39</v>
      </c>
      <c r="G32" s="68">
        <v>1790</v>
      </c>
      <c r="H32" s="67">
        <v>14703</v>
      </c>
      <c r="I32" s="19"/>
      <c r="K32" s="19"/>
      <c r="L32" s="18"/>
      <c r="M32" s="19"/>
      <c r="N32" s="20"/>
      <c r="O32" s="18"/>
      <c r="P32" s="18"/>
    </row>
    <row r="33" spans="1:17" s="30" customFormat="1" ht="14.1" customHeight="1">
      <c r="A33" s="34" t="s">
        <v>14</v>
      </c>
      <c r="B33" s="66">
        <v>5.4</v>
      </c>
      <c r="C33" s="66">
        <v>203.2</v>
      </c>
      <c r="D33" s="66">
        <v>1279.5999999999999</v>
      </c>
      <c r="E33" s="65"/>
      <c r="F33" s="64">
        <f>AVERAGE(F28:F32)</f>
        <v>55.6</v>
      </c>
      <c r="G33" s="64">
        <f>AVERAGE(G28:G32)</f>
        <v>2104.1999999999998</v>
      </c>
      <c r="H33" s="64">
        <f>AVERAGE(H28:H32)</f>
        <v>16850.599999999999</v>
      </c>
      <c r="I33" s="24"/>
      <c r="J33" s="63"/>
      <c r="K33" s="24"/>
      <c r="L33" s="63"/>
      <c r="M33" s="24"/>
      <c r="N33" s="53"/>
      <c r="O33" s="62"/>
      <c r="P33" s="62"/>
      <c r="Q33" s="62"/>
    </row>
    <row r="34" spans="1:17" ht="2.25" customHeight="1">
      <c r="A34" s="2"/>
      <c r="I34" s="19"/>
      <c r="J34" s="18"/>
      <c r="K34" s="19"/>
      <c r="L34" s="18"/>
      <c r="M34" s="19"/>
      <c r="N34" s="18"/>
      <c r="O34" s="18"/>
      <c r="P34" s="18"/>
    </row>
    <row r="35" spans="1:17" ht="14.1" customHeight="1">
      <c r="A35" s="29" t="s">
        <v>13</v>
      </c>
      <c r="B35" s="2"/>
      <c r="C35" s="2"/>
      <c r="D35" s="2"/>
      <c r="F35" s="2"/>
      <c r="G35" s="2"/>
      <c r="H35" s="2"/>
      <c r="I35" s="19"/>
      <c r="J35" s="18"/>
      <c r="K35" s="19"/>
      <c r="L35" s="18"/>
      <c r="M35" s="19"/>
      <c r="N35" s="18"/>
      <c r="O35" s="18"/>
      <c r="P35" s="18"/>
    </row>
    <row r="36" spans="1:17" ht="14.1" customHeight="1">
      <c r="A36" s="3" t="s">
        <v>2</v>
      </c>
      <c r="B36" s="7">
        <f>(B32-B31)/B31*100</f>
        <v>350</v>
      </c>
      <c r="C36" s="7">
        <f>(C32-C31)/C31*100</f>
        <v>-26.288659793814436</v>
      </c>
      <c r="D36" s="7">
        <f>(D32-D31)/D31*100</f>
        <v>-9.2307692307692317</v>
      </c>
      <c r="E36" s="7"/>
      <c r="F36" s="7">
        <f>(F32-F31)/F31*100</f>
        <v>-33.898305084745758</v>
      </c>
      <c r="G36" s="7">
        <f>(G32-G31)/G31*100</f>
        <v>-11.342248637939575</v>
      </c>
      <c r="H36" s="7">
        <f>(H32-H31)/H31*100</f>
        <v>4.9015410958904111</v>
      </c>
      <c r="I36" s="19"/>
      <c r="J36" s="18"/>
      <c r="K36" s="19"/>
      <c r="L36" s="18"/>
      <c r="M36" s="19"/>
      <c r="N36" s="18"/>
      <c r="O36" s="18"/>
      <c r="P36" s="18"/>
    </row>
    <row r="37" spans="1:17" ht="14.1" customHeight="1">
      <c r="A37" s="8" t="s">
        <v>1</v>
      </c>
      <c r="B37" s="7">
        <f>(B32-B27)/B27*100</f>
        <v>-41.558441558441558</v>
      </c>
      <c r="C37" s="7">
        <f>(C32-C27)/C27*100</f>
        <v>-56.054087277197297</v>
      </c>
      <c r="D37" s="7">
        <f>(D32-D27)/D27*100</f>
        <v>-47.399702823179787</v>
      </c>
      <c r="E37" s="7"/>
      <c r="F37" s="7">
        <f>(F32-F27)/F27*100</f>
        <v>-72.954230235783641</v>
      </c>
      <c r="G37" s="7">
        <f>(G32-G27)/G27*100</f>
        <v>-43.522433268126463</v>
      </c>
      <c r="H37" s="7">
        <f>(H32-H27)/H27*100</f>
        <v>-43.64593873608684</v>
      </c>
      <c r="I37" s="19"/>
      <c r="J37" s="18"/>
      <c r="K37" s="19"/>
      <c r="L37" s="18"/>
      <c r="M37" s="19"/>
      <c r="N37" s="18"/>
      <c r="O37" s="18"/>
      <c r="P37" s="18"/>
    </row>
    <row r="38" spans="1:17" ht="14.1" customHeight="1" thickBot="1">
      <c r="A38" s="6" t="s">
        <v>12</v>
      </c>
      <c r="B38" s="4">
        <f>(B33-B27)/B27*100</f>
        <v>-64.935064935064929</v>
      </c>
      <c r="C38" s="4">
        <f>(C33-C27)/C27*100</f>
        <v>-37.553779963122309</v>
      </c>
      <c r="D38" s="4">
        <f>(D33-D27)/D27*100</f>
        <v>-36.622090143635468</v>
      </c>
      <c r="E38" s="4"/>
      <c r="F38" s="4">
        <f>(F33-F27)/F27*100</f>
        <v>-61.442441054091546</v>
      </c>
      <c r="G38" s="4">
        <f>(G33-G27)/G27*100</f>
        <v>-33.608884962453466</v>
      </c>
      <c r="H38" s="4">
        <f>(H33-H27)/H27*100</f>
        <v>-35.414558611596611</v>
      </c>
      <c r="I38" s="4"/>
      <c r="J38" s="5"/>
      <c r="K38" s="43"/>
      <c r="L38" s="5"/>
      <c r="M38" s="19"/>
      <c r="N38" s="18"/>
      <c r="O38" s="18"/>
      <c r="P38" s="18"/>
    </row>
    <row r="39" spans="1:17" ht="15">
      <c r="A39" s="19"/>
      <c r="B39" s="19"/>
      <c r="D39" s="19"/>
      <c r="E39" s="19"/>
      <c r="F39" s="19"/>
      <c r="H39" s="19"/>
      <c r="I39" s="19"/>
      <c r="K39" s="18"/>
      <c r="L39" s="18"/>
      <c r="M39" s="18"/>
    </row>
    <row r="40" spans="1:17">
      <c r="A40" s="18"/>
      <c r="B40" s="18"/>
      <c r="C40" s="18"/>
      <c r="D40" s="18"/>
      <c r="E40" s="18"/>
      <c r="F40" s="18"/>
      <c r="G40" s="18"/>
      <c r="H40" s="18"/>
      <c r="I40" s="18"/>
      <c r="J40" s="18"/>
      <c r="K40" s="18"/>
      <c r="L40" s="18"/>
      <c r="M40" s="18"/>
    </row>
    <row r="41" spans="1:17" ht="18" customHeight="1">
      <c r="A41" s="41" t="s">
        <v>28</v>
      </c>
      <c r="B41" s="18"/>
      <c r="C41" s="18"/>
      <c r="D41" s="18"/>
      <c r="E41" s="18"/>
      <c r="F41" s="18"/>
      <c r="G41" s="18"/>
      <c r="H41" s="18"/>
      <c r="I41" s="18"/>
      <c r="J41" s="18"/>
      <c r="K41" s="18"/>
      <c r="L41" s="41"/>
      <c r="M41" s="18"/>
    </row>
    <row r="42" spans="1:17" ht="3.75" customHeight="1">
      <c r="A42" s="41"/>
      <c r="B42" s="18"/>
      <c r="C42" s="18"/>
      <c r="D42" s="18"/>
      <c r="E42" s="18"/>
      <c r="F42" s="18"/>
      <c r="G42" s="18"/>
      <c r="H42" s="18"/>
      <c r="I42" s="18"/>
      <c r="J42" s="18"/>
      <c r="K42" s="18"/>
      <c r="L42" s="41"/>
      <c r="M42" s="18"/>
    </row>
    <row r="43" spans="1:17" ht="18" customHeight="1" thickBot="1">
      <c r="A43" s="61" t="s">
        <v>27</v>
      </c>
      <c r="B43" s="60"/>
      <c r="C43" s="60"/>
      <c r="D43" s="60"/>
      <c r="E43" s="60"/>
      <c r="F43" s="60"/>
      <c r="G43" s="60"/>
      <c r="H43" s="60"/>
      <c r="I43" s="60"/>
      <c r="J43" s="60"/>
      <c r="K43" s="60"/>
      <c r="L43" s="5"/>
      <c r="M43" s="59"/>
    </row>
    <row r="44" spans="1:17" ht="14.1" customHeight="1">
      <c r="A44" s="19"/>
      <c r="B44" s="57" t="s">
        <v>26</v>
      </c>
      <c r="C44" s="57"/>
      <c r="D44" s="57"/>
      <c r="E44" s="24"/>
      <c r="F44" s="58" t="s">
        <v>25</v>
      </c>
      <c r="G44" s="57"/>
      <c r="H44" s="57"/>
      <c r="I44" s="19"/>
      <c r="J44" s="56"/>
      <c r="K44" s="55"/>
      <c r="L44" s="54" t="s">
        <v>24</v>
      </c>
      <c r="M44" s="19"/>
    </row>
    <row r="45" spans="1:17" ht="14.1" customHeight="1">
      <c r="A45" s="19"/>
      <c r="B45" s="52"/>
      <c r="C45" s="52"/>
      <c r="D45" s="51" t="s">
        <v>23</v>
      </c>
      <c r="E45" s="53"/>
      <c r="F45" s="52"/>
      <c r="G45" s="52"/>
      <c r="H45" s="51" t="s">
        <v>23</v>
      </c>
      <c r="I45" s="20"/>
      <c r="J45" s="52"/>
      <c r="K45" s="52"/>
      <c r="L45" s="51" t="s">
        <v>23</v>
      </c>
      <c r="M45" s="19"/>
    </row>
    <row r="46" spans="1:17" ht="14.1" customHeight="1" thickBot="1">
      <c r="A46" s="43"/>
      <c r="B46" s="48" t="s">
        <v>22</v>
      </c>
      <c r="C46" s="48" t="s">
        <v>21</v>
      </c>
      <c r="D46" s="48" t="s">
        <v>20</v>
      </c>
      <c r="E46" s="50"/>
      <c r="F46" s="48" t="s">
        <v>22</v>
      </c>
      <c r="G46" s="48" t="s">
        <v>21</v>
      </c>
      <c r="H46" s="48" t="s">
        <v>20</v>
      </c>
      <c r="I46" s="49"/>
      <c r="J46" s="48" t="s">
        <v>22</v>
      </c>
      <c r="K46" s="48" t="s">
        <v>21</v>
      </c>
      <c r="L46" s="48" t="s">
        <v>20</v>
      </c>
      <c r="M46" s="19"/>
    </row>
    <row r="47" spans="1:17" ht="18" customHeight="1">
      <c r="A47" s="47" t="s">
        <v>19</v>
      </c>
      <c r="B47" s="2"/>
      <c r="C47" s="2"/>
      <c r="D47" s="2"/>
      <c r="E47" s="2"/>
      <c r="F47" s="2"/>
      <c r="G47" s="2"/>
      <c r="H47" s="2"/>
      <c r="I47" s="2"/>
      <c r="J47" s="2"/>
      <c r="K47" s="2"/>
      <c r="L47" s="2"/>
      <c r="M47" s="2"/>
    </row>
    <row r="48" spans="1:17" ht="3.75" customHeight="1">
      <c r="A48" s="47"/>
      <c r="B48" s="2"/>
      <c r="C48" s="2"/>
      <c r="D48" s="2"/>
      <c r="E48" s="2"/>
      <c r="F48" s="2"/>
      <c r="G48" s="2"/>
      <c r="H48" s="2"/>
      <c r="I48" s="2"/>
      <c r="J48" s="2"/>
      <c r="K48" s="2"/>
      <c r="L48" s="46" t="s">
        <v>17</v>
      </c>
      <c r="M48" s="2"/>
    </row>
    <row r="49" spans="1:13" ht="14.1" customHeight="1">
      <c r="A49" s="24" t="s">
        <v>16</v>
      </c>
      <c r="B49" s="2"/>
      <c r="C49" s="2"/>
      <c r="D49" s="2"/>
      <c r="E49" s="2"/>
      <c r="F49" s="2"/>
      <c r="G49" s="2"/>
      <c r="H49" s="2"/>
      <c r="I49" s="2"/>
      <c r="J49" s="2"/>
      <c r="K49" s="2"/>
      <c r="L49" s="2"/>
      <c r="M49" s="2"/>
    </row>
    <row r="50" spans="1:13" s="30" customFormat="1" ht="14.1" customHeight="1">
      <c r="A50" s="34" t="s">
        <v>15</v>
      </c>
      <c r="B50" s="37">
        <f>(B11/$D85)*1000</f>
        <v>5.6769323554016461E-2</v>
      </c>
      <c r="C50" s="37">
        <f>(C11/$D85)*1000</f>
        <v>0.50687729810704074</v>
      </c>
      <c r="D50" s="37">
        <f>(D11/$D85)*1000</f>
        <v>3.3261998793797787</v>
      </c>
      <c r="E50" s="37"/>
      <c r="F50" s="37">
        <f>(F11/$H85)*1000</f>
        <v>5.5863624288783588E-2</v>
      </c>
      <c r="G50" s="37">
        <f>(G11/$H85)*1000</f>
        <v>0.52819986713956979</v>
      </c>
      <c r="H50" s="45">
        <f>(H11/$H85)*1000</f>
        <v>4.7755136670997782</v>
      </c>
      <c r="I50" s="37"/>
      <c r="J50" s="31">
        <f>B50/F50*100</f>
        <v>101.6212683598023</v>
      </c>
      <c r="K50" s="31">
        <f>C50/G50*100</f>
        <v>95.963162742164258</v>
      </c>
      <c r="L50" s="31">
        <f>D50/H50*100</f>
        <v>69.651143547031594</v>
      </c>
      <c r="M50" s="25"/>
    </row>
    <row r="51" spans="1:13" ht="14.1" customHeight="1">
      <c r="A51" s="3">
        <v>2009</v>
      </c>
      <c r="B51" s="33">
        <f>(B12/$D97)*1000</f>
        <v>4.128519275980045E-2</v>
      </c>
      <c r="C51" s="33">
        <f>(C12/$D97)*1000</f>
        <v>0.43712609185955392</v>
      </c>
      <c r="D51" s="33">
        <f>(D12/$D97)*1000</f>
        <v>2.87524608650777</v>
      </c>
      <c r="E51" s="33"/>
      <c r="F51" s="33">
        <f>(F12/$H97)*1000</f>
        <v>3.6317385927425727E-2</v>
      </c>
      <c r="G51" s="33">
        <f>(G12/$H97)*1000</f>
        <v>0.4059183000392883</v>
      </c>
      <c r="H51" s="33">
        <f>(H12/$H97)*1000</f>
        <v>3.7500326105141584</v>
      </c>
      <c r="I51" s="33"/>
      <c r="J51" s="35">
        <f>B51/F51*100</f>
        <v>113.67886676178199</v>
      </c>
      <c r="K51" s="35">
        <f>C51/G51*100</f>
        <v>107.68819533813702</v>
      </c>
      <c r="L51" s="35">
        <f>D51/H51*100</f>
        <v>76.672562218426989</v>
      </c>
      <c r="M51" s="2"/>
    </row>
    <row r="52" spans="1:13" ht="14.1" customHeight="1">
      <c r="A52" s="3">
        <v>2010</v>
      </c>
      <c r="B52" s="33">
        <f>(B13/$D98)*1000</f>
        <v>3.9527193949298767E-2</v>
      </c>
      <c r="C52" s="33">
        <f>(C13/$D98)*1000</f>
        <v>0.37417810041427541</v>
      </c>
      <c r="D52" s="33">
        <f>(D13/$D98)*1000</f>
        <v>2.5346813119987837</v>
      </c>
      <c r="E52" s="33"/>
      <c r="F52" s="33">
        <f>(F13/$H98)*1000</f>
        <v>2.9483364370769073E-2</v>
      </c>
      <c r="G52" s="33">
        <f>(G13/$H98)*1000</f>
        <v>0.37168431332211921</v>
      </c>
      <c r="H52" s="33">
        <f>(H13/$H98)*1000</f>
        <v>3.5071916335908027</v>
      </c>
      <c r="I52" s="33"/>
      <c r="J52" s="35">
        <f>B52/F52*100</f>
        <v>134.06609046451811</v>
      </c>
      <c r="K52" s="35">
        <f>C52/G52*100</f>
        <v>100.67094224931547</v>
      </c>
      <c r="L52" s="35">
        <f>D52/H52*100</f>
        <v>72.270967110048559</v>
      </c>
      <c r="M52" s="2"/>
    </row>
    <row r="53" spans="1:13" ht="14.1" customHeight="1">
      <c r="A53" s="3">
        <v>2011</v>
      </c>
      <c r="B53" s="33">
        <f>(B14/$D99)*1000</f>
        <v>3.49063189871507E-2</v>
      </c>
      <c r="C53" s="33">
        <f>(C14/$D99)*1000</f>
        <v>0.3547236740315855</v>
      </c>
      <c r="D53" s="33">
        <f>(D14/$D99)*1000</f>
        <v>2.412875714636125</v>
      </c>
      <c r="E53" s="33"/>
      <c r="F53" s="33">
        <f>(F14/$H99)*1000</f>
        <v>3.0531808741557708E-2</v>
      </c>
      <c r="G53" s="33">
        <f>(G14/$H99)*1000</f>
        <v>0.37829178072848968</v>
      </c>
      <c r="H53" s="33">
        <f>(H14/$H99)*1000</f>
        <v>3.4036646751441366</v>
      </c>
      <c r="I53" s="33"/>
      <c r="J53" s="35">
        <f>B53/F53*100</f>
        <v>114.32771403300035</v>
      </c>
      <c r="K53" s="35">
        <f>C53/G53*100</f>
        <v>93.769860224951685</v>
      </c>
      <c r="L53" s="35">
        <f>D53/H53*100</f>
        <v>70.89052374214701</v>
      </c>
      <c r="M53" s="2"/>
    </row>
    <row r="54" spans="1:13" ht="14.1" customHeight="1">
      <c r="A54" s="3">
        <v>2012</v>
      </c>
      <c r="B54" s="33">
        <f>(B15/$D100)*1000</f>
        <v>3.3498946100572115E-2</v>
      </c>
      <c r="C54" s="33">
        <f>(C15/$D100)*1000</f>
        <v>0.37262872628726285</v>
      </c>
      <c r="D54" s="33">
        <f>(D15/$D100)*1000</f>
        <v>2.3940454682324601</v>
      </c>
      <c r="E54" s="33"/>
      <c r="F54" s="33">
        <f>(F15/$H100)*1000</f>
        <v>2.8001798054850858E-2</v>
      </c>
      <c r="G54" s="33">
        <f>(G15/$H100)*1000</f>
        <v>0.37265019128551519</v>
      </c>
      <c r="H54" s="33">
        <f>(H15/$H100)*1000</f>
        <v>3.2376725442865051</v>
      </c>
      <c r="I54" s="33"/>
      <c r="J54" s="35">
        <f>B54/F54*100</f>
        <v>119.63141093637365</v>
      </c>
      <c r="K54" s="35">
        <f>C54/G54*100</f>
        <v>99.994239906820312</v>
      </c>
      <c r="L54" s="35">
        <f>D54/H54*100</f>
        <v>73.943409516728707</v>
      </c>
      <c r="M54" s="2"/>
    </row>
    <row r="55" spans="1:13" ht="14.1" customHeight="1">
      <c r="A55" s="3">
        <v>2013</v>
      </c>
      <c r="B55" s="33">
        <f>(B16/$D101)*1000</f>
        <v>3.2284100080710254E-2</v>
      </c>
      <c r="C55" s="33">
        <f>(C16/$D101)*1000</f>
        <v>0.31383148450550896</v>
      </c>
      <c r="D55" s="33">
        <f>(D16/$D101)*1000</f>
        <v>2.1581545507442232</v>
      </c>
      <c r="E55" s="33"/>
      <c r="F55" s="33">
        <f>(F16/$H101)*1000</f>
        <v>2.7059665016097342E-2</v>
      </c>
      <c r="G55" s="33">
        <f>(G16/$H101)*1000</f>
        <v>0.35102057344048399</v>
      </c>
      <c r="H55" s="33">
        <f>(H16/$H101)*1000</f>
        <v>3.0234302808608851</v>
      </c>
      <c r="I55" s="33"/>
      <c r="J55" s="35">
        <f>B55/F55*100</f>
        <v>119.30709438385503</v>
      </c>
      <c r="K55" s="35">
        <f>C55/G55*100</f>
        <v>89.405438954625694</v>
      </c>
      <c r="L55" s="35">
        <f>D55/H55*100</f>
        <v>71.380992788420272</v>
      </c>
      <c r="M55" s="2"/>
    </row>
    <row r="56" spans="1:13" s="30" customFormat="1" ht="14.1" customHeight="1">
      <c r="A56" s="34" t="s">
        <v>14</v>
      </c>
      <c r="B56" s="33">
        <f>(B17/$D102)*1000</f>
        <v>3.6277250494603813E-2</v>
      </c>
      <c r="C56" s="33">
        <f>(C17/$D102)*1000</f>
        <v>0.37026248992823985</v>
      </c>
      <c r="D56" s="33">
        <f>(D17/$D102)*1000</f>
        <v>2.4735107980616826</v>
      </c>
      <c r="E56" s="33"/>
      <c r="F56" s="33">
        <f>(F17/$H102)*1000</f>
        <v>3.0247888574076755E-2</v>
      </c>
      <c r="G56" s="33">
        <f>(G17/$H102)*1000</f>
        <v>0.37574662715017121</v>
      </c>
      <c r="H56" s="33">
        <f>(H17/$H102)*1000</f>
        <v>3.3817624076247368</v>
      </c>
      <c r="I56" s="25"/>
      <c r="J56" s="31">
        <f>B56/F56*100</f>
        <v>119.93316626303094</v>
      </c>
      <c r="K56" s="31">
        <f>C56/G56*100</f>
        <v>98.540469341394896</v>
      </c>
      <c r="L56" s="31">
        <f>D56/H56*100</f>
        <v>73.142654625432812</v>
      </c>
      <c r="M56" s="25"/>
    </row>
    <row r="57" spans="1:13" ht="4.5" customHeight="1">
      <c r="A57" s="2"/>
      <c r="J57" s="44"/>
      <c r="K57" s="44"/>
      <c r="L57" s="44"/>
      <c r="M57" s="2"/>
    </row>
    <row r="58" spans="1:13" ht="14.1" customHeight="1">
      <c r="A58" s="29" t="s">
        <v>13</v>
      </c>
      <c r="B58" s="2"/>
      <c r="C58" s="2"/>
      <c r="D58" s="2"/>
      <c r="E58" s="2"/>
      <c r="F58" s="2"/>
      <c r="G58" s="2"/>
      <c r="H58" s="2"/>
      <c r="I58" s="2"/>
      <c r="J58" s="28"/>
      <c r="K58" s="28"/>
      <c r="L58" s="28"/>
      <c r="M58" s="2"/>
    </row>
    <row r="59" spans="1:13" ht="14.1" customHeight="1">
      <c r="A59" s="3" t="s">
        <v>2</v>
      </c>
      <c r="B59" s="7">
        <f>(B55-B54)/B54*100</f>
        <v>-3.6265201186168445</v>
      </c>
      <c r="C59" s="7">
        <f>(C55-C54)/C54*100</f>
        <v>-15.779041612703407</v>
      </c>
      <c r="D59" s="7">
        <f>(D55-D54)/D54*100</f>
        <v>-9.8532346448038322</v>
      </c>
      <c r="E59" s="7"/>
      <c r="F59" s="7">
        <f>(F55-F54)/F54*100</f>
        <v>-3.364544794259404</v>
      </c>
      <c r="G59" s="7">
        <f>(G55-G54)/G54*100</f>
        <v>-5.8042685475127351</v>
      </c>
      <c r="H59" s="7">
        <f>(H55-H54)/H54*100</f>
        <v>-6.6171689846674475</v>
      </c>
      <c r="I59" s="28"/>
      <c r="J59" s="28"/>
      <c r="K59" s="28"/>
      <c r="L59" s="28"/>
      <c r="M59" s="2"/>
    </row>
    <row r="60" spans="1:13" ht="14.1" customHeight="1">
      <c r="A60" s="8" t="s">
        <v>1</v>
      </c>
      <c r="B60" s="7">
        <f>(B55-B50)/B50*100</f>
        <v>-43.131081965435655</v>
      </c>
      <c r="C60" s="7">
        <f>(C55-C50)/C50*100</f>
        <v>-38.085314596347338</v>
      </c>
      <c r="D60" s="7">
        <f>(D55-D50)/D50*100</f>
        <v>-35.116510462184117</v>
      </c>
      <c r="E60" s="7"/>
      <c r="F60" s="7">
        <f>(F55-F50)/F50*100</f>
        <v>-51.561207564668457</v>
      </c>
      <c r="G60" s="7">
        <f>(G55-G50)/G50*100</f>
        <v>-33.543986797760503</v>
      </c>
      <c r="H60" s="7">
        <f>(H55-H50)/H50*100</f>
        <v>-36.688899003883549</v>
      </c>
      <c r="I60" s="28"/>
      <c r="J60" s="28"/>
      <c r="K60" s="28"/>
      <c r="L60" s="28"/>
      <c r="M60" s="2"/>
    </row>
    <row r="61" spans="1:13" ht="14.1" customHeight="1" thickBot="1">
      <c r="A61" s="6" t="s">
        <v>12</v>
      </c>
      <c r="B61" s="4">
        <f>(B56-B50)/B50*100</f>
        <v>-36.097088667815953</v>
      </c>
      <c r="C61" s="4">
        <f>(C56-C50)/C50*100</f>
        <v>-26.952244397015985</v>
      </c>
      <c r="D61" s="4">
        <f>(D56-D50)/D50*100</f>
        <v>-25.635533408686584</v>
      </c>
      <c r="E61" s="4"/>
      <c r="F61" s="4">
        <f>(F56-F50)/F50*100</f>
        <v>-45.854052687823931</v>
      </c>
      <c r="G61" s="4">
        <f>(G56-G50)/G50*100</f>
        <v>-28.862794081149367</v>
      </c>
      <c r="H61" s="4">
        <f>(H56-H50)/H50*100</f>
        <v>-29.185368457368099</v>
      </c>
      <c r="I61" s="43"/>
      <c r="J61" s="42"/>
      <c r="K61" s="42"/>
      <c r="L61" s="42"/>
      <c r="M61" s="2"/>
    </row>
    <row r="62" spans="1:13" ht="7.5" customHeight="1">
      <c r="A62" s="3"/>
      <c r="J62" s="28"/>
      <c r="K62" s="28"/>
      <c r="L62" s="28"/>
      <c r="M62" s="2"/>
    </row>
    <row r="63" spans="1:13" ht="22.5" customHeight="1">
      <c r="A63" s="41" t="s">
        <v>18</v>
      </c>
      <c r="B63" s="2"/>
      <c r="C63" s="2"/>
      <c r="D63" s="2"/>
      <c r="E63" s="2"/>
      <c r="F63" s="2"/>
      <c r="G63" s="2"/>
      <c r="H63" s="2"/>
      <c r="I63" s="2"/>
      <c r="J63" s="28"/>
      <c r="K63" s="28"/>
      <c r="L63" s="28"/>
      <c r="M63" s="2"/>
    </row>
    <row r="64" spans="1:13" ht="3" customHeight="1">
      <c r="A64" s="40"/>
      <c r="B64" s="2"/>
      <c r="C64" s="2"/>
      <c r="D64" s="2"/>
      <c r="E64" s="2"/>
      <c r="F64" s="2"/>
      <c r="G64" s="2"/>
      <c r="H64" s="2"/>
      <c r="I64" s="2"/>
      <c r="J64" s="28"/>
      <c r="K64" s="28"/>
      <c r="L64" s="39" t="s">
        <v>17</v>
      </c>
      <c r="M64" s="2"/>
    </row>
    <row r="65" spans="1:13" ht="17.25" customHeight="1">
      <c r="A65" s="24" t="s">
        <v>16</v>
      </c>
      <c r="B65" s="2"/>
      <c r="C65" s="2"/>
      <c r="D65" s="2"/>
      <c r="E65" s="2"/>
      <c r="F65" s="2"/>
      <c r="G65" s="2"/>
      <c r="H65" s="2"/>
      <c r="I65" s="38"/>
      <c r="J65" s="28"/>
      <c r="K65" s="28"/>
      <c r="L65" s="28"/>
      <c r="M65" s="2"/>
    </row>
    <row r="66" spans="1:13" s="30" customFormat="1" ht="14.1" customHeight="1">
      <c r="A66" s="34" t="s">
        <v>15</v>
      </c>
      <c r="B66" s="37">
        <f>(B27/$C85)*1000</f>
        <v>1.6590161603255979E-2</v>
      </c>
      <c r="C66" s="37">
        <f>(C27/$C85)*1000</f>
        <v>0.35054796011035688</v>
      </c>
      <c r="D66" s="37">
        <f>(D27/$C85)*1000</f>
        <v>2.1750348231801184</v>
      </c>
      <c r="E66" s="37"/>
      <c r="F66" s="37">
        <f>(F27/$G85)*1000</f>
        <v>1.3885518617379815E-2</v>
      </c>
      <c r="G66" s="37">
        <f>(G27/$G85)*1000</f>
        <v>0.30519252916729256</v>
      </c>
      <c r="H66" s="37">
        <f>(H27/$G85)*1000</f>
        <v>2.5123351937232066</v>
      </c>
      <c r="I66" s="32"/>
      <c r="J66" s="31">
        <f>B66/F66*100</f>
        <v>119.47815605886622</v>
      </c>
      <c r="K66" s="31">
        <f>C66/G66*100</f>
        <v>114.86125203222211</v>
      </c>
      <c r="L66" s="31">
        <f>D66/H66*100</f>
        <v>86.574228972877663</v>
      </c>
      <c r="M66" s="25"/>
    </row>
    <row r="67" spans="1:13" ht="14.1" customHeight="1">
      <c r="A67" s="3">
        <v>2009</v>
      </c>
      <c r="B67" s="33">
        <f>(B28/$C97)*1000</f>
        <v>5.4333356877787984E-3</v>
      </c>
      <c r="C67" s="33">
        <f>(C28/$C97)*1000</f>
        <v>0.27492678580160723</v>
      </c>
      <c r="D67" s="33">
        <f>(D28/$C97)*1000</f>
        <v>1.6006606936196337</v>
      </c>
      <c r="E67" s="33"/>
      <c r="F67" s="33">
        <f>(F28/$G97)*1000</f>
        <v>7.2651492701392793E-3</v>
      </c>
      <c r="G67" s="33">
        <f>(G28/$G97)*1000</f>
        <v>0.22349893412612679</v>
      </c>
      <c r="H67" s="33">
        <f>(H28/$G97)*1000</f>
        <v>1.8335898440860725</v>
      </c>
      <c r="I67" s="36"/>
      <c r="J67" s="35">
        <f>B67/F67*100</f>
        <v>74.786291179322689</v>
      </c>
      <c r="K67" s="35">
        <f>C67/G67*100</f>
        <v>123.01033419983034</v>
      </c>
      <c r="L67" s="35">
        <f>D67/H67*100</f>
        <v>87.296551013428029</v>
      </c>
      <c r="M67" s="2"/>
    </row>
    <row r="68" spans="1:13" ht="14.1" customHeight="1">
      <c r="A68" s="3">
        <v>2010</v>
      </c>
      <c r="B68" s="33">
        <f>(B29/$C98)*1000</f>
        <v>4.3582574814937493E-3</v>
      </c>
      <c r="C68" s="33">
        <f>(C29/$C98)*1000</f>
        <v>0.2429728545932765</v>
      </c>
      <c r="D68" s="33">
        <f>(D29/$C98)*1000</f>
        <v>1.5003301380042231</v>
      </c>
      <c r="E68" s="33"/>
      <c r="F68" s="33">
        <f>(F29/$G98)*1000</f>
        <v>4.8498911151896697E-3</v>
      </c>
      <c r="G68" s="33">
        <f>(G29/$G98)*1000</f>
        <v>0.21158838688817677</v>
      </c>
      <c r="H68" s="33">
        <f>(H29/$G98)*1000</f>
        <v>1.7301748813678599</v>
      </c>
      <c r="I68" s="36"/>
      <c r="J68" s="35">
        <f>B68/F68*100</f>
        <v>89.862996466948658</v>
      </c>
      <c r="K68" s="35">
        <f>C68/G68*100</f>
        <v>114.83279312568617</v>
      </c>
      <c r="L68" s="35">
        <f>D68/H68*100</f>
        <v>86.715519579042564</v>
      </c>
      <c r="M68" s="2"/>
    </row>
    <row r="69" spans="1:13" ht="14.1" customHeight="1">
      <c r="A69" s="3">
        <v>2011</v>
      </c>
      <c r="B69" s="33">
        <f>(B30/$C99)*1000</f>
        <v>7.6410621949715256E-3</v>
      </c>
      <c r="C69" s="33">
        <f>(C30/$C99)*1000</f>
        <v>0.22159080365417427</v>
      </c>
      <c r="D69" s="33">
        <f>(D30/$C99)*1000</f>
        <v>1.4365196926546471</v>
      </c>
      <c r="E69" s="33"/>
      <c r="F69" s="33">
        <f>(F30/$G99)*1000</f>
        <v>5.0066262225732525E-3</v>
      </c>
      <c r="G69" s="33">
        <f>(G30/$G99)*1000</f>
        <v>0.20300452362848909</v>
      </c>
      <c r="H69" s="33">
        <f>(H30/$G99)*1000</f>
        <v>1.7153835014284471</v>
      </c>
      <c r="I69" s="36"/>
      <c r="J69" s="35">
        <f>B69/F69*100</f>
        <v>152.61898642483948</v>
      </c>
      <c r="K69" s="35">
        <f>C69/G69*100</f>
        <v>109.1555989460113</v>
      </c>
      <c r="L69" s="35">
        <f>D69/H69*100</f>
        <v>83.74335485087839</v>
      </c>
      <c r="M69" s="2"/>
    </row>
    <row r="70" spans="1:13" ht="14.1" customHeight="1">
      <c r="A70" s="3">
        <v>2012</v>
      </c>
      <c r="B70" s="33">
        <f>(B31/$C100)*1000</f>
        <v>2.1865785621278033E-3</v>
      </c>
      <c r="C70" s="33">
        <f>(C31/$C100)*1000</f>
        <v>0.21209812052639693</v>
      </c>
      <c r="D70" s="33">
        <f>(D31/$C100)*1000</f>
        <v>1.279148458844765</v>
      </c>
      <c r="E70" s="33"/>
      <c r="F70" s="33">
        <f>(F31/$G100)*1000</f>
        <v>5.5208810951930904E-3</v>
      </c>
      <c r="G70" s="33">
        <f>(G31/$G100)*1000</f>
        <v>0.18892642256262457</v>
      </c>
      <c r="H70" s="33">
        <f>(H31/$G100)*1000</f>
        <v>1.3115367700038365</v>
      </c>
      <c r="I70" s="36"/>
      <c r="J70" s="35">
        <f>B70/F70*100</f>
        <v>39.605608677781689</v>
      </c>
      <c r="K70" s="35">
        <f>C70/G70*100</f>
        <v>112.26493237392006</v>
      </c>
      <c r="L70" s="35">
        <f>D70/H70*100</f>
        <v>97.53050681461437</v>
      </c>
      <c r="M70" s="2"/>
    </row>
    <row r="71" spans="1:13" ht="14.1" customHeight="1">
      <c r="A71" s="3">
        <v>2013</v>
      </c>
      <c r="B71" s="33">
        <f>(B32/$C101)*1000</f>
        <v>9.8718957001312953E-3</v>
      </c>
      <c r="C71" s="33">
        <f>(C32/$C101)*1000</f>
        <v>0.15685345390208616</v>
      </c>
      <c r="D71" s="33">
        <f>(D32/$C101)*1000</f>
        <v>1.1648836926154931</v>
      </c>
      <c r="E71" s="33"/>
      <c r="F71" s="33">
        <f>(F32/$G101)*1000</f>
        <v>3.6230527601019765E-3</v>
      </c>
      <c r="G71" s="33">
        <f>(G32/$G101)*1000</f>
        <v>0.16628883180980866</v>
      </c>
      <c r="H71" s="33">
        <f>(H32/$G101)*1000</f>
        <v>1.3658908905584455</v>
      </c>
      <c r="I71" s="36"/>
      <c r="J71" s="35">
        <f>B71/F71*100</f>
        <v>272.47452228251393</v>
      </c>
      <c r="K71" s="35">
        <f>C71/G71*100</f>
        <v>94.32591004156302</v>
      </c>
      <c r="L71" s="35">
        <f>D71/H71*100</f>
        <v>85.283802730335907</v>
      </c>
      <c r="M71" s="2"/>
    </row>
    <row r="72" spans="1:13" s="30" customFormat="1" ht="14.1" customHeight="1">
      <c r="A72" s="34" t="s">
        <v>14</v>
      </c>
      <c r="B72" s="33">
        <f>(B33/$C102)*1000</f>
        <v>5.8945581439215329E-3</v>
      </c>
      <c r="C72" s="33">
        <f>(C33/$C102)*1000</f>
        <v>0.2218100397860843</v>
      </c>
      <c r="D72" s="33">
        <f>(D33/$C102)*1000</f>
        <v>1.3967919631411094</v>
      </c>
      <c r="E72" s="33"/>
      <c r="F72" s="33">
        <f>(F33/$G102)*1000</f>
        <v>5.2439300849060188E-3</v>
      </c>
      <c r="G72" s="33">
        <f>(G33/$G102)*1000</f>
        <v>0.1984582317384756</v>
      </c>
      <c r="H72" s="33">
        <f>(H33/$G102)*1000</f>
        <v>1.5892692138258515</v>
      </c>
      <c r="I72" s="32"/>
      <c r="J72" s="31">
        <f>B72/F72*100</f>
        <v>112.40726036543209</v>
      </c>
      <c r="K72" s="31">
        <f>C72/G72*100</f>
        <v>111.76661096042679</v>
      </c>
      <c r="L72" s="31">
        <f>D72/H72*100</f>
        <v>87.888946126289639</v>
      </c>
      <c r="M72" s="25"/>
    </row>
    <row r="73" spans="1:13" ht="4.5" customHeight="1">
      <c r="A73" s="2"/>
      <c r="B73" s="2"/>
      <c r="C73" s="2"/>
      <c r="D73" s="2"/>
      <c r="E73" s="2"/>
      <c r="F73" s="2"/>
      <c r="G73" s="2"/>
      <c r="H73" s="2"/>
      <c r="I73" s="2"/>
      <c r="J73" s="2"/>
      <c r="K73" s="2"/>
      <c r="L73" s="2"/>
      <c r="M73" s="2"/>
    </row>
    <row r="74" spans="1:13" ht="14.1" customHeight="1">
      <c r="A74" s="29" t="s">
        <v>13</v>
      </c>
      <c r="B74" s="2"/>
      <c r="C74" s="2"/>
      <c r="D74" s="2"/>
      <c r="E74" s="2"/>
      <c r="F74" s="2"/>
      <c r="G74" s="2"/>
      <c r="H74" s="2"/>
      <c r="I74" s="2"/>
      <c r="J74" s="2"/>
      <c r="K74" s="2"/>
      <c r="L74" s="2"/>
      <c r="M74" s="2"/>
    </row>
    <row r="75" spans="1:13" ht="14.1" customHeight="1">
      <c r="A75" s="3" t="s">
        <v>2</v>
      </c>
      <c r="B75" s="7">
        <f>(B71-B70)/B70*100</f>
        <v>351.47683559673959</v>
      </c>
      <c r="C75" s="7">
        <f>(C71-C70)/C70*100</f>
        <v>-26.046749724703584</v>
      </c>
      <c r="D75" s="7">
        <f>(D71-D70)/D70*100</f>
        <v>-8.9328776061277253</v>
      </c>
      <c r="E75" s="7"/>
      <c r="F75" s="7">
        <f>(F71-F70)/F70*100</f>
        <v>-34.3754611332512</v>
      </c>
      <c r="G75" s="7">
        <f>(G71-G70)/G70*100</f>
        <v>-11.982225908772548</v>
      </c>
      <c r="H75" s="7">
        <f>(H71-H70)/H70*100</f>
        <v>4.1443077920301068</v>
      </c>
      <c r="I75" s="28"/>
      <c r="J75" s="28"/>
      <c r="K75" s="28"/>
      <c r="L75" s="28"/>
      <c r="M75" s="2"/>
    </row>
    <row r="76" spans="1:13" ht="14.1" customHeight="1">
      <c r="A76" s="8" t="s">
        <v>1</v>
      </c>
      <c r="B76" s="7">
        <f>(B71-B66)/B66*100</f>
        <v>-40.495481983768975</v>
      </c>
      <c r="C76" s="7">
        <f>(C71-C66)/C66*100</f>
        <v>-55.254780586169517</v>
      </c>
      <c r="D76" s="7">
        <f>(D71-D66)/D66*100</f>
        <v>-46.442986558150061</v>
      </c>
      <c r="E76" s="7"/>
      <c r="F76" s="7">
        <f>(F71-F66)/F66*100</f>
        <v>-73.907688578752968</v>
      </c>
      <c r="G76" s="7">
        <f>(G71-G66)/G66*100</f>
        <v>-45.513465790423481</v>
      </c>
      <c r="H76" s="7">
        <f>(H71-H66)/H66*100</f>
        <v>-45.632617257005606</v>
      </c>
      <c r="I76" s="10"/>
      <c r="J76" s="10"/>
      <c r="K76" s="10"/>
      <c r="L76" s="10"/>
      <c r="M76" s="10"/>
    </row>
    <row r="77" spans="1:13" ht="14.1" customHeight="1" thickBot="1">
      <c r="A77" s="6" t="s">
        <v>12</v>
      </c>
      <c r="B77" s="4">
        <f>(B72-B66)/B66*100</f>
        <v>-64.46955560237177</v>
      </c>
      <c r="C77" s="4">
        <f>(C72-C66)/C66*100</f>
        <v>-36.724766643555498</v>
      </c>
      <c r="D77" s="4">
        <f>(D72-D66)/D66*100</f>
        <v>-35.780708048671151</v>
      </c>
      <c r="E77" s="4"/>
      <c r="F77" s="4">
        <f>(F72-F66)/F66*100</f>
        <v>-62.234539239013721</v>
      </c>
      <c r="G77" s="4">
        <f>(G72-G66)/G66*100</f>
        <v>-34.972775290416799</v>
      </c>
      <c r="H77" s="4">
        <f>(H72-H66)/H66*100</f>
        <v>-36.741354505701871</v>
      </c>
      <c r="I77" s="27"/>
      <c r="J77" s="27"/>
      <c r="K77" s="27"/>
      <c r="L77" s="27"/>
      <c r="M77" s="10"/>
    </row>
    <row r="78" spans="1:13" ht="17.25" customHeight="1">
      <c r="A78" s="26" t="s">
        <v>11</v>
      </c>
      <c r="B78" s="2"/>
      <c r="C78" s="2"/>
      <c r="D78" s="2"/>
      <c r="E78" s="2"/>
      <c r="F78" s="2"/>
      <c r="G78" s="2"/>
      <c r="H78" s="2"/>
      <c r="I78" s="2"/>
      <c r="J78" s="2"/>
      <c r="K78" s="2"/>
      <c r="L78" s="2"/>
      <c r="M78" s="2"/>
    </row>
    <row r="79" spans="1:13" ht="17.25" customHeight="1">
      <c r="A79" s="26"/>
      <c r="B79" s="2"/>
      <c r="C79" s="2"/>
      <c r="D79" s="2"/>
      <c r="E79" s="2"/>
      <c r="F79" s="2"/>
      <c r="G79" s="2"/>
      <c r="H79" s="2"/>
      <c r="I79" s="2"/>
      <c r="J79" s="2"/>
      <c r="K79" s="2"/>
      <c r="L79" s="2"/>
      <c r="M79" s="2"/>
    </row>
    <row r="80" spans="1:13" ht="17.25" customHeight="1">
      <c r="A80" s="26"/>
      <c r="B80" s="2"/>
      <c r="C80" s="2"/>
      <c r="D80" s="2"/>
      <c r="E80" s="2"/>
      <c r="F80" s="2"/>
      <c r="G80" s="2"/>
      <c r="H80" s="2"/>
      <c r="I80" s="2"/>
      <c r="J80" s="2"/>
      <c r="K80" s="2"/>
      <c r="L80" s="2"/>
      <c r="M80" s="2"/>
    </row>
    <row r="81" spans="1:13" ht="17.25" customHeight="1">
      <c r="A81" s="26"/>
      <c r="B81" s="2"/>
      <c r="C81" s="2"/>
      <c r="D81" s="2"/>
      <c r="E81" s="2"/>
      <c r="F81" s="2"/>
      <c r="G81" s="2"/>
      <c r="H81" s="2"/>
      <c r="I81" s="2"/>
      <c r="J81" s="2"/>
      <c r="K81" s="2"/>
      <c r="L81" s="2"/>
      <c r="M81" s="2"/>
    </row>
    <row r="82" spans="1:13" ht="14.1" customHeight="1">
      <c r="A82" s="25" t="s">
        <v>10</v>
      </c>
      <c r="B82" s="2"/>
      <c r="C82" s="2"/>
      <c r="D82" s="2"/>
      <c r="E82" s="2"/>
      <c r="F82" s="2"/>
      <c r="G82" s="2"/>
      <c r="H82" s="2"/>
      <c r="I82" s="2"/>
      <c r="J82" s="2"/>
      <c r="K82" s="2"/>
      <c r="L82" s="2"/>
      <c r="M82" s="2"/>
    </row>
    <row r="83" spans="1:13" ht="14.1" customHeight="1">
      <c r="A83" s="19"/>
      <c r="B83" s="2"/>
      <c r="C83" s="24" t="s">
        <v>9</v>
      </c>
      <c r="D83" s="24"/>
      <c r="E83" s="19"/>
      <c r="F83" s="2"/>
      <c r="G83" s="24" t="s">
        <v>8</v>
      </c>
      <c r="H83" s="24"/>
      <c r="I83" s="2"/>
      <c r="J83" s="2"/>
      <c r="K83" s="2"/>
      <c r="L83" s="2"/>
      <c r="M83" s="2"/>
    </row>
    <row r="84" spans="1:13" ht="14.1" customHeight="1">
      <c r="A84" s="2"/>
      <c r="B84" s="2"/>
      <c r="C84" s="23" t="s">
        <v>7</v>
      </c>
      <c r="D84" s="23" t="s">
        <v>6</v>
      </c>
      <c r="F84" s="2"/>
      <c r="G84" s="23" t="s">
        <v>7</v>
      </c>
      <c r="H84" s="23" t="s">
        <v>6</v>
      </c>
      <c r="J84" s="2"/>
      <c r="K84" s="2"/>
      <c r="L84" s="2"/>
      <c r="M84" s="2"/>
    </row>
    <row r="85" spans="1:13" ht="14.1" customHeight="1">
      <c r="A85" s="3" t="s">
        <v>5</v>
      </c>
      <c r="B85" s="2"/>
      <c r="C85" s="22">
        <v>928261</v>
      </c>
      <c r="D85" s="22">
        <v>5140100</v>
      </c>
      <c r="G85" s="22">
        <v>10384920</v>
      </c>
      <c r="H85" s="22">
        <v>53981460</v>
      </c>
      <c r="J85" s="2"/>
      <c r="K85" s="2"/>
      <c r="L85" s="2"/>
      <c r="M85" s="2"/>
    </row>
    <row r="86" spans="1:13" ht="14.1" customHeight="1">
      <c r="A86" s="3">
        <v>1998</v>
      </c>
      <c r="B86" s="2"/>
      <c r="C86" s="22">
        <v>1002589</v>
      </c>
      <c r="D86" s="14">
        <v>5077070</v>
      </c>
      <c r="G86" s="15">
        <v>10598694</v>
      </c>
      <c r="H86" s="15">
        <v>51720104</v>
      </c>
      <c r="K86" s="2"/>
      <c r="L86" s="2"/>
      <c r="M86" s="2"/>
    </row>
    <row r="87" spans="1:13" ht="14.1" customHeight="1">
      <c r="A87" s="3">
        <v>1999</v>
      </c>
      <c r="B87" s="2"/>
      <c r="C87" s="14">
        <v>995396</v>
      </c>
      <c r="D87" s="14">
        <v>5071950</v>
      </c>
      <c r="G87" s="15">
        <v>10608365</v>
      </c>
      <c r="H87" s="15">
        <v>51933471</v>
      </c>
      <c r="K87" s="2"/>
      <c r="L87" s="2"/>
      <c r="M87" s="2"/>
    </row>
    <row r="88" spans="1:13" ht="14.1" customHeight="1">
      <c r="A88" s="3">
        <v>2000</v>
      </c>
      <c r="B88" s="2"/>
      <c r="C88" s="14">
        <v>984763</v>
      </c>
      <c r="D88" s="14">
        <v>5062940</v>
      </c>
      <c r="G88" s="15">
        <v>10571500</v>
      </c>
      <c r="H88" s="15">
        <v>52140181</v>
      </c>
      <c r="J88" s="10"/>
      <c r="K88" s="2"/>
      <c r="L88" s="2"/>
      <c r="M88" s="2"/>
    </row>
    <row r="89" spans="1:13" ht="14.1" customHeight="1">
      <c r="A89" s="3">
        <v>2001</v>
      </c>
      <c r="B89" s="2"/>
      <c r="C89" s="14">
        <v>970374</v>
      </c>
      <c r="D89" s="14">
        <v>5064200</v>
      </c>
      <c r="G89" s="15">
        <v>10495226</v>
      </c>
      <c r="H89" s="15">
        <v>52359978</v>
      </c>
      <c r="J89" s="10"/>
      <c r="K89" s="2"/>
      <c r="L89" s="2"/>
      <c r="M89" s="2"/>
    </row>
    <row r="90" spans="1:13" ht="14.1" customHeight="1">
      <c r="A90" s="3">
        <v>2002</v>
      </c>
      <c r="B90" s="2"/>
      <c r="C90" s="14">
        <v>955209</v>
      </c>
      <c r="D90" s="14">
        <v>5054800</v>
      </c>
      <c r="G90" s="15">
        <v>10449800</v>
      </c>
      <c r="H90" s="15">
        <v>52602143</v>
      </c>
      <c r="J90" s="10"/>
      <c r="K90" s="2"/>
      <c r="L90" s="2"/>
      <c r="M90" s="2"/>
    </row>
    <row r="91" spans="1:13" ht="14.1" customHeight="1">
      <c r="A91" s="3">
        <v>2003</v>
      </c>
      <c r="B91" s="2"/>
      <c r="C91" s="14">
        <v>943240</v>
      </c>
      <c r="D91" s="14">
        <v>5057400</v>
      </c>
      <c r="G91" s="15">
        <v>10426300</v>
      </c>
      <c r="H91" s="15">
        <v>52863238</v>
      </c>
      <c r="J91" s="10"/>
      <c r="K91" s="21"/>
      <c r="L91" s="2"/>
      <c r="M91" s="2"/>
    </row>
    <row r="92" spans="1:13" ht="14.1" customHeight="1">
      <c r="A92" s="3">
        <v>2004</v>
      </c>
      <c r="B92" s="2"/>
      <c r="C92" s="14">
        <v>935456</v>
      </c>
      <c r="D92" s="14">
        <v>5078400</v>
      </c>
      <c r="G92" s="15">
        <v>10392300</v>
      </c>
      <c r="H92" s="11">
        <v>53152022</v>
      </c>
      <c r="J92" s="10"/>
      <c r="K92" s="2"/>
      <c r="L92" s="2"/>
      <c r="M92" s="2"/>
    </row>
    <row r="93" spans="1:13" ht="14.1" customHeight="1">
      <c r="A93" s="3">
        <v>2005</v>
      </c>
      <c r="B93" s="2"/>
      <c r="C93" s="14">
        <v>928994</v>
      </c>
      <c r="D93" s="14">
        <v>5094800</v>
      </c>
      <c r="G93" s="15">
        <v>10376300.000000002</v>
      </c>
      <c r="H93" s="11">
        <v>53575343</v>
      </c>
      <c r="J93" s="10"/>
      <c r="K93" s="2"/>
      <c r="L93" s="2"/>
      <c r="M93" s="2"/>
    </row>
    <row r="94" spans="1:13" ht="14.1" customHeight="1">
      <c r="A94" s="3">
        <v>2006</v>
      </c>
      <c r="B94" s="2"/>
      <c r="C94" s="14">
        <v>921833</v>
      </c>
      <c r="D94" s="14">
        <v>5116900</v>
      </c>
      <c r="G94" s="15">
        <v>10367600</v>
      </c>
      <c r="H94" s="11">
        <v>53950854</v>
      </c>
      <c r="J94" s="10"/>
      <c r="K94" s="2"/>
      <c r="L94" s="2"/>
      <c r="M94" s="2"/>
    </row>
    <row r="95" spans="1:13" ht="14.1" customHeight="1">
      <c r="A95" s="3">
        <v>2007</v>
      </c>
      <c r="B95" s="2"/>
      <c r="C95" s="14">
        <v>916951</v>
      </c>
      <c r="D95" s="14">
        <v>5144200</v>
      </c>
      <c r="G95" s="15">
        <v>10376600</v>
      </c>
      <c r="H95" s="11">
        <v>54387392</v>
      </c>
      <c r="J95" s="10"/>
      <c r="K95" s="2"/>
      <c r="L95" s="2"/>
      <c r="M95" s="2"/>
    </row>
    <row r="96" spans="1:13" ht="14.1" customHeight="1">
      <c r="A96" s="20">
        <v>2008</v>
      </c>
      <c r="B96" s="19"/>
      <c r="C96" s="14">
        <v>913534</v>
      </c>
      <c r="D96" s="14">
        <v>5168500</v>
      </c>
      <c r="E96" s="18"/>
      <c r="F96" s="18"/>
      <c r="G96" s="17">
        <v>10411800.000000002</v>
      </c>
      <c r="H96" s="16">
        <v>54841720</v>
      </c>
      <c r="J96" s="10"/>
      <c r="K96" s="2"/>
      <c r="L96" s="2"/>
      <c r="M96" s="2"/>
    </row>
    <row r="97" spans="1:13" ht="14.1" customHeight="1">
      <c r="A97" s="3">
        <v>2009</v>
      </c>
      <c r="B97" s="2"/>
      <c r="C97" s="14">
        <v>920245</v>
      </c>
      <c r="D97" s="14">
        <v>5231900</v>
      </c>
      <c r="G97" s="15">
        <v>10460900.000000002</v>
      </c>
      <c r="H97" s="11">
        <v>55235253</v>
      </c>
      <c r="J97" s="10"/>
      <c r="K97" s="2"/>
      <c r="L97" s="2"/>
      <c r="M97" s="2"/>
    </row>
    <row r="98" spans="1:13" ht="14.1" customHeight="1">
      <c r="A98" s="3">
        <v>2010</v>
      </c>
      <c r="B98" s="2"/>
      <c r="C98" s="14">
        <v>917798</v>
      </c>
      <c r="D98" s="13">
        <v>5262200</v>
      </c>
      <c r="G98" s="15">
        <v>10515699.999999998</v>
      </c>
      <c r="H98" s="11">
        <v>55692423</v>
      </c>
      <c r="J98" s="10"/>
      <c r="K98" s="2"/>
      <c r="L98" s="2"/>
      <c r="M98" s="2"/>
    </row>
    <row r="99" spans="1:13" ht="14.1" customHeight="1">
      <c r="A99" s="3">
        <v>2011</v>
      </c>
      <c r="B99" s="2"/>
      <c r="C99" s="14">
        <v>916103</v>
      </c>
      <c r="D99" s="13">
        <v>5299900</v>
      </c>
      <c r="G99" s="12">
        <v>10585971</v>
      </c>
      <c r="H99" s="11">
        <v>56170927</v>
      </c>
      <c r="J99" s="10"/>
      <c r="K99" s="2"/>
      <c r="L99" s="2"/>
      <c r="M99" s="2"/>
    </row>
    <row r="100" spans="1:13" ht="14.1" customHeight="1">
      <c r="A100" s="3">
        <v>2012</v>
      </c>
      <c r="B100" s="2"/>
      <c r="C100" s="14">
        <v>914671</v>
      </c>
      <c r="D100" s="13">
        <v>5313600</v>
      </c>
      <c r="G100" s="12">
        <v>10686700</v>
      </c>
      <c r="H100" s="11">
        <v>56567796</v>
      </c>
      <c r="J100" s="10"/>
      <c r="K100" s="2"/>
      <c r="L100" s="2"/>
      <c r="M100" s="2"/>
    </row>
    <row r="101" spans="1:13" ht="14.1" customHeight="1">
      <c r="A101" s="3">
        <v>2013</v>
      </c>
      <c r="B101" s="2"/>
      <c r="C101" s="14">
        <v>911679</v>
      </c>
      <c r="D101" s="13">
        <v>5327700</v>
      </c>
      <c r="G101" s="12">
        <v>10764403</v>
      </c>
      <c r="H101" s="11">
        <v>56948229</v>
      </c>
      <c r="J101" s="10"/>
      <c r="K101" s="2"/>
      <c r="L101" s="2"/>
      <c r="M101" s="2"/>
    </row>
    <row r="102" spans="1:13" ht="14.1" customHeight="1">
      <c r="A102" s="3" t="s">
        <v>4</v>
      </c>
      <c r="B102" s="2"/>
      <c r="C102" s="9">
        <f>SUM(C97:C101)/5</f>
        <v>916099.2</v>
      </c>
      <c r="D102" s="9">
        <f>SUM(D97:D101)/5</f>
        <v>5287060</v>
      </c>
      <c r="E102" s="9"/>
      <c r="F102" s="9"/>
      <c r="G102" s="9">
        <f>SUM(G97:G101)/5</f>
        <v>10602734.800000001</v>
      </c>
      <c r="H102" s="9">
        <f>SUM(H97:H101)/5</f>
        <v>56122925.600000001</v>
      </c>
      <c r="J102" s="2"/>
      <c r="K102" s="2"/>
      <c r="L102" s="2"/>
      <c r="M102" s="2"/>
    </row>
    <row r="103" spans="1:13" ht="14.1" customHeight="1">
      <c r="A103" s="2"/>
      <c r="B103" s="2"/>
      <c r="C103" s="2"/>
      <c r="D103" s="2"/>
      <c r="F103" s="2"/>
      <c r="G103" s="2"/>
      <c r="H103" s="2"/>
      <c r="J103" s="2"/>
      <c r="K103" s="2"/>
      <c r="L103" s="2"/>
      <c r="M103" s="2"/>
    </row>
    <row r="104" spans="1:13" ht="14.1" customHeight="1">
      <c r="A104" s="3" t="s">
        <v>3</v>
      </c>
      <c r="B104" s="2"/>
      <c r="C104" s="2"/>
      <c r="D104" s="2"/>
      <c r="F104" s="2"/>
      <c r="G104" s="2"/>
      <c r="H104" s="2"/>
      <c r="J104" s="2"/>
      <c r="K104" s="2"/>
      <c r="L104" s="2"/>
      <c r="M104" s="2"/>
    </row>
    <row r="105" spans="1:13" ht="14.1" customHeight="1">
      <c r="A105" s="3" t="s">
        <v>2</v>
      </c>
      <c r="C105" s="7">
        <f>(C101-C100)/C100*100</f>
        <v>-0.32711215289431939</v>
      </c>
      <c r="D105" s="7">
        <f>(D101-D100)/D100*100</f>
        <v>0.26535682023486901</v>
      </c>
      <c r="E105" s="7"/>
      <c r="F105" s="7"/>
      <c r="G105" s="7">
        <f>(G101-G100)/G100*100</f>
        <v>0.72710004023692998</v>
      </c>
      <c r="H105" s="7">
        <f>(H101-H100)/H100*100</f>
        <v>0.6725257600631992</v>
      </c>
      <c r="J105" s="2"/>
      <c r="K105" s="2"/>
      <c r="L105" s="2"/>
      <c r="M105" s="2"/>
    </row>
    <row r="106" spans="1:13" ht="14.1" customHeight="1">
      <c r="A106" s="8" t="s">
        <v>1</v>
      </c>
      <c r="C106" s="7">
        <f>(C101-C85)/C85*100</f>
        <v>-1.7863510370466926</v>
      </c>
      <c r="D106" s="7">
        <f>(D101-D85)/D85*100</f>
        <v>3.6497344409641834</v>
      </c>
      <c r="E106" s="7"/>
      <c r="F106" s="7"/>
      <c r="G106" s="7">
        <f>(G101-G85)/G85*100</f>
        <v>3.6541735516498925</v>
      </c>
      <c r="H106" s="7">
        <f>(H101-H85)/H85*100</f>
        <v>5.4959035935671245</v>
      </c>
      <c r="J106" s="2"/>
      <c r="K106" s="2"/>
      <c r="L106" s="2"/>
      <c r="M106" s="2"/>
    </row>
    <row r="107" spans="1:13" ht="14.1" customHeight="1" thickBot="1">
      <c r="A107" s="6" t="s">
        <v>0</v>
      </c>
      <c r="B107" s="5"/>
      <c r="C107" s="4">
        <f>(C102-C85)/C85*100</f>
        <v>-1.3101703077044116</v>
      </c>
      <c r="D107" s="4">
        <f>(D102-D85)/D85*100</f>
        <v>2.8590883445847357</v>
      </c>
      <c r="E107" s="5"/>
      <c r="F107" s="4"/>
      <c r="G107" s="4">
        <f>(G102-G85)/G85*100</f>
        <v>2.0974143276982464</v>
      </c>
      <c r="H107" s="4">
        <f>(H102-H85)/H85*100</f>
        <v>3.9670390537788371</v>
      </c>
      <c r="J107" s="2"/>
      <c r="K107" s="2"/>
      <c r="L107" s="2"/>
      <c r="M107" s="2"/>
    </row>
    <row r="108" spans="1:13" ht="14.1" customHeight="1">
      <c r="A108" s="3"/>
      <c r="B108" s="2"/>
      <c r="C108" s="2"/>
      <c r="D108" s="2"/>
      <c r="E108" s="2"/>
      <c r="F108" s="2"/>
      <c r="G108" s="2"/>
      <c r="H108" s="2"/>
      <c r="I108" s="2"/>
      <c r="J108" s="2"/>
      <c r="K108" s="2"/>
      <c r="L108" s="2"/>
      <c r="M108" s="2"/>
    </row>
    <row r="109" spans="1:13" ht="14.1" customHeight="1"/>
    <row r="112" spans="1:13" ht="12.75" customHeight="1"/>
  </sheetData>
  <mergeCells count="2">
    <mergeCell ref="B5:D5"/>
    <mergeCell ref="F5:H5"/>
  </mergeCells>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U79"/>
  <sheetViews>
    <sheetView topLeftCell="A28" zoomScale="75" zoomScaleNormal="75" workbookViewId="0">
      <selection activeCell="A65" sqref="A65"/>
    </sheetView>
  </sheetViews>
  <sheetFormatPr defaultRowHeight="12.75"/>
  <cols>
    <col min="1" max="1" width="16" style="1" customWidth="1"/>
    <col min="2" max="3" width="9.7109375" style="1" customWidth="1"/>
    <col min="4" max="4" width="11.7109375" style="1" customWidth="1"/>
    <col min="5" max="5" width="9.7109375" style="1" customWidth="1"/>
    <col min="6" max="6" width="10.5703125" style="1" customWidth="1"/>
    <col min="7" max="7" width="11.28515625" style="1" customWidth="1"/>
    <col min="8" max="8" width="11.5703125" style="1" customWidth="1"/>
    <col min="9" max="9" width="9.7109375" style="1" customWidth="1"/>
    <col min="10" max="10" width="10.85546875" style="1" customWidth="1"/>
    <col min="11" max="11" width="11.140625" style="1" customWidth="1"/>
    <col min="12" max="12" width="12" style="1" customWidth="1"/>
    <col min="13" max="13" width="4.42578125" style="1" customWidth="1"/>
    <col min="14" max="15" width="9.140625" style="1"/>
    <col min="16" max="16" width="12" style="1" customWidth="1"/>
    <col min="17" max="17" width="3" style="1" customWidth="1"/>
    <col min="18" max="22" width="9.140625" style="1"/>
    <col min="23" max="23" width="13.140625" style="1" customWidth="1"/>
    <col min="24" max="24" width="9.28515625" style="1" customWidth="1"/>
    <col min="25" max="25" width="13.140625" style="1" customWidth="1"/>
    <col min="26" max="26" width="9.140625" style="1"/>
    <col min="27" max="27" width="10.7109375" style="1" customWidth="1"/>
    <col min="28" max="28" width="9.140625" style="1"/>
    <col min="29" max="29" width="10.140625" style="1" customWidth="1"/>
    <col min="30" max="16384" width="9.140625" style="1"/>
  </cols>
  <sheetData>
    <row r="1" spans="1:21" s="121" customFormat="1" ht="20.25">
      <c r="A1" s="41" t="s">
        <v>44</v>
      </c>
      <c r="L1" s="41"/>
      <c r="N1" s="123"/>
      <c r="O1" s="122"/>
      <c r="P1" s="122"/>
      <c r="Q1" s="122"/>
    </row>
    <row r="2" spans="1:21" ht="13.5" thickBot="1">
      <c r="A2" s="5"/>
      <c r="B2" s="5"/>
      <c r="C2" s="5"/>
      <c r="D2" s="5"/>
      <c r="E2" s="5"/>
      <c r="F2" s="5"/>
      <c r="G2" s="5"/>
      <c r="H2" s="5"/>
      <c r="I2" s="5"/>
      <c r="J2" s="5"/>
      <c r="K2" s="5"/>
      <c r="L2" s="5"/>
      <c r="N2" s="18"/>
      <c r="O2" s="18"/>
      <c r="P2" s="18"/>
    </row>
    <row r="3" spans="1:21" s="2" customFormat="1" ht="15.75">
      <c r="B3" s="90" t="s">
        <v>26</v>
      </c>
      <c r="C3" s="90"/>
      <c r="D3" s="90"/>
      <c r="E3" s="90"/>
      <c r="F3" s="90"/>
      <c r="H3" s="90" t="s">
        <v>30</v>
      </c>
      <c r="I3" s="90"/>
      <c r="J3" s="90"/>
      <c r="K3" s="90"/>
      <c r="L3" s="90"/>
      <c r="N3" s="24"/>
      <c r="O3" s="88"/>
      <c r="P3" s="24"/>
    </row>
    <row r="4" spans="1:21" s="2" customFormat="1" ht="15.75">
      <c r="B4" s="141"/>
      <c r="C4" s="142"/>
      <c r="D4" s="141"/>
      <c r="E4" s="142"/>
      <c r="F4" s="141" t="s">
        <v>23</v>
      </c>
      <c r="G4" s="142"/>
      <c r="H4" s="141"/>
      <c r="I4" s="142"/>
      <c r="J4" s="141"/>
      <c r="K4" s="142"/>
      <c r="L4" s="141" t="s">
        <v>23</v>
      </c>
      <c r="N4" s="24"/>
      <c r="O4" s="24"/>
      <c r="P4" s="88"/>
    </row>
    <row r="5" spans="1:21" s="2" customFormat="1" ht="16.5" thickBot="1">
      <c r="A5" s="43"/>
      <c r="B5" s="139" t="s">
        <v>22</v>
      </c>
      <c r="C5" s="140"/>
      <c r="D5" s="139" t="s">
        <v>21</v>
      </c>
      <c r="E5" s="140"/>
      <c r="F5" s="139" t="s">
        <v>20</v>
      </c>
      <c r="G5" s="140"/>
      <c r="H5" s="139" t="s">
        <v>22</v>
      </c>
      <c r="I5" s="140"/>
      <c r="J5" s="139" t="s">
        <v>21</v>
      </c>
      <c r="K5" s="140"/>
      <c r="L5" s="139" t="s">
        <v>20</v>
      </c>
      <c r="N5" s="24"/>
      <c r="O5" s="24"/>
      <c r="P5" s="24"/>
    </row>
    <row r="6" spans="1:21">
      <c r="A6" s="18"/>
      <c r="B6" s="63"/>
      <c r="D6" s="63"/>
      <c r="F6" s="63"/>
      <c r="H6" s="63"/>
      <c r="I6" s="63"/>
      <c r="J6" s="63"/>
      <c r="L6" s="63"/>
      <c r="N6" s="63"/>
      <c r="O6" s="63"/>
      <c r="P6" s="63"/>
    </row>
    <row r="7" spans="1:21" ht="20.25">
      <c r="A7" s="41" t="s">
        <v>41</v>
      </c>
      <c r="B7" s="63"/>
      <c r="D7" s="63"/>
      <c r="F7" s="63"/>
      <c r="H7" s="63"/>
      <c r="I7" s="63"/>
      <c r="J7" s="63"/>
      <c r="L7" s="63"/>
      <c r="N7" s="63"/>
      <c r="O7" s="63"/>
      <c r="P7" s="63"/>
    </row>
    <row r="8" spans="1:21">
      <c r="A8" s="30"/>
      <c r="B8" s="63"/>
      <c r="D8" s="63"/>
      <c r="F8" s="63"/>
      <c r="H8" s="63"/>
      <c r="I8" s="63"/>
      <c r="J8" s="63"/>
      <c r="L8" s="63"/>
      <c r="N8" s="63"/>
      <c r="O8" s="63"/>
      <c r="P8" s="63"/>
    </row>
    <row r="9" spans="1:21" s="2" customFormat="1" ht="15">
      <c r="A9" s="2" t="s">
        <v>39</v>
      </c>
      <c r="B9" s="136">
        <v>38</v>
      </c>
      <c r="C9" s="67"/>
      <c r="D9" s="67">
        <v>404</v>
      </c>
      <c r="E9" s="67"/>
      <c r="F9" s="67">
        <v>1747</v>
      </c>
      <c r="G9" s="70"/>
      <c r="H9" s="67">
        <v>361</v>
      </c>
      <c r="I9" s="67"/>
      <c r="J9" s="67">
        <v>4596</v>
      </c>
      <c r="K9" s="67"/>
      <c r="L9" s="67">
        <v>22289</v>
      </c>
      <c r="N9" s="134"/>
      <c r="O9" s="134"/>
      <c r="P9" s="134"/>
    </row>
    <row r="10" spans="1:21" s="2" customFormat="1" ht="15">
      <c r="A10" s="2" t="s">
        <v>38</v>
      </c>
      <c r="B10" s="136">
        <v>13</v>
      </c>
      <c r="C10" s="67"/>
      <c r="D10" s="67">
        <v>148</v>
      </c>
      <c r="E10" s="67"/>
      <c r="F10" s="67">
        <v>883</v>
      </c>
      <c r="G10" s="70"/>
      <c r="H10" s="67">
        <v>96</v>
      </c>
      <c r="I10" s="67"/>
      <c r="J10" s="67">
        <v>2993</v>
      </c>
      <c r="K10" s="67"/>
      <c r="L10" s="67">
        <v>18552</v>
      </c>
      <c r="N10" s="134"/>
      <c r="O10" s="134"/>
      <c r="P10" s="134"/>
    </row>
    <row r="11" spans="1:21" s="2" customFormat="1" ht="15">
      <c r="A11" s="2" t="s">
        <v>37</v>
      </c>
      <c r="B11" s="136">
        <v>89</v>
      </c>
      <c r="C11" s="67"/>
      <c r="D11" s="67">
        <v>722</v>
      </c>
      <c r="E11" s="67"/>
      <c r="F11" s="67">
        <v>6961</v>
      </c>
      <c r="G11" s="70"/>
      <c r="H11" s="67">
        <v>693</v>
      </c>
      <c r="I11" s="67"/>
      <c r="J11" s="67">
        <v>6896</v>
      </c>
      <c r="K11" s="67"/>
      <c r="L11" s="67">
        <v>102621</v>
      </c>
      <c r="N11" s="134"/>
      <c r="O11" s="134"/>
      <c r="P11" s="134"/>
    </row>
    <row r="12" spans="1:21" s="2" customFormat="1" ht="15">
      <c r="A12" s="2" t="s">
        <v>36</v>
      </c>
      <c r="B12" s="136">
        <v>2</v>
      </c>
      <c r="C12" s="67"/>
      <c r="D12" s="67">
        <v>34</v>
      </c>
      <c r="E12" s="67"/>
      <c r="F12" s="67">
        <v>394</v>
      </c>
      <c r="G12" s="70"/>
      <c r="H12" s="67">
        <v>8</v>
      </c>
      <c r="I12" s="67"/>
      <c r="J12" s="67">
        <v>298</v>
      </c>
      <c r="K12" s="67"/>
      <c r="L12" s="67">
        <v>4478</v>
      </c>
      <c r="N12" s="134"/>
      <c r="O12" s="134"/>
      <c r="P12" s="134"/>
    </row>
    <row r="13" spans="1:21" s="2" customFormat="1" ht="15.75">
      <c r="A13" s="2" t="s">
        <v>35</v>
      </c>
      <c r="B13" s="136">
        <v>30</v>
      </c>
      <c r="C13" s="67"/>
      <c r="D13" s="67">
        <v>364</v>
      </c>
      <c r="E13" s="67"/>
      <c r="F13" s="67">
        <v>1513</v>
      </c>
      <c r="G13" s="70"/>
      <c r="H13" s="67">
        <v>383</v>
      </c>
      <c r="I13" s="67"/>
      <c r="J13" s="67">
        <v>5207</v>
      </c>
      <c r="K13" s="67"/>
      <c r="L13" s="67">
        <v>24239</v>
      </c>
      <c r="N13" s="134"/>
      <c r="O13" s="134"/>
      <c r="P13" s="134"/>
      <c r="S13" s="25"/>
    </row>
    <row r="14" spans="1:21" s="10" customFormat="1" ht="15.75">
      <c r="A14" s="72" t="s">
        <v>6</v>
      </c>
      <c r="B14" s="132">
        <v>172</v>
      </c>
      <c r="C14" s="130"/>
      <c r="D14" s="130">
        <v>1672</v>
      </c>
      <c r="E14" s="130"/>
      <c r="F14" s="130">
        <v>11498</v>
      </c>
      <c r="G14" s="138"/>
      <c r="H14" s="130">
        <v>1541</v>
      </c>
      <c r="I14" s="130"/>
      <c r="J14" s="130">
        <v>19990</v>
      </c>
      <c r="K14" s="130"/>
      <c r="L14" s="130">
        <v>172179</v>
      </c>
      <c r="N14" s="129"/>
      <c r="O14" s="129"/>
      <c r="P14" s="129"/>
      <c r="S14" s="127"/>
      <c r="T14" s="128"/>
      <c r="U14" s="127"/>
    </row>
    <row r="15" spans="1:21">
      <c r="F15" s="107"/>
      <c r="G15" s="107"/>
      <c r="H15" s="137"/>
      <c r="I15" s="137"/>
      <c r="J15" s="137"/>
      <c r="K15" s="137"/>
      <c r="L15" s="137"/>
      <c r="N15" s="110"/>
      <c r="O15" s="110"/>
      <c r="P15" s="110"/>
      <c r="S15" s="18"/>
      <c r="T15" s="63"/>
      <c r="U15" s="18"/>
    </row>
    <row r="16" spans="1:21" ht="23.25">
      <c r="A16" s="41" t="s">
        <v>40</v>
      </c>
      <c r="H16" s="80"/>
      <c r="I16" s="80"/>
      <c r="J16" s="80"/>
      <c r="K16" s="80"/>
      <c r="L16" s="80"/>
      <c r="N16" s="110"/>
      <c r="O16" s="110"/>
      <c r="P16" s="110"/>
      <c r="S16" s="18"/>
      <c r="T16" s="63"/>
      <c r="U16" s="18"/>
    </row>
    <row r="17" spans="1:21">
      <c r="A17" s="30"/>
      <c r="H17" s="80"/>
      <c r="I17" s="80"/>
      <c r="J17" s="80"/>
      <c r="K17" s="80"/>
      <c r="L17" s="80"/>
      <c r="N17" s="110"/>
      <c r="O17" s="110"/>
      <c r="P17" s="110"/>
      <c r="S17" s="18"/>
      <c r="T17" s="63"/>
      <c r="U17" s="18"/>
    </row>
    <row r="18" spans="1:21" s="2" customFormat="1" ht="15.75">
      <c r="A18" s="2" t="s">
        <v>39</v>
      </c>
      <c r="B18" s="136">
        <v>5</v>
      </c>
      <c r="C18" s="136"/>
      <c r="D18" s="136">
        <v>92</v>
      </c>
      <c r="E18" s="136"/>
      <c r="F18" s="136">
        <v>464</v>
      </c>
      <c r="G18" s="135"/>
      <c r="H18" s="67">
        <v>21</v>
      </c>
      <c r="I18" s="67"/>
      <c r="J18" s="67">
        <v>1240</v>
      </c>
      <c r="K18" s="67"/>
      <c r="L18" s="67">
        <v>5932</v>
      </c>
      <c r="N18" s="134"/>
      <c r="O18" s="134"/>
      <c r="P18" s="134"/>
      <c r="S18" s="19"/>
      <c r="T18" s="24"/>
      <c r="U18" s="19"/>
    </row>
    <row r="19" spans="1:21" s="2" customFormat="1" ht="15.75">
      <c r="A19" s="2" t="s">
        <v>38</v>
      </c>
      <c r="B19" s="136">
        <v>2</v>
      </c>
      <c r="C19" s="136"/>
      <c r="D19" s="136">
        <v>11</v>
      </c>
      <c r="E19" s="136"/>
      <c r="F19" s="136">
        <v>110</v>
      </c>
      <c r="G19" s="135"/>
      <c r="H19" s="67">
        <v>4</v>
      </c>
      <c r="I19" s="67"/>
      <c r="J19" s="67">
        <v>265</v>
      </c>
      <c r="K19" s="67"/>
      <c r="L19" s="67">
        <v>1848</v>
      </c>
      <c r="N19" s="134"/>
      <c r="O19" s="134"/>
      <c r="P19" s="134"/>
      <c r="S19" s="19"/>
      <c r="T19" s="24"/>
      <c r="U19" s="19"/>
    </row>
    <row r="20" spans="1:21" s="2" customFormat="1" ht="15.75">
      <c r="A20" s="2" t="s">
        <v>37</v>
      </c>
      <c r="B20" s="136">
        <v>2</v>
      </c>
      <c r="C20" s="136"/>
      <c r="D20" s="136">
        <v>34</v>
      </c>
      <c r="E20" s="136"/>
      <c r="F20" s="136">
        <v>414</v>
      </c>
      <c r="G20" s="135"/>
      <c r="H20" s="67">
        <v>11</v>
      </c>
      <c r="I20" s="67"/>
      <c r="J20" s="67">
        <v>238</v>
      </c>
      <c r="K20" s="67"/>
      <c r="L20" s="67">
        <v>6115</v>
      </c>
      <c r="N20" s="134"/>
      <c r="O20" s="134"/>
      <c r="P20" s="134"/>
      <c r="S20" s="19"/>
      <c r="T20" s="24"/>
      <c r="U20" s="19"/>
    </row>
    <row r="21" spans="1:21" s="2" customFormat="1" ht="15.75">
      <c r="A21" s="2" t="s">
        <v>36</v>
      </c>
      <c r="B21" s="136">
        <v>0</v>
      </c>
      <c r="C21" s="136"/>
      <c r="D21" s="136">
        <v>3</v>
      </c>
      <c r="E21" s="136"/>
      <c r="F21" s="136">
        <v>51</v>
      </c>
      <c r="G21" s="135"/>
      <c r="H21" s="67">
        <v>0</v>
      </c>
      <c r="I21" s="67"/>
      <c r="J21" s="67">
        <v>14</v>
      </c>
      <c r="K21" s="67"/>
      <c r="L21" s="67">
        <v>606</v>
      </c>
      <c r="N21" s="134"/>
      <c r="O21" s="134"/>
      <c r="P21" s="134"/>
      <c r="S21" s="19"/>
      <c r="T21" s="24"/>
      <c r="U21" s="19"/>
    </row>
    <row r="22" spans="1:21" s="2" customFormat="1" ht="15.75">
      <c r="A22" s="2" t="s">
        <v>35</v>
      </c>
      <c r="B22" s="136">
        <v>0</v>
      </c>
      <c r="C22" s="136"/>
      <c r="D22" s="136">
        <v>3</v>
      </c>
      <c r="E22" s="136"/>
      <c r="F22" s="136">
        <v>23</v>
      </c>
      <c r="G22" s="135"/>
      <c r="H22" s="67">
        <v>3</v>
      </c>
      <c r="I22" s="67"/>
      <c r="J22" s="67">
        <v>33</v>
      </c>
      <c r="K22" s="67"/>
      <c r="L22" s="67">
        <v>202</v>
      </c>
      <c r="N22" s="134"/>
      <c r="O22" s="134"/>
      <c r="P22" s="134"/>
      <c r="S22" s="19"/>
      <c r="T22" s="24"/>
      <c r="U22" s="19"/>
    </row>
    <row r="23" spans="1:21" s="10" customFormat="1" ht="15.75">
      <c r="A23" s="72" t="s">
        <v>6</v>
      </c>
      <c r="B23" s="133">
        <v>9</v>
      </c>
      <c r="C23" s="133"/>
      <c r="D23" s="133">
        <v>143</v>
      </c>
      <c r="E23" s="132"/>
      <c r="F23" s="130">
        <v>1062</v>
      </c>
      <c r="G23" s="131"/>
      <c r="H23" s="130">
        <v>39</v>
      </c>
      <c r="I23" s="130"/>
      <c r="J23" s="130">
        <v>1790</v>
      </c>
      <c r="K23" s="130"/>
      <c r="L23" s="130">
        <v>14703</v>
      </c>
      <c r="N23" s="129"/>
      <c r="O23" s="129"/>
      <c r="P23" s="129"/>
      <c r="S23" s="127"/>
      <c r="T23" s="128"/>
      <c r="U23" s="127"/>
    </row>
    <row r="24" spans="1:21" ht="13.5" thickBot="1">
      <c r="A24" s="126"/>
      <c r="B24" s="5"/>
      <c r="C24" s="5"/>
      <c r="D24" s="5"/>
      <c r="E24" s="5"/>
      <c r="F24" s="125"/>
      <c r="G24" s="125"/>
      <c r="H24" s="125"/>
      <c r="I24" s="5"/>
      <c r="J24" s="5"/>
      <c r="K24" s="5"/>
      <c r="L24" s="5"/>
      <c r="N24" s="18"/>
      <c r="O24" s="18"/>
      <c r="P24" s="18"/>
      <c r="S24" s="18"/>
      <c r="T24" s="63"/>
      <c r="U24" s="18"/>
    </row>
    <row r="25" spans="1:21">
      <c r="A25" s="112"/>
      <c r="B25" s="18"/>
      <c r="C25" s="18"/>
      <c r="D25" s="18"/>
      <c r="E25" s="18"/>
      <c r="F25" s="18"/>
      <c r="G25" s="18"/>
      <c r="H25" s="18"/>
      <c r="I25" s="18"/>
      <c r="N25" s="18"/>
      <c r="O25" s="18"/>
      <c r="P25" s="18"/>
      <c r="S25" s="18"/>
      <c r="T25" s="63"/>
      <c r="U25" s="18"/>
    </row>
    <row r="26" spans="1:21">
      <c r="A26" s="112"/>
      <c r="B26" s="18"/>
      <c r="C26" s="18"/>
      <c r="D26" s="18"/>
      <c r="E26" s="18"/>
      <c r="F26" s="18"/>
      <c r="G26" s="18"/>
      <c r="H26" s="18"/>
      <c r="I26" s="18"/>
      <c r="N26" s="18"/>
      <c r="O26" s="18"/>
      <c r="P26" s="18"/>
      <c r="S26" s="18"/>
      <c r="T26" s="63"/>
      <c r="U26" s="18"/>
    </row>
    <row r="27" spans="1:21">
      <c r="A27" s="112"/>
      <c r="B27" s="18"/>
      <c r="C27" s="18"/>
      <c r="D27" s="18"/>
      <c r="E27" s="18"/>
      <c r="F27" s="18"/>
      <c r="G27" s="18"/>
      <c r="H27" s="18"/>
      <c r="I27" s="18"/>
      <c r="J27" s="18"/>
      <c r="K27" s="18"/>
      <c r="L27" s="18"/>
      <c r="S27" s="18"/>
      <c r="T27" s="63"/>
      <c r="U27" s="18"/>
    </row>
    <row r="28" spans="1:21" s="121" customFormat="1" ht="20.25">
      <c r="A28" s="41" t="s">
        <v>43</v>
      </c>
      <c r="B28" s="122"/>
      <c r="C28" s="122"/>
      <c r="D28" s="122"/>
      <c r="E28" s="122"/>
      <c r="F28" s="122"/>
      <c r="G28" s="122"/>
      <c r="H28" s="122"/>
      <c r="I28" s="122"/>
      <c r="J28" s="122"/>
      <c r="K28" s="122"/>
      <c r="L28" s="41"/>
      <c r="M28" s="122"/>
      <c r="S28" s="122"/>
      <c r="T28" s="123"/>
      <c r="U28" s="122"/>
    </row>
    <row r="29" spans="1:21" s="121" customFormat="1" ht="6.75" customHeight="1">
      <c r="A29" s="41"/>
      <c r="B29" s="124"/>
      <c r="C29" s="124"/>
      <c r="D29" s="124"/>
      <c r="E29" s="124"/>
      <c r="F29" s="124"/>
      <c r="G29" s="124"/>
      <c r="H29" s="124"/>
      <c r="I29" s="124"/>
      <c r="J29" s="124"/>
      <c r="K29" s="124"/>
      <c r="L29" s="124"/>
      <c r="S29" s="122"/>
      <c r="T29" s="123"/>
      <c r="U29" s="122"/>
    </row>
    <row r="30" spans="1:21" s="121" customFormat="1" ht="20.25">
      <c r="A30" s="92" t="s">
        <v>42</v>
      </c>
      <c r="B30" s="124"/>
      <c r="C30" s="124"/>
      <c r="D30" s="124"/>
      <c r="E30" s="124"/>
      <c r="F30" s="124"/>
      <c r="G30" s="124"/>
      <c r="H30" s="124"/>
      <c r="I30" s="124"/>
      <c r="J30" s="124"/>
      <c r="K30" s="124"/>
      <c r="L30" s="124"/>
      <c r="S30" s="122"/>
      <c r="T30" s="123"/>
      <c r="U30" s="122"/>
    </row>
    <row r="31" spans="1:21" ht="13.5" thickBot="1">
      <c r="A31" s="5"/>
      <c r="B31" s="5"/>
      <c r="C31" s="5"/>
      <c r="D31" s="5"/>
      <c r="E31" s="5"/>
      <c r="F31" s="5"/>
      <c r="G31" s="5"/>
      <c r="H31" s="5"/>
      <c r="I31" s="5"/>
      <c r="J31" s="5"/>
      <c r="K31" s="5"/>
      <c r="L31" s="5"/>
      <c r="M31" s="18"/>
      <c r="N31" s="18"/>
      <c r="O31" s="18"/>
      <c r="P31" s="18"/>
      <c r="S31" s="18"/>
      <c r="T31" s="63"/>
      <c r="U31" s="18"/>
    </row>
    <row r="32" spans="1:21" s="2" customFormat="1" ht="15.75">
      <c r="B32" s="55"/>
      <c r="C32" s="55" t="s">
        <v>26</v>
      </c>
      <c r="D32" s="55"/>
      <c r="E32" s="25"/>
      <c r="F32" s="55" t="s">
        <v>30</v>
      </c>
      <c r="G32" s="55"/>
      <c r="H32" s="55"/>
      <c r="I32" s="25"/>
      <c r="J32" s="120"/>
      <c r="K32" s="55"/>
      <c r="L32" s="54" t="s">
        <v>24</v>
      </c>
      <c r="M32" s="19"/>
      <c r="N32" s="24"/>
      <c r="O32" s="88"/>
      <c r="P32" s="24"/>
      <c r="U32" s="19"/>
    </row>
    <row r="33" spans="1:21" s="2" customFormat="1" ht="15.75">
      <c r="B33" s="117"/>
      <c r="C33" s="118"/>
      <c r="D33" s="119" t="s">
        <v>23</v>
      </c>
      <c r="E33" s="118"/>
      <c r="F33" s="117"/>
      <c r="G33" s="118"/>
      <c r="H33" s="119" t="s">
        <v>23</v>
      </c>
      <c r="I33" s="118"/>
      <c r="J33" s="117"/>
      <c r="K33" s="116"/>
      <c r="L33" s="115" t="s">
        <v>23</v>
      </c>
      <c r="M33" s="20"/>
      <c r="N33" s="53"/>
      <c r="O33" s="53"/>
      <c r="P33" s="53"/>
      <c r="U33" s="19"/>
    </row>
    <row r="34" spans="1:21" s="2" customFormat="1" ht="16.5" thickBot="1">
      <c r="A34" s="43"/>
      <c r="B34" s="48" t="s">
        <v>22</v>
      </c>
      <c r="C34" s="114" t="s">
        <v>21</v>
      </c>
      <c r="D34" s="114" t="s">
        <v>20</v>
      </c>
      <c r="E34" s="114"/>
      <c r="F34" s="48" t="s">
        <v>22</v>
      </c>
      <c r="G34" s="114" t="s">
        <v>21</v>
      </c>
      <c r="H34" s="114" t="s">
        <v>20</v>
      </c>
      <c r="I34" s="114"/>
      <c r="J34" s="48" t="s">
        <v>22</v>
      </c>
      <c r="K34" s="114" t="s">
        <v>21</v>
      </c>
      <c r="L34" s="114" t="s">
        <v>20</v>
      </c>
      <c r="M34" s="20"/>
      <c r="N34" s="20"/>
      <c r="O34" s="53"/>
      <c r="P34" s="53"/>
      <c r="U34" s="19"/>
    </row>
    <row r="35" spans="1:21">
      <c r="A35" s="18"/>
      <c r="B35" s="18"/>
      <c r="C35" s="113"/>
      <c r="D35" s="113"/>
      <c r="E35" s="113"/>
      <c r="F35" s="18"/>
      <c r="G35" s="113"/>
      <c r="H35" s="113"/>
      <c r="I35" s="113"/>
      <c r="M35" s="112"/>
      <c r="N35" s="112"/>
      <c r="O35" s="111"/>
      <c r="P35" s="111"/>
      <c r="U35" s="18"/>
    </row>
    <row r="36" spans="1:21" ht="20.25">
      <c r="A36" s="41" t="s">
        <v>41</v>
      </c>
      <c r="B36" s="63"/>
      <c r="C36" s="63"/>
      <c r="D36" s="63"/>
      <c r="E36" s="63"/>
      <c r="F36" s="63"/>
      <c r="G36" s="63"/>
      <c r="H36" s="63"/>
      <c r="I36" s="63"/>
      <c r="L36" s="46" t="s">
        <v>17</v>
      </c>
      <c r="M36" s="18"/>
      <c r="N36" s="63"/>
      <c r="O36" s="63"/>
      <c r="P36" s="63"/>
      <c r="U36" s="18"/>
    </row>
    <row r="37" spans="1:21">
      <c r="B37" s="107"/>
      <c r="C37" s="107"/>
      <c r="D37" s="107"/>
      <c r="E37" s="107"/>
      <c r="F37" s="107"/>
      <c r="G37" s="107"/>
      <c r="H37" s="107"/>
      <c r="I37" s="107"/>
      <c r="M37" s="18"/>
      <c r="N37" s="110"/>
      <c r="O37" s="110"/>
      <c r="P37" s="110"/>
      <c r="U37" s="18"/>
    </row>
    <row r="38" spans="1:21" s="2" customFormat="1" ht="15">
      <c r="A38" s="2" t="s">
        <v>39</v>
      </c>
      <c r="B38" s="33">
        <f>IF(ISERR((B9/$C$60)*1000),"n/a",IF(((B9/$C$60)*1000)=0,"-",((B9/$C$60)*1000)))</f>
        <v>7.1325337387615666E-3</v>
      </c>
      <c r="C38" s="33">
        <f>IF(ISERR((D9/$C$60)*1000),"n/a",IF(((D9/$C$60)*1000)=0,"-",((D9/$C$60)*1000)))</f>
        <v>7.5830095538412454E-2</v>
      </c>
      <c r="D38" s="33">
        <f>IF(ISERR((F9/$C$60)*1000),"n/a",IF(((F9/$C$60)*1000)=0,"-",((F9/$C$60)*1000)))</f>
        <v>0.32790885372674888</v>
      </c>
      <c r="E38" s="33"/>
      <c r="F38" s="33">
        <f>IF(ISERR((H9/$G$60)*1000),"n/a",IF(((H9/$G$60)*1000)=0,"-",((H9/$G$60)*1000)))</f>
        <v>6.3390908960487607E-3</v>
      </c>
      <c r="G38" s="33">
        <f>IF(ISERR((J9/$G$60)*1000),"n/a",IF(((J9/$G$60)*1000)=0,"-",((J9/$G$60)*1000)))</f>
        <v>8.0704880216731584E-2</v>
      </c>
      <c r="H38" s="33">
        <f>IF(ISERR((L9/$G$60)*1000),"n/a",IF(((L9/$G$60)*1000)=0,"-",((L9/$G$60)*1000)))</f>
        <v>0.39139057335742605</v>
      </c>
      <c r="I38" s="36"/>
      <c r="J38" s="103">
        <f>IF(ISERR((B38/F38)*100),"n/a",IF(((B38/F38)*100)=0,"-",((B38/F38)*100)))</f>
        <v>112.5166661233296</v>
      </c>
      <c r="K38" s="103">
        <f>IF(ISERR((C38/G38)*100),"n/a",IF(((C38/G38)*100)=0,"-",((C38/G38)*100)))</f>
        <v>93.959739900204326</v>
      </c>
      <c r="L38" s="103">
        <f>IF(ISERR((D38/H38)*100),"n/a",IF(((D38/H38)*100)=0,"-",((D38/H38)*100)))</f>
        <v>83.780467913133833</v>
      </c>
      <c r="M38" s="19"/>
      <c r="N38" s="79"/>
      <c r="O38" s="79"/>
      <c r="P38" s="79"/>
    </row>
    <row r="39" spans="1:21" s="2" customFormat="1" ht="15">
      <c r="A39" s="2" t="s">
        <v>38</v>
      </c>
      <c r="B39" s="33">
        <f>IF(ISERR((B10/$C$60)*1000),"n/a",IF(((B10/$C$60)*1000)=0,"-",((B10/$C$60)*1000)))</f>
        <v>2.4400773316815886E-3</v>
      </c>
      <c r="C39" s="33">
        <f>IF(ISERR((D10/$C$60)*1000),"n/a",IF(((D10/$C$60)*1000)=0,"-",((D10/$C$60)*1000)))</f>
        <v>2.7779341929913472E-2</v>
      </c>
      <c r="D39" s="33">
        <f>IF(ISERR((F10/$C$60)*1000),"n/a",IF(((F10/$C$60)*1000)=0,"-",((F10/$C$60)*1000)))</f>
        <v>0.16573756029806483</v>
      </c>
      <c r="E39" s="106"/>
      <c r="F39" s="33">
        <f>IF(ISERR((H10/$G$60)*1000),"n/a",IF(((H10/$G$60)*1000)=0,"-",((H10/$G$60)*1000)))</f>
        <v>1.685741623325986E-3</v>
      </c>
      <c r="G39" s="33">
        <f>IF(ISERR((J10/$G$60)*1000),"n/a",IF(((J10/$G$60)*1000)=0,"-",((J10/$G$60)*1000)))</f>
        <v>5.2556507068902879E-2</v>
      </c>
      <c r="H39" s="33">
        <f>IF(ISERR((L10/$G$60)*1000),"n/a",IF(((L10/$G$60)*1000)=0,"-",((L10/$G$60)*1000)))</f>
        <v>0.32576956870774681</v>
      </c>
      <c r="I39" s="36"/>
      <c r="J39" s="103">
        <f>IF(ISERR((B39/F39)*100),"n/a",IF(((B39/F39)*100)=0,"-",((B39/F39)*100)))</f>
        <v>144.74800277324172</v>
      </c>
      <c r="K39" s="103">
        <f>IF(ISERR((C39/G39)*100),"n/a",IF(((C39/G39)*100)=0,"-",((C39/G39)*100)))</f>
        <v>52.856141854126768</v>
      </c>
      <c r="L39" s="103">
        <f>IF(ISERR((D39/H39)*100),"n/a",IF(((D39/H39)*100)=0,"-",((D39/H39)*100)))</f>
        <v>50.875703631713584</v>
      </c>
      <c r="M39" s="19"/>
      <c r="N39" s="79"/>
      <c r="O39" s="79"/>
      <c r="P39" s="79"/>
    </row>
    <row r="40" spans="1:21" s="2" customFormat="1" ht="15">
      <c r="A40" s="2" t="s">
        <v>37</v>
      </c>
      <c r="B40" s="33">
        <f>IF(ISERR((B11/$C$60)*1000),"n/a",IF(((B11/$C$60)*1000)=0,"-",((B11/$C$60)*1000)))</f>
        <v>1.6705144809204722E-2</v>
      </c>
      <c r="C40" s="33">
        <f>IF(ISERR((D11/$C$60)*1000),"n/a",IF(((D11/$C$60)*1000)=0,"-",((D11/$C$60)*1000)))</f>
        <v>0.13551814103646978</v>
      </c>
      <c r="D40" s="33">
        <f>IF(ISERR((F11/$C$60)*1000),"n/a",IF(((F11/$C$60)*1000)=0,"-",((F11/$C$60)*1000)))</f>
        <v>1.3065675619873491</v>
      </c>
      <c r="E40" s="106"/>
      <c r="F40" s="33">
        <f>IF(ISERR((H11/$G$60)*1000),"n/a",IF(((H11/$G$60)*1000)=0,"-",((H11/$G$60)*1000)))</f>
        <v>1.2168947343384463E-2</v>
      </c>
      <c r="G40" s="33">
        <f>IF(ISERR((J11/$G$60)*1000),"n/a",IF(((J11/$G$60)*1000)=0,"-",((J11/$G$60)*1000)))</f>
        <v>0.12109243994225</v>
      </c>
      <c r="H40" s="33">
        <f>IF(ISERR((L11/$G$60)*1000),"n/a",IF(((L11/$G$60)*1000)=0,"-",((L11/$G$60)*1000)))</f>
        <v>1.8020051159097503</v>
      </c>
      <c r="I40" s="36"/>
      <c r="J40" s="103">
        <f>IF(ISERR((B40/F40)*100),"n/a",IF(((B40/F40)*100)=0,"-",((B40/F40)*100)))</f>
        <v>137.27682713892523</v>
      </c>
      <c r="K40" s="103">
        <f>IF(ISERR((C40/G40)*100),"n/a",IF(((C40/G40)*100)=0,"-",((C40/G40)*100)))</f>
        <v>111.91296591356117</v>
      </c>
      <c r="L40" s="103">
        <f>IF(ISERR((D40/H40)*100),"n/a",IF(((D40/H40)*100)=0,"-",((D40/H40)*100)))</f>
        <v>72.506318125946194</v>
      </c>
      <c r="M40" s="19"/>
      <c r="N40" s="79"/>
      <c r="O40" s="79"/>
      <c r="P40" s="79"/>
    </row>
    <row r="41" spans="1:21" s="2" customFormat="1" ht="15">
      <c r="A41" s="2" t="s">
        <v>36</v>
      </c>
      <c r="B41" s="105">
        <f>IF(ISERR((B12/$C$60)*1000),"n/a",IF(((B12/$C$60)*1000)=0,"-",((B12/$C$60)*1000)))</f>
        <v>3.7539651256639824E-4</v>
      </c>
      <c r="C41" s="33">
        <f>IF(ISERR((D12/$C$60)*1000),"n/a",IF(((D12/$C$60)*1000)=0,"-",((D12/$C$60)*1000)))</f>
        <v>6.3817407136287701E-3</v>
      </c>
      <c r="D41" s="33">
        <f>IF(ISERR((F12/$C$60)*1000),"n/a",IF(((F12/$C$60)*1000)=0,"-",((F12/$C$60)*1000)))</f>
        <v>7.3953112975580451E-2</v>
      </c>
      <c r="E41" s="106"/>
      <c r="F41" s="33">
        <f>IF(ISERR((H12/$G$60)*1000),"n/a",IF(((H12/$G$60)*1000)=0,"-",((H12/$G$60)*1000)))</f>
        <v>1.4047846861049883E-4</v>
      </c>
      <c r="G41" s="33">
        <f>IF(ISERR((J12/$G$60)*1000),"n/a",IF(((J12/$G$60)*1000)=0,"-",((J12/$G$60)*1000)))</f>
        <v>5.2328229557410825E-3</v>
      </c>
      <c r="H41" s="33">
        <f>IF(ISERR((L12/$G$60)*1000),"n/a",IF(((L12/$G$60)*1000)=0,"-",((L12/$G$60)*1000)))</f>
        <v>7.8632822804726721E-2</v>
      </c>
      <c r="I41" s="36"/>
      <c r="J41" s="104">
        <f>IF(ISERR((B41/F41)*100),"n/a",IF(((B41/F41)*100)=0,"-",((B41/F41)*100)))</f>
        <v>267.22708204290785</v>
      </c>
      <c r="K41" s="103">
        <f>IF(ISERR((C41/G41)*100),"n/a",IF(((C41/G41)*100)=0,"-",((C41/G41)*100)))</f>
        <v>121.9559837511257</v>
      </c>
      <c r="L41" s="103">
        <f>IF(ISERR((D41/H41)*100),"n/a",IF(((D41/H41)*100)=0,"-",((D41/H41)*100)))</f>
        <v>94.048655940067604</v>
      </c>
      <c r="M41" s="19"/>
      <c r="N41" s="79"/>
      <c r="O41" s="79"/>
      <c r="P41" s="79"/>
    </row>
    <row r="42" spans="1:21" s="2" customFormat="1" ht="15">
      <c r="A42" s="2" t="s">
        <v>35</v>
      </c>
      <c r="B42" s="33">
        <f>IF(ISERR((B13/$C$60)*1000),"n/a",IF(((B13/$C$60)*1000)=0,"-",((B13/$C$60)*1000)))</f>
        <v>5.6309476884959745E-3</v>
      </c>
      <c r="C42" s="33">
        <f>IF(ISERR((D13/$C$60)*1000),"n/a",IF(((D13/$C$60)*1000)=0,"-",((D13/$C$60)*1000)))</f>
        <v>6.8322165287084485E-2</v>
      </c>
      <c r="D42" s="33">
        <f>IF(ISERR((F13/$C$60)*1000),"n/a",IF(((F13/$C$60)*1000)=0,"-",((F13/$C$60)*1000)))</f>
        <v>0.28398746175648032</v>
      </c>
      <c r="E42" s="106"/>
      <c r="F42" s="33">
        <f>IF(ISERR((H13/$G$60)*1000),"n/a",IF(((H13/$G$60)*1000)=0,"-",((H13/$G$60)*1000)))</f>
        <v>6.725406684727632E-3</v>
      </c>
      <c r="G42" s="33">
        <f>IF(ISERR((J13/$G$60)*1000),"n/a",IF(((J13/$G$60)*1000)=0,"-",((J13/$G$60)*1000)))</f>
        <v>9.1433923256858438E-2</v>
      </c>
      <c r="H42" s="33">
        <f>IF(ISERR((L13/$G$60)*1000),"n/a",IF(((L13/$G$60)*1000)=0,"-",((L13/$G$60)*1000)))</f>
        <v>0.42563220008123515</v>
      </c>
      <c r="I42" s="36"/>
      <c r="J42" s="103">
        <f>IF(ISERR((B42/F42)*100),"n/a",IF(((B42/F42)*100)=0,"-",((B42/F42)*100)))</f>
        <v>83.726500901172173</v>
      </c>
      <c r="K42" s="103">
        <f>IF(ISERR((C42/G42)*100),"n/a",IF(((C42/G42)*100)=0,"-",((C42/G42)*100)))</f>
        <v>74.722994325806383</v>
      </c>
      <c r="L42" s="103">
        <f>IF(ISERR((D42/H42)*100),"n/a",IF(((D42/H42)*100)=0,"-",((D42/H42)*100)))</f>
        <v>66.721329284363151</v>
      </c>
      <c r="M42" s="19"/>
      <c r="N42" s="79"/>
      <c r="O42" s="79"/>
      <c r="P42" s="79"/>
    </row>
    <row r="43" spans="1:21" s="2" customFormat="1" ht="15.75">
      <c r="A43" s="25" t="s">
        <v>6</v>
      </c>
      <c r="B43" s="37">
        <f>IF(ISERR((B14/$C$60)*1000),"n/a",IF(((B14/$C$60)*1000)=0,"-",((B14/$C$60)*1000)))</f>
        <v>3.2284100080710254E-2</v>
      </c>
      <c r="C43" s="37">
        <f>IF(ISERR((D14/$C$60)*1000),"n/a",IF(((D14/$C$60)*1000)=0,"-",((D14/$C$60)*1000)))</f>
        <v>0.31383148450550896</v>
      </c>
      <c r="D43" s="37">
        <f>IF(ISERR((F14/$C$60)*1000),"n/a",IF(((F14/$C$60)*1000)=0,"-",((F14/$C$60)*1000)))</f>
        <v>2.1581545507442232</v>
      </c>
      <c r="E43" s="102"/>
      <c r="F43" s="37">
        <f>IF(ISERR((H14/$G$60)*1000),"n/a",IF(((H14/$G$60)*1000)=0,"-",((H14/$G$60)*1000)))</f>
        <v>2.7059665016097342E-2</v>
      </c>
      <c r="G43" s="37">
        <f>IF(ISERR((J14/$G$60)*1000),"n/a",IF(((J14/$G$60)*1000)=0,"-",((J14/$G$60)*1000)))</f>
        <v>0.35102057344048399</v>
      </c>
      <c r="H43" s="37">
        <f>IF(ISERR((L14/$G$60)*1000),"n/a",IF(((L14/$G$60)*1000)=0,"-",((L14/$G$60)*1000)))</f>
        <v>3.0234302808608851</v>
      </c>
      <c r="I43" s="32"/>
      <c r="J43" s="100">
        <f>IF(ISERR((B43/F43)*100),"n/a",IF(((B43/F43)*100)=0,"-",((B43/F43)*100)))</f>
        <v>119.30709438385503</v>
      </c>
      <c r="K43" s="100">
        <f>IF(ISERR((C43/G43)*100),"n/a",IF(((C43/G43)*100)=0,"-",((C43/G43)*100)))</f>
        <v>89.405438954625694</v>
      </c>
      <c r="L43" s="100">
        <f>IF(ISERR((D43/H43)*100),"n/a",IF(((D43/H43)*100)=0,"-",((D43/H43)*100)))</f>
        <v>71.380992788420272</v>
      </c>
      <c r="M43" s="19"/>
      <c r="N43" s="79"/>
      <c r="O43" s="79"/>
      <c r="P43" s="79"/>
    </row>
    <row r="44" spans="1:21" ht="15">
      <c r="A44" s="109"/>
      <c r="B44" s="108"/>
      <c r="C44" s="108"/>
      <c r="D44" s="108"/>
      <c r="E44" s="108"/>
      <c r="F44" s="108"/>
      <c r="G44" s="108"/>
      <c r="H44" s="108"/>
      <c r="J44" s="107"/>
      <c r="K44" s="107"/>
      <c r="L44" s="107"/>
      <c r="M44" s="18"/>
      <c r="N44" s="18"/>
      <c r="O44" s="18"/>
      <c r="P44" s="18"/>
    </row>
    <row r="45" spans="1:21" ht="23.25">
      <c r="A45" s="41" t="s">
        <v>40</v>
      </c>
      <c r="B45" s="108"/>
      <c r="C45" s="108"/>
      <c r="D45" s="108"/>
      <c r="E45" s="108"/>
      <c r="F45" s="108"/>
      <c r="G45" s="108"/>
      <c r="H45" s="108"/>
      <c r="J45" s="107"/>
      <c r="K45" s="107"/>
      <c r="L45" s="107"/>
      <c r="M45" s="18"/>
      <c r="N45" s="18"/>
      <c r="O45" s="18"/>
      <c r="P45" s="18"/>
    </row>
    <row r="46" spans="1:21" ht="15">
      <c r="B46" s="108"/>
      <c r="C46" s="108"/>
      <c r="D46" s="108"/>
      <c r="E46" s="108"/>
      <c r="F46" s="108"/>
      <c r="G46" s="108"/>
      <c r="H46" s="108"/>
      <c r="J46" s="107"/>
      <c r="K46" s="107"/>
      <c r="L46" s="107"/>
      <c r="M46" s="18"/>
      <c r="N46" s="18"/>
      <c r="O46" s="18"/>
      <c r="P46" s="18"/>
    </row>
    <row r="47" spans="1:21" s="2" customFormat="1" ht="15">
      <c r="A47" s="2" t="s">
        <v>39</v>
      </c>
      <c r="B47" s="33">
        <f>IF(ISERR((B18/$B$60)*1000),"n/a",IF(((B18/$B$60)*1000)=0,"-",((B18/$B$60)*1000)))</f>
        <v>5.4843865000729422E-3</v>
      </c>
      <c r="C47" s="33">
        <f>IF(ISERR((D18/$B$60)*1000),"n/a",IF(((D18/$B$60)*1000)=0,"-",((D18/$B$60)*1000)))</f>
        <v>0.10091271160134214</v>
      </c>
      <c r="D47" s="33">
        <f>IF(ISERR((F18/$B$60)*1000),"n/a",IF(((F18/$B$60)*1000)=0,"-",((F18/$B$60)*1000)))</f>
        <v>0.50895106720676897</v>
      </c>
      <c r="E47" s="106"/>
      <c r="F47" s="33">
        <f>IF(ISERR((H18/$F$60)*1000),"n/a",IF(((H18/$F$60)*1000)=0,"-",((H18/$F$60)*1000)))</f>
        <v>1.9508745631318339E-3</v>
      </c>
      <c r="G47" s="33">
        <f>IF(ISERR((J18/$F$60)*1000),"n/a",IF(((J18/$F$60)*1000)=0,"-",((J18/$F$60)*1000)))</f>
        <v>0.11519449801349875</v>
      </c>
      <c r="H47" s="33">
        <f>IF(ISERR((L18/$F$60)*1000),"n/a",IF(((L18/$F$60)*1000)=0,"-",((L18/$F$60)*1000)))</f>
        <v>0.55107561469038269</v>
      </c>
      <c r="I47" s="36"/>
      <c r="J47" s="103">
        <f>IF(ISERR((B47/F47)*100),"n/a",IF(((B47/F47)*100)=0,"-",((B47/F47)*100)))</f>
        <v>281.12450711687939</v>
      </c>
      <c r="K47" s="103">
        <f>IF(ISERR((C47/G47)*100),"n/a",IF(((C47/G47)*100)=0,"-",((C47/G47)*100)))</f>
        <v>87.602023830614698</v>
      </c>
      <c r="L47" s="103">
        <f>IF(ISERR((D47/H47)*100),"n/a",IF(((D47/H47)*100)=0,"-",((D47/H47)*100)))</f>
        <v>92.355940571371306</v>
      </c>
      <c r="M47" s="19"/>
      <c r="N47" s="79"/>
      <c r="O47" s="79"/>
      <c r="P47" s="79"/>
    </row>
    <row r="48" spans="1:21" s="2" customFormat="1" ht="15">
      <c r="A48" s="2" t="s">
        <v>38</v>
      </c>
      <c r="B48" s="105">
        <f>IF(ISERR((B19/$B$60)*1000),"n/a",IF(((B19/$B$60)*1000)=0,"-",((B19/$B$60)*1000)))</f>
        <v>2.193754600029177E-3</v>
      </c>
      <c r="C48" s="33">
        <f>IF(ISERR((D19/$B$60)*1000),"n/a",IF(((D19/$B$60)*1000)=0,"-",((D19/$B$60)*1000)))</f>
        <v>1.2065650300160474E-2</v>
      </c>
      <c r="D48" s="33">
        <f>IF(ISERR((F19/$B$60)*1000),"n/a",IF(((F19/$B$60)*1000)=0,"-",((F19/$B$60)*1000)))</f>
        <v>0.12065650300160473</v>
      </c>
      <c r="E48" s="106"/>
      <c r="F48" s="33">
        <f>IF(ISERR((H19/$F$60)*1000),"n/a",IF(((H19/$F$60)*1000)=0,"-",((H19/$F$60)*1000)))</f>
        <v>3.71595154882254E-4</v>
      </c>
      <c r="G48" s="33">
        <f>IF(ISERR((J19/$F$60)*1000),"n/a",IF(((J19/$F$60)*1000)=0,"-",((J19/$F$60)*1000)))</f>
        <v>2.4618179010949332E-2</v>
      </c>
      <c r="H48" s="33">
        <f>IF(ISERR((L19/$F$60)*1000),"n/a",IF(((L19/$F$60)*1000)=0,"-",((L19/$F$60)*1000)))</f>
        <v>0.17167696155560136</v>
      </c>
      <c r="I48" s="36"/>
      <c r="J48" s="104">
        <f>IF(ISERR((B48/F48)*100),"n/a",IF(((B48/F48)*100)=0,"-",((B48/F48)*100)))</f>
        <v>590.36146494544687</v>
      </c>
      <c r="K48" s="103">
        <f>IF(ISERR((C48/G48)*100),"n/a",IF(((C48/G48)*100)=0,"-",((C48/G48)*100)))</f>
        <v>49.011140486037093</v>
      </c>
      <c r="L48" s="103">
        <f>IF(ISERR((D48/H48)*100),"n/a",IF(((D48/H48)*100)=0,"-",((D48/H48)*100)))</f>
        <v>70.281126779219861</v>
      </c>
      <c r="M48" s="19"/>
      <c r="N48" s="79"/>
      <c r="O48" s="79"/>
      <c r="P48" s="79"/>
    </row>
    <row r="49" spans="1:16" s="2" customFormat="1" ht="15">
      <c r="A49" s="2" t="s">
        <v>37</v>
      </c>
      <c r="B49" s="33">
        <f>IF(ISERR((B20/$B$60)*1000),"n/a",IF(((B20/$B$60)*1000)=0,"-",((B20/$B$60)*1000)))</f>
        <v>2.193754600029177E-3</v>
      </c>
      <c r="C49" s="33">
        <f>IF(ISERR((D20/$B$60)*1000),"n/a",IF(((D20/$B$60)*1000)=0,"-",((D20/$B$60)*1000)))</f>
        <v>3.729382820049601E-2</v>
      </c>
      <c r="D49" s="33">
        <f>IF(ISERR((F20/$B$60)*1000),"n/a",IF(((F20/$B$60)*1000)=0,"-",((F20/$B$60)*1000)))</f>
        <v>0.45410720220603962</v>
      </c>
      <c r="E49" s="106"/>
      <c r="F49" s="33">
        <f>IF(ISERR((H20/$F$60)*1000),"n/a",IF(((H20/$F$60)*1000)=0,"-",((H20/$F$60)*1000)))</f>
        <v>1.0218866759261985E-3</v>
      </c>
      <c r="G49" s="33">
        <f>IF(ISERR((J20/$F$60)*1000),"n/a",IF(((J20/$F$60)*1000)=0,"-",((J20/$F$60)*1000)))</f>
        <v>2.2109911715494115E-2</v>
      </c>
      <c r="H49" s="33">
        <f>IF(ISERR((L20/$F$60)*1000),"n/a",IF(((L20/$F$60)*1000)=0,"-",((L20/$F$60)*1000)))</f>
        <v>0.56807609302624584</v>
      </c>
      <c r="I49" s="36"/>
      <c r="J49" s="104">
        <f>IF(ISERR((B49/F49)*100),"n/a",IF(((B49/F49)*100)=0,"-",((B49/F49)*100)))</f>
        <v>214.67689634379889</v>
      </c>
      <c r="K49" s="103">
        <f>IF(ISERR((C49/G49)*100),"n/a",IF(((C49/G49)*100)=0,"-",((C49/G49)*100)))</f>
        <v>168.67470427012768</v>
      </c>
      <c r="L49" s="103">
        <f>IF(ISERR((D49/H49)*100),"n/a",IF(((D49/H49)*100)=0,"-",((D49/H49)*100)))</f>
        <v>79.937742105450525</v>
      </c>
      <c r="M49" s="19"/>
      <c r="N49" s="79"/>
      <c r="O49" s="79"/>
      <c r="P49" s="79"/>
    </row>
    <row r="50" spans="1:16" s="2" customFormat="1" ht="15">
      <c r="A50" s="2" t="s">
        <v>36</v>
      </c>
      <c r="B50" s="105" t="str">
        <f>IF(ISERR((B21/$B$60)*1000),"n/a",IF(((B21/$B$60)*1000)=0,"-",((B21/$B$60)*1000)))</f>
        <v>-</v>
      </c>
      <c r="C50" s="33">
        <f>IF(ISERR((D21/$B$60)*1000),"n/a",IF(((D21/$B$60)*1000)=0,"-",((D21/$B$60)*1000)))</f>
        <v>3.2906319000437652E-3</v>
      </c>
      <c r="D50" s="33">
        <f>IF(ISERR((F21/$B$60)*1000),"n/a",IF(((F21/$B$60)*1000)=0,"-",((F21/$B$60)*1000)))</f>
        <v>5.5940742300744015E-2</v>
      </c>
      <c r="E50" s="106"/>
      <c r="F50" s="105" t="str">
        <f>IF(ISERR((H21/$F$60)*1000),"n/a",IF(((H21/$F$60)*1000)=0,"-",((H21/$F$60)*1000)))</f>
        <v>-</v>
      </c>
      <c r="G50" s="33">
        <f>IF(ISERR((J21/$F$60)*1000),"n/a",IF(((J21/$F$60)*1000)=0,"-",((J21/$F$60)*1000)))</f>
        <v>1.3005830420878893E-3</v>
      </c>
      <c r="H50" s="33">
        <f>IF(ISERR((L21/$F$60)*1000),"n/a",IF(((L21/$F$60)*1000)=0,"-",((L21/$F$60)*1000)))</f>
        <v>5.6296665964661485E-2</v>
      </c>
      <c r="I50" s="36"/>
      <c r="J50" s="104" t="str">
        <f>IF(ISERR((B50/F50)*100),"n/a",IF(((B50/F50)*100)=0,"-",((B50/F50)*100)))</f>
        <v>n/a</v>
      </c>
      <c r="K50" s="103">
        <f>IF(ISERR((C50/G50)*100),"n/a",IF(((C50/G50)*100)=0,"-",((C50/G50)*100)))</f>
        <v>253.01205640519146</v>
      </c>
      <c r="L50" s="103">
        <f>IF(ISERR((D50/H50)*100),"n/a",IF(((D50/H50)*100)=0,"-",((D50/H50)*100)))</f>
        <v>99.36777132745145</v>
      </c>
      <c r="M50" s="19"/>
      <c r="N50" s="79"/>
      <c r="O50" s="79"/>
      <c r="P50" s="79"/>
    </row>
    <row r="51" spans="1:16" s="2" customFormat="1" ht="15">
      <c r="A51" s="2" t="s">
        <v>35</v>
      </c>
      <c r="B51" s="105" t="str">
        <f>IF(ISERR((B22/$B$60)*1000),"n/a",IF(((B22/$B$60)*1000)=0,"-",((B22/$B$60)*1000)))</f>
        <v>-</v>
      </c>
      <c r="C51" s="33">
        <f>IF(ISERR((D22/$B$60)*1000),"n/a",IF(((D22/$B$60)*1000)=0,"-",((D22/$B$60)*1000)))</f>
        <v>3.2906319000437652E-3</v>
      </c>
      <c r="D51" s="33">
        <f>IF(ISERR((F22/$B$60)*1000),"n/a",IF(((F22/$B$60)*1000)=0,"-",((F22/$B$60)*1000)))</f>
        <v>2.5228177900335536E-2</v>
      </c>
      <c r="E51" s="106"/>
      <c r="F51" s="105">
        <f>IF(ISERR((H22/$F$60)*1000),"n/a",IF(((H22/$F$60)*1000)=0,"-",((H22/$F$60)*1000)))</f>
        <v>2.7869636616169053E-4</v>
      </c>
      <c r="G51" s="33">
        <f>IF(ISERR((J22/$F$60)*1000),"n/a",IF(((J22/$F$60)*1000)=0,"-",((J22/$F$60)*1000)))</f>
        <v>3.0656600277785958E-3</v>
      </c>
      <c r="H51" s="33">
        <f>IF(ISERR((L22/$F$60)*1000),"n/a",IF(((L22/$F$60)*1000)=0,"-",((L22/$F$60)*1000)))</f>
        <v>1.8765555321553828E-2</v>
      </c>
      <c r="I51" s="36"/>
      <c r="J51" s="104" t="str">
        <f>IF(ISERR((B51/F51)*100),"n/a",IF(((B51/F51)*100)=0,"-",((B51/F51)*100)))</f>
        <v>n/a</v>
      </c>
      <c r="K51" s="103">
        <f>IF(ISERR((C51/G51)*100),"n/a",IF(((C51/G51)*100)=0,"-",((C51/G51)*100)))</f>
        <v>107.33844817189942</v>
      </c>
      <c r="L51" s="103">
        <f>IF(ISERR((D51/H51)*100),"n/a",IF(((D51/H51)*100)=0,"-",((D51/H51)*100)))</f>
        <v>134.43874944302254</v>
      </c>
      <c r="M51" s="19"/>
      <c r="N51" s="79"/>
      <c r="O51" s="79"/>
      <c r="P51" s="79"/>
    </row>
    <row r="52" spans="1:16" s="2" customFormat="1" ht="15.75">
      <c r="A52" s="24" t="s">
        <v>6</v>
      </c>
      <c r="B52" s="37">
        <f>IF(ISERR((B23/$B$60)*1000),"n/a",IF(((B23/$B$60)*1000)=0,"-",((B23/$B$60)*1000)))</f>
        <v>9.8718957001312953E-3</v>
      </c>
      <c r="C52" s="37">
        <f>IF(ISERR((D23/$B$60)*1000),"n/a",IF(((D23/$B$60)*1000)=0,"-",((D23/$B$60)*1000)))</f>
        <v>0.15685345390208616</v>
      </c>
      <c r="D52" s="37">
        <f>IF(ISERR((F23/$B$60)*1000),"n/a",IF(((F23/$B$60)*1000)=0,"-",((F23/$B$60)*1000)))</f>
        <v>1.1648836926154931</v>
      </c>
      <c r="E52" s="102"/>
      <c r="F52" s="37">
        <f>IF(ISERR((H23/$F$60)*1000),"n/a",IF(((H23/$F$60)*1000)=0,"-",((H23/$F$60)*1000)))</f>
        <v>3.6230527601019765E-3</v>
      </c>
      <c r="G52" s="37">
        <f>IF(ISERR((J23/$F$60)*1000),"n/a",IF(((J23/$F$60)*1000)=0,"-",((J23/$F$60)*1000)))</f>
        <v>0.16628883180980866</v>
      </c>
      <c r="H52" s="37">
        <f>IF(ISERR((L23/$F$60)*1000),"n/a",IF(((L23/$F$60)*1000)=0,"-",((L23/$F$60)*1000)))</f>
        <v>1.3658908905584455</v>
      </c>
      <c r="I52" s="101"/>
      <c r="J52" s="100">
        <f>IF(ISERR((B52/F52)*100),"n/a",IF(((B52/F52)*100)=0,"-",((B52/F52)*100)))</f>
        <v>272.47452228251393</v>
      </c>
      <c r="K52" s="100">
        <f>IF(ISERR((C52/G52)*100),"n/a",IF(((C52/G52)*100)=0,"-",((C52/G52)*100)))</f>
        <v>94.32591004156302</v>
      </c>
      <c r="L52" s="100">
        <f>IF(ISERR((D52/H52)*100),"n/a",IF(((D52/H52)*100)=0,"-",((D52/H52)*100)))</f>
        <v>85.283802730335907</v>
      </c>
      <c r="M52" s="19"/>
      <c r="N52" s="79"/>
      <c r="O52" s="79"/>
      <c r="P52" s="79"/>
    </row>
    <row r="53" spans="1:16" ht="13.5" thickBot="1">
      <c r="A53" s="5"/>
      <c r="B53" s="5"/>
      <c r="C53" s="5"/>
      <c r="D53" s="5"/>
      <c r="E53" s="5"/>
      <c r="F53" s="5"/>
      <c r="G53" s="5"/>
      <c r="H53" s="5"/>
      <c r="I53" s="5"/>
      <c r="J53" s="5"/>
      <c r="K53" s="5"/>
      <c r="L53" s="5"/>
      <c r="M53" s="18"/>
      <c r="N53" s="18"/>
      <c r="O53" s="18"/>
      <c r="P53" s="18"/>
    </row>
    <row r="54" spans="1:16" ht="14.25">
      <c r="A54" s="26" t="s">
        <v>11</v>
      </c>
    </row>
    <row r="55" spans="1:16" ht="14.25">
      <c r="A55" s="26"/>
    </row>
    <row r="57" spans="1:16">
      <c r="A57" s="1" t="s">
        <v>34</v>
      </c>
    </row>
    <row r="58" spans="1:16">
      <c r="B58" s="99" t="s">
        <v>26</v>
      </c>
      <c r="C58" s="99"/>
      <c r="D58" s="99"/>
      <c r="E58" s="99"/>
      <c r="F58" s="99" t="s">
        <v>25</v>
      </c>
      <c r="G58" s="99"/>
      <c r="H58" s="99"/>
      <c r="I58" s="99"/>
      <c r="J58" s="99" t="s">
        <v>33</v>
      </c>
    </row>
    <row r="59" spans="1:16">
      <c r="B59" s="99" t="s">
        <v>7</v>
      </c>
      <c r="C59" s="99" t="s">
        <v>6</v>
      </c>
      <c r="D59" s="99"/>
      <c r="F59" s="99" t="s">
        <v>7</v>
      </c>
      <c r="G59" s="99" t="s">
        <v>6</v>
      </c>
      <c r="H59" s="99"/>
      <c r="J59" s="99" t="s">
        <v>7</v>
      </c>
      <c r="K59" s="99" t="s">
        <v>6</v>
      </c>
    </row>
    <row r="60" spans="1:16">
      <c r="B60" s="98">
        <f>'Table C-D'!C101</f>
        <v>911679</v>
      </c>
      <c r="C60" s="98">
        <f>'Table C-D'!D101</f>
        <v>5327700</v>
      </c>
      <c r="F60" s="97">
        <f>'Table C-D'!G101</f>
        <v>10764403</v>
      </c>
      <c r="G60" s="97">
        <f>'Table C-D'!H101</f>
        <v>56948229</v>
      </c>
      <c r="J60" s="96">
        <f>B60+F60</f>
        <v>11676082</v>
      </c>
      <c r="K60" s="96">
        <f>C60+G60</f>
        <v>62275929</v>
      </c>
    </row>
    <row r="62" spans="1:16">
      <c r="B62" s="14"/>
      <c r="C62" s="95"/>
      <c r="F62" s="15"/>
      <c r="G62" s="11"/>
    </row>
    <row r="63" spans="1:16">
      <c r="B63" s="11"/>
      <c r="I63" s="94"/>
    </row>
    <row r="64" spans="1:16">
      <c r="B64" s="11"/>
      <c r="C64" s="11"/>
      <c r="D64" s="11"/>
      <c r="E64" s="11"/>
      <c r="F64" s="11"/>
      <c r="G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93"/>
    </row>
  </sheetData>
  <mergeCells count="2">
    <mergeCell ref="H3:L3"/>
    <mergeCell ref="B3:F3"/>
  </mergeCells>
  <pageMargins left="0.62992125984251968" right="0.35433070866141736" top="0.59055118110236227" bottom="0.94488188976377963" header="0.31496062992125984" footer="0.6692913385826772"/>
  <pageSetup paperSize="9" scale="70" orientation="portrait" horizontalDpi="4294967292" verticalDpi="300" r:id="rId1"/>
  <headerFooter alignWithMargins="0"/>
  <rowBreaks count="1" manualBreakCount="1">
    <brk id="59" max="655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V53"/>
  <sheetViews>
    <sheetView zoomScale="75" zoomScaleNormal="75" workbookViewId="0">
      <selection activeCell="A65" sqref="A65"/>
    </sheetView>
  </sheetViews>
  <sheetFormatPr defaultColWidth="16.28515625" defaultRowHeight="18"/>
  <cols>
    <col min="1" max="1" width="20.28515625" style="143" customWidth="1"/>
    <col min="2" max="2" width="9.140625" style="145" customWidth="1"/>
    <col min="3" max="3" width="12.85546875" style="143" customWidth="1"/>
    <col min="4" max="4" width="11.5703125" style="143" customWidth="1"/>
    <col min="5" max="5" width="3" style="143" customWidth="1"/>
    <col min="6" max="6" width="13.42578125" style="143" customWidth="1"/>
    <col min="7" max="7" width="7" style="143" customWidth="1"/>
    <col min="8" max="8" width="23.42578125" style="143" customWidth="1"/>
    <col min="9" max="9" width="9" style="145" customWidth="1"/>
    <col min="10" max="10" width="11" style="143" customWidth="1"/>
    <col min="11" max="11" width="12.28515625" style="143" customWidth="1"/>
    <col min="12" max="12" width="3" style="143" customWidth="1"/>
    <col min="13" max="13" width="12.28515625" style="143" customWidth="1"/>
    <col min="14" max="14" width="3" style="145" customWidth="1"/>
    <col min="15" max="15" width="7" style="143" customWidth="1"/>
    <col min="16" max="16" width="16.85546875" style="144" customWidth="1"/>
    <col min="17" max="17" width="15.5703125" style="143" customWidth="1"/>
    <col min="18" max="18" width="4.5703125" style="143" customWidth="1"/>
    <col min="19" max="16384" width="16.28515625" style="143"/>
  </cols>
  <sheetData>
    <row r="1" spans="1:22" s="234" customFormat="1" ht="20.25" customHeight="1">
      <c r="A1" s="240" t="s">
        <v>95</v>
      </c>
      <c r="B1" s="245"/>
      <c r="C1" s="244"/>
      <c r="D1" s="244"/>
      <c r="E1" s="244"/>
      <c r="F1" s="244"/>
      <c r="G1" s="244"/>
      <c r="H1" s="246"/>
      <c r="I1" s="245"/>
      <c r="J1" s="244"/>
      <c r="K1" s="244"/>
      <c r="L1" s="244"/>
      <c r="M1" s="244"/>
      <c r="N1" s="245"/>
      <c r="O1" s="244"/>
      <c r="P1" s="243"/>
    </row>
    <row r="2" spans="1:22" s="234" customFormat="1" ht="22.5" customHeight="1">
      <c r="A2" s="247" t="s">
        <v>94</v>
      </c>
      <c r="B2" s="245"/>
      <c r="C2" s="244"/>
      <c r="D2" s="244"/>
      <c r="E2" s="244"/>
      <c r="F2" s="244"/>
      <c r="G2" s="244"/>
      <c r="H2" s="246"/>
      <c r="I2" s="245"/>
      <c r="J2" s="244"/>
      <c r="K2" s="244"/>
      <c r="L2" s="244"/>
      <c r="M2" s="244"/>
      <c r="N2" s="245"/>
      <c r="O2" s="244"/>
      <c r="P2" s="243"/>
    </row>
    <row r="3" spans="1:22" s="234" customFormat="1" ht="22.5" customHeight="1">
      <c r="A3" s="240"/>
      <c r="B3" s="245"/>
      <c r="C3" s="244"/>
      <c r="D3" s="244"/>
      <c r="E3" s="244"/>
      <c r="F3" s="244"/>
      <c r="G3" s="244"/>
      <c r="H3" s="246"/>
      <c r="I3" s="245"/>
      <c r="J3" s="244"/>
      <c r="K3" s="244"/>
      <c r="L3" s="244"/>
      <c r="M3" s="244"/>
      <c r="N3" s="245"/>
      <c r="O3" s="244"/>
      <c r="P3" s="243"/>
    </row>
    <row r="4" spans="1:22" ht="4.5" customHeight="1">
      <c r="A4" s="242"/>
      <c r="H4" s="238"/>
      <c r="J4" s="241"/>
    </row>
    <row r="5" spans="1:22" s="234" customFormat="1" ht="29.25" customHeight="1" thickBot="1">
      <c r="A5" s="240" t="s">
        <v>93</v>
      </c>
      <c r="B5" s="239"/>
      <c r="C5" s="238"/>
      <c r="D5" s="237"/>
      <c r="E5" s="236"/>
      <c r="F5" s="236"/>
      <c r="H5" s="240" t="s">
        <v>92</v>
      </c>
      <c r="I5" s="239"/>
      <c r="J5" s="238"/>
      <c r="K5" s="237"/>
      <c r="L5" s="236"/>
      <c r="M5" s="236"/>
      <c r="N5" s="183"/>
      <c r="P5" s="235"/>
    </row>
    <row r="6" spans="1:22" ht="19.5" customHeight="1">
      <c r="A6" s="232"/>
      <c r="B6" s="233"/>
      <c r="C6" s="230"/>
      <c r="D6" s="229" t="s">
        <v>91</v>
      </c>
      <c r="E6" s="228"/>
      <c r="F6" s="228"/>
      <c r="G6" s="227"/>
      <c r="H6" s="232"/>
      <c r="I6" s="231"/>
      <c r="J6" s="230"/>
      <c r="K6" s="229" t="s">
        <v>91</v>
      </c>
      <c r="L6" s="228"/>
      <c r="M6" s="228"/>
      <c r="N6" s="227"/>
    </row>
    <row r="7" spans="1:22" ht="36" customHeight="1" thickBot="1">
      <c r="A7" s="225"/>
      <c r="B7" s="226"/>
      <c r="C7" s="223" t="s">
        <v>90</v>
      </c>
      <c r="D7" s="221" t="s">
        <v>89</v>
      </c>
      <c r="E7" s="222"/>
      <c r="F7" s="221" t="s">
        <v>88</v>
      </c>
      <c r="H7" s="225"/>
      <c r="I7" s="224"/>
      <c r="J7" s="223" t="s">
        <v>90</v>
      </c>
      <c r="K7" s="221" t="s">
        <v>89</v>
      </c>
      <c r="L7" s="222"/>
      <c r="M7" s="221" t="s">
        <v>88</v>
      </c>
      <c r="P7" s="220"/>
      <c r="Q7" s="219"/>
    </row>
    <row r="8" spans="1:22" s="147" customFormat="1" ht="12.75" customHeight="1">
      <c r="B8" s="218"/>
      <c r="I8" s="218"/>
      <c r="N8" s="218"/>
      <c r="P8" s="217"/>
    </row>
    <row r="9" spans="1:22" s="147" customFormat="1">
      <c r="A9" s="168" t="s">
        <v>87</v>
      </c>
      <c r="B9" s="177"/>
      <c r="C9" s="82">
        <v>1430</v>
      </c>
      <c r="D9" s="182">
        <v>26.547448449542685</v>
      </c>
      <c r="E9" s="181"/>
      <c r="F9" s="180">
        <v>82.230721572458449</v>
      </c>
      <c r="G9" s="173"/>
      <c r="H9" s="210" t="s">
        <v>73</v>
      </c>
      <c r="I9" s="171"/>
      <c r="J9" s="170">
        <v>9</v>
      </c>
      <c r="K9" s="169">
        <v>21.555853611803027</v>
      </c>
      <c r="L9" s="74"/>
      <c r="M9" s="74">
        <v>67.375990442162674</v>
      </c>
      <c r="N9" s="189"/>
      <c r="U9" s="157"/>
      <c r="V9" s="157"/>
    </row>
    <row r="10" spans="1:22" s="147" customFormat="1">
      <c r="A10" s="168" t="s">
        <v>83</v>
      </c>
      <c r="B10" s="177"/>
      <c r="C10" s="82">
        <v>260</v>
      </c>
      <c r="D10" s="182">
        <v>27.208341491475469</v>
      </c>
      <c r="E10" s="181"/>
      <c r="F10" s="180">
        <v>84.277837769845249</v>
      </c>
      <c r="G10" s="173"/>
      <c r="H10" s="73" t="s">
        <v>86</v>
      </c>
      <c r="I10" s="73"/>
      <c r="J10" s="170">
        <v>48</v>
      </c>
      <c r="K10" s="74">
        <v>26.321071004379171</v>
      </c>
      <c r="L10" s="74"/>
      <c r="M10" s="74">
        <v>82.270378169923035</v>
      </c>
      <c r="N10" s="189"/>
      <c r="U10" s="157"/>
      <c r="V10" s="157"/>
    </row>
    <row r="11" spans="1:22" s="147" customFormat="1">
      <c r="A11" s="173" t="s">
        <v>84</v>
      </c>
      <c r="B11" s="177"/>
      <c r="C11" s="82">
        <v>1713</v>
      </c>
      <c r="D11" s="182">
        <v>27.506614955515158</v>
      </c>
      <c r="E11" s="181"/>
      <c r="F11" s="180">
        <v>85.201739824708184</v>
      </c>
      <c r="G11" s="173"/>
      <c r="H11" s="73" t="s">
        <v>87</v>
      </c>
      <c r="I11" s="73"/>
      <c r="J11" s="170">
        <v>1491</v>
      </c>
      <c r="K11" s="74">
        <v>27.872425943609205</v>
      </c>
      <c r="L11" s="74"/>
      <c r="M11" s="74">
        <v>87.119366172918731</v>
      </c>
      <c r="N11" s="189"/>
      <c r="U11" s="157"/>
      <c r="V11" s="157"/>
    </row>
    <row r="12" spans="1:22" s="147" customFormat="1">
      <c r="A12" s="173" t="s">
        <v>85</v>
      </c>
      <c r="B12" s="177"/>
      <c r="C12" s="82">
        <v>1770</v>
      </c>
      <c r="D12" s="182">
        <v>27.610669099483797</v>
      </c>
      <c r="E12" s="181"/>
      <c r="F12" s="180">
        <v>85.52404753565105</v>
      </c>
      <c r="G12" s="173"/>
      <c r="H12" s="73" t="s">
        <v>71</v>
      </c>
      <c r="I12" s="73"/>
      <c r="J12" s="170">
        <v>9</v>
      </c>
      <c r="K12" s="74">
        <v>28.162403191739028</v>
      </c>
      <c r="L12" s="74"/>
      <c r="M12" s="74">
        <v>88.025732705661468</v>
      </c>
      <c r="N12" s="189"/>
      <c r="U12" s="157"/>
      <c r="V12" s="157"/>
    </row>
    <row r="13" spans="1:22" s="147" customFormat="1">
      <c r="A13" s="206" t="s">
        <v>86</v>
      </c>
      <c r="B13" s="196"/>
      <c r="C13" s="195">
        <v>57</v>
      </c>
      <c r="D13" s="194">
        <v>31.152222328491984</v>
      </c>
      <c r="E13" s="193"/>
      <c r="F13" s="192">
        <v>96.494008662503916</v>
      </c>
      <c r="G13" s="173"/>
      <c r="H13" s="73" t="s">
        <v>85</v>
      </c>
      <c r="I13" s="73"/>
      <c r="J13" s="170">
        <v>1802</v>
      </c>
      <c r="K13" s="74">
        <v>28.286620381467525</v>
      </c>
      <c r="L13" s="74"/>
      <c r="M13" s="74">
        <v>88.413991799391667</v>
      </c>
      <c r="N13" s="189"/>
      <c r="U13" s="157"/>
      <c r="V13" s="157"/>
    </row>
    <row r="14" spans="1:22" s="147" customFormat="1" ht="19.5" thickBot="1">
      <c r="A14" s="216" t="s">
        <v>26</v>
      </c>
      <c r="B14" s="215"/>
      <c r="C14" s="214">
        <v>172</v>
      </c>
      <c r="D14" s="213">
        <v>32.284100080710253</v>
      </c>
      <c r="E14" s="212"/>
      <c r="F14" s="211">
        <v>100</v>
      </c>
      <c r="G14" s="173"/>
      <c r="H14" s="73" t="s">
        <v>84</v>
      </c>
      <c r="I14" s="73"/>
      <c r="J14" s="170">
        <v>1754</v>
      </c>
      <c r="K14" s="74">
        <v>28.344544780470045</v>
      </c>
      <c r="L14" s="74"/>
      <c r="M14" s="74">
        <v>88.59504302676801</v>
      </c>
      <c r="N14" s="189"/>
      <c r="U14" s="157"/>
      <c r="V14" s="157"/>
    </row>
    <row r="15" spans="1:22" s="147" customFormat="1">
      <c r="A15" s="197" t="s">
        <v>78</v>
      </c>
      <c r="B15" s="196"/>
      <c r="C15" s="195">
        <v>269</v>
      </c>
      <c r="D15" s="194">
        <v>33.461623622662351</v>
      </c>
      <c r="E15" s="193"/>
      <c r="F15" s="192">
        <v>103.64737917119662</v>
      </c>
      <c r="G15" s="173"/>
      <c r="H15" s="186" t="s">
        <v>79</v>
      </c>
      <c r="I15" s="186"/>
      <c r="J15" s="191">
        <v>148</v>
      </c>
      <c r="K15" s="190">
        <v>29.68388666371165</v>
      </c>
      <c r="L15" s="190"/>
      <c r="M15" s="190">
        <v>92.7813530448813</v>
      </c>
      <c r="N15" s="189"/>
      <c r="U15" s="157"/>
      <c r="V15" s="157"/>
    </row>
    <row r="16" spans="1:22" s="147" customFormat="1">
      <c r="A16" s="168" t="s">
        <v>77</v>
      </c>
      <c r="B16" s="177"/>
      <c r="C16" s="82">
        <v>570</v>
      </c>
      <c r="D16" s="182">
        <v>33.969871108177649</v>
      </c>
      <c r="E16" s="181"/>
      <c r="F16" s="180">
        <v>105.22167575758026</v>
      </c>
      <c r="G16" s="173"/>
      <c r="H16" s="73" t="s">
        <v>82</v>
      </c>
      <c r="I16" s="73"/>
      <c r="J16" s="170">
        <v>167</v>
      </c>
      <c r="K16" s="74">
        <v>29.925548103437031</v>
      </c>
      <c r="L16" s="74"/>
      <c r="M16" s="74">
        <v>93.536701413189988</v>
      </c>
      <c r="N16" s="189"/>
      <c r="U16" s="157"/>
      <c r="V16" s="157"/>
    </row>
    <row r="17" spans="1:22" s="147" customFormat="1">
      <c r="A17" s="168" t="s">
        <v>80</v>
      </c>
      <c r="B17" s="177"/>
      <c r="C17" s="82">
        <v>277</v>
      </c>
      <c r="D17" s="182">
        <v>34.062961141170682</v>
      </c>
      <c r="E17" s="181"/>
      <c r="F17" s="180">
        <v>105.51002213477618</v>
      </c>
      <c r="G17" s="173"/>
      <c r="H17" s="210" t="s">
        <v>83</v>
      </c>
      <c r="I17" s="209"/>
      <c r="J17" s="170">
        <v>286</v>
      </c>
      <c r="K17" s="169">
        <v>30.159693467842754</v>
      </c>
      <c r="L17" s="74"/>
      <c r="M17" s="74">
        <v>94.268557182781905</v>
      </c>
      <c r="N17" s="189"/>
      <c r="U17" s="157"/>
      <c r="V17" s="157"/>
    </row>
    <row r="18" spans="1:22" s="147" customFormat="1">
      <c r="A18" s="206" t="s">
        <v>82</v>
      </c>
      <c r="B18" s="208"/>
      <c r="C18" s="195">
        <v>192</v>
      </c>
      <c r="D18" s="194">
        <v>34.269632036965511</v>
      </c>
      <c r="E18" s="207"/>
      <c r="F18" s="192">
        <v>106.15018523450065</v>
      </c>
      <c r="G18" s="173"/>
      <c r="H18" s="73" t="s">
        <v>81</v>
      </c>
      <c r="I18" s="73"/>
      <c r="J18" s="170">
        <v>93</v>
      </c>
      <c r="K18" s="74">
        <v>30.2530816667301</v>
      </c>
      <c r="L18" s="74"/>
      <c r="M18" s="74">
        <v>94.560455731962961</v>
      </c>
      <c r="N18" s="189"/>
      <c r="U18" s="157"/>
      <c r="V18" s="157"/>
    </row>
    <row r="19" spans="1:22" s="147" customFormat="1" ht="19.5" thickBot="1">
      <c r="A19" s="206" t="s">
        <v>76</v>
      </c>
      <c r="B19" s="196"/>
      <c r="C19" s="195">
        <v>1680</v>
      </c>
      <c r="D19" s="194">
        <v>35.952832451882593</v>
      </c>
      <c r="E19" s="193"/>
      <c r="F19" s="192">
        <v>111.36389851970631</v>
      </c>
      <c r="G19" s="173"/>
      <c r="H19" s="205" t="s">
        <v>26</v>
      </c>
      <c r="I19" s="205"/>
      <c r="J19" s="204">
        <v>170</v>
      </c>
      <c r="K19" s="203">
        <v>31.993375489310452</v>
      </c>
      <c r="L19" s="203"/>
      <c r="M19" s="203">
        <v>100</v>
      </c>
      <c r="N19" s="189"/>
      <c r="U19" s="157"/>
      <c r="V19" s="157"/>
    </row>
    <row r="20" spans="1:22" s="147" customFormat="1">
      <c r="A20" s="168" t="s">
        <v>81</v>
      </c>
      <c r="B20" s="177"/>
      <c r="C20" s="82">
        <v>111</v>
      </c>
      <c r="D20" s="182">
        <v>36.010760404514386</v>
      </c>
      <c r="E20" s="181"/>
      <c r="F20" s="180">
        <v>111.54333035298329</v>
      </c>
      <c r="G20" s="173"/>
      <c r="H20" s="73" t="s">
        <v>80</v>
      </c>
      <c r="I20" s="73"/>
      <c r="J20" s="170">
        <v>263</v>
      </c>
      <c r="K20" s="74">
        <v>32.824122609954571</v>
      </c>
      <c r="L20" s="74"/>
      <c r="M20" s="74">
        <v>102.59662229426741</v>
      </c>
      <c r="N20" s="189"/>
      <c r="U20" s="157"/>
      <c r="V20" s="157"/>
    </row>
    <row r="21" spans="1:22" s="147" customFormat="1">
      <c r="A21" s="168" t="s">
        <v>79</v>
      </c>
      <c r="B21" s="177"/>
      <c r="C21" s="82">
        <v>190</v>
      </c>
      <c r="D21" s="182">
        <v>37.61426570519324</v>
      </c>
      <c r="E21" s="181"/>
      <c r="F21" s="180">
        <v>116.51018802183606</v>
      </c>
      <c r="G21" s="173"/>
      <c r="H21" s="73" t="s">
        <v>75</v>
      </c>
      <c r="I21" s="73"/>
      <c r="J21" s="170">
        <v>162</v>
      </c>
      <c r="K21" s="74">
        <v>35.349807070790604</v>
      </c>
      <c r="L21" s="74"/>
      <c r="M21" s="74">
        <v>110.49102050079584</v>
      </c>
      <c r="N21" s="189"/>
      <c r="U21" s="157"/>
      <c r="V21" s="157"/>
    </row>
    <row r="22" spans="1:22" s="147" customFormat="1">
      <c r="A22" s="173" t="s">
        <v>74</v>
      </c>
      <c r="B22" s="177"/>
      <c r="C22" s="82">
        <v>5152</v>
      </c>
      <c r="D22" s="182">
        <v>40.472599296128706</v>
      </c>
      <c r="E22" s="181"/>
      <c r="F22" s="180">
        <v>125.36387631975865</v>
      </c>
      <c r="G22" s="173"/>
      <c r="H22" s="73" t="s">
        <v>78</v>
      </c>
      <c r="I22" s="73"/>
      <c r="J22" s="170">
        <v>286</v>
      </c>
      <c r="K22" s="74">
        <v>35.953758940354724</v>
      </c>
      <c r="L22" s="74"/>
      <c r="M22" s="74">
        <v>112.3787608855699</v>
      </c>
      <c r="N22" s="189"/>
      <c r="U22" s="157"/>
      <c r="V22" s="157"/>
    </row>
    <row r="23" spans="1:22" s="147" customFormat="1">
      <c r="A23" s="168" t="s">
        <v>72</v>
      </c>
      <c r="B23" s="177"/>
      <c r="C23" s="82">
        <v>3340</v>
      </c>
      <c r="D23" s="182">
        <v>40.721488209946536</v>
      </c>
      <c r="E23" s="181"/>
      <c r="F23" s="180">
        <v>126.13480973030937</v>
      </c>
      <c r="G23" s="173"/>
      <c r="H23" s="202" t="s">
        <v>77</v>
      </c>
      <c r="I23" s="201"/>
      <c r="J23" s="191">
        <v>650</v>
      </c>
      <c r="K23" s="198">
        <v>38.851552878637079</v>
      </c>
      <c r="L23" s="190"/>
      <c r="M23" s="190">
        <v>121.43624198583881</v>
      </c>
      <c r="N23" s="189"/>
      <c r="U23" s="157"/>
      <c r="V23" s="157"/>
    </row>
    <row r="24" spans="1:22" s="147" customFormat="1">
      <c r="A24" s="168" t="s">
        <v>69</v>
      </c>
      <c r="B24" s="177"/>
      <c r="C24" s="82">
        <v>223</v>
      </c>
      <c r="D24" s="182">
        <v>41.213594350300028</v>
      </c>
      <c r="E24" s="181"/>
      <c r="F24" s="180">
        <v>127.65910850005433</v>
      </c>
      <c r="G24" s="173"/>
      <c r="H24" s="73" t="s">
        <v>76</v>
      </c>
      <c r="I24" s="73"/>
      <c r="J24" s="170">
        <v>1834</v>
      </c>
      <c r="K24" s="74">
        <v>39.700169771260356</v>
      </c>
      <c r="L24" s="74"/>
      <c r="M24" s="74">
        <v>124.08871888033471</v>
      </c>
      <c r="N24" s="189"/>
      <c r="U24" s="157"/>
      <c r="V24" s="157"/>
    </row>
    <row r="25" spans="1:22" s="147" customFormat="1">
      <c r="A25" s="188" t="s">
        <v>75</v>
      </c>
      <c r="B25" s="177"/>
      <c r="C25" s="82">
        <v>190</v>
      </c>
      <c r="D25" s="182">
        <v>41.384534860698565</v>
      </c>
      <c r="E25" s="181"/>
      <c r="F25" s="180">
        <v>128.1885967310138</v>
      </c>
      <c r="G25" s="173"/>
      <c r="H25" s="73" t="s">
        <v>74</v>
      </c>
      <c r="I25" s="73"/>
      <c r="J25" s="170">
        <v>5237</v>
      </c>
      <c r="K25" s="74">
        <v>41.117049664748052</v>
      </c>
      <c r="L25" s="74"/>
      <c r="M25" s="74">
        <v>128.51738535212073</v>
      </c>
      <c r="N25" s="189"/>
      <c r="U25" s="157"/>
      <c r="V25" s="157"/>
    </row>
    <row r="26" spans="1:22" s="147" customFormat="1">
      <c r="A26" s="168" t="s">
        <v>73</v>
      </c>
      <c r="B26" s="177"/>
      <c r="C26" s="82">
        <v>18</v>
      </c>
      <c r="D26" s="182">
        <v>42.718409736000226</v>
      </c>
      <c r="E26" s="181"/>
      <c r="F26" s="180">
        <v>132.32027415726068</v>
      </c>
      <c r="G26" s="173"/>
      <c r="H26" s="73" t="s">
        <v>72</v>
      </c>
      <c r="I26" s="73"/>
      <c r="J26" s="170">
        <v>3601</v>
      </c>
      <c r="K26" s="74">
        <v>43.99847646264174</v>
      </c>
      <c r="L26" s="74"/>
      <c r="M26" s="74">
        <v>137.52370854817241</v>
      </c>
      <c r="N26" s="189"/>
      <c r="U26" s="157"/>
      <c r="V26" s="157"/>
    </row>
    <row r="27" spans="1:22" s="147" customFormat="1">
      <c r="A27" s="168" t="s">
        <v>71</v>
      </c>
      <c r="B27" s="177"/>
      <c r="C27" s="82">
        <v>15</v>
      </c>
      <c r="D27" s="182">
        <v>46.604547982489123</v>
      </c>
      <c r="E27" s="181"/>
      <c r="F27" s="180">
        <v>144.35758737576006</v>
      </c>
      <c r="G27" s="173"/>
      <c r="H27" s="200" t="s">
        <v>70</v>
      </c>
      <c r="I27" s="199"/>
      <c r="J27" s="191">
        <v>255</v>
      </c>
      <c r="K27" s="198">
        <v>47.211145088735663</v>
      </c>
      <c r="L27" s="190"/>
      <c r="M27" s="190">
        <v>147.56537679029753</v>
      </c>
      <c r="N27" s="189"/>
      <c r="U27" s="157"/>
      <c r="V27" s="157"/>
    </row>
    <row r="28" spans="1:22" s="147" customFormat="1">
      <c r="A28" s="197" t="s">
        <v>70</v>
      </c>
      <c r="B28" s="196"/>
      <c r="C28" s="195">
        <v>258</v>
      </c>
      <c r="D28" s="194">
        <v>47.542933295790391</v>
      </c>
      <c r="E28" s="193"/>
      <c r="F28" s="192">
        <v>147.26423588371071</v>
      </c>
      <c r="G28" s="173"/>
      <c r="H28" s="186" t="s">
        <v>69</v>
      </c>
      <c r="I28" s="186"/>
      <c r="J28" s="191">
        <v>295</v>
      </c>
      <c r="K28" s="190">
        <v>54.5859406600865</v>
      </c>
      <c r="L28" s="190"/>
      <c r="M28" s="190">
        <v>170.61638487731506</v>
      </c>
      <c r="N28" s="189"/>
      <c r="U28" s="157"/>
      <c r="V28" s="157"/>
    </row>
    <row r="29" spans="1:22" s="147" customFormat="1">
      <c r="A29" s="188" t="s">
        <v>68</v>
      </c>
      <c r="B29" s="177"/>
      <c r="C29" s="82">
        <v>3250</v>
      </c>
      <c r="D29" s="182">
        <v>49.558684489270838</v>
      </c>
      <c r="E29" s="181"/>
      <c r="F29" s="180">
        <v>153.50802520551642</v>
      </c>
      <c r="G29" s="173"/>
      <c r="H29" s="73" t="s">
        <v>68</v>
      </c>
      <c r="I29" s="73"/>
      <c r="J29" s="170">
        <v>3653</v>
      </c>
      <c r="K29" s="74">
        <v>55.918066271526619</v>
      </c>
      <c r="L29" s="74"/>
      <c r="M29" s="74">
        <v>174.78013937669635</v>
      </c>
      <c r="N29" s="189"/>
      <c r="U29" s="157"/>
      <c r="V29" s="157"/>
    </row>
    <row r="30" spans="1:22" s="147" customFormat="1">
      <c r="A30" s="188" t="s">
        <v>67</v>
      </c>
      <c r="B30" s="177"/>
      <c r="C30" s="82">
        <v>44</v>
      </c>
      <c r="D30" s="182">
        <v>50.815472849523836</v>
      </c>
      <c r="E30" s="181"/>
      <c r="F30" s="180">
        <v>157.40092715140005</v>
      </c>
      <c r="G30" s="173"/>
      <c r="H30" s="186" t="s">
        <v>67</v>
      </c>
      <c r="I30" s="186"/>
      <c r="J30" s="191">
        <v>51</v>
      </c>
      <c r="K30" s="190">
        <v>59.163978185893214</v>
      </c>
      <c r="L30" s="190"/>
      <c r="M30" s="190">
        <v>184.92571440503656</v>
      </c>
      <c r="N30" s="189"/>
      <c r="U30" s="157"/>
      <c r="V30" s="157"/>
    </row>
    <row r="31" spans="1:22" s="147" customFormat="1">
      <c r="A31" s="188" t="s">
        <v>66</v>
      </c>
      <c r="B31" s="177"/>
      <c r="C31" s="82">
        <v>1193</v>
      </c>
      <c r="D31" s="182">
        <v>51.566263664573597</v>
      </c>
      <c r="E31" s="181"/>
      <c r="F31" s="180">
        <v>159.7265017010167</v>
      </c>
      <c r="G31" s="173"/>
      <c r="H31" s="73" t="s">
        <v>66</v>
      </c>
      <c r="I31" s="73"/>
      <c r="J31" s="170">
        <v>1310</v>
      </c>
      <c r="K31" s="74">
        <v>59.503326190511665</v>
      </c>
      <c r="L31" s="74"/>
      <c r="M31" s="74">
        <v>185.98639649758985</v>
      </c>
      <c r="N31" s="189"/>
      <c r="U31" s="157"/>
      <c r="V31" s="157"/>
    </row>
    <row r="32" spans="1:22" s="147" customFormat="1">
      <c r="A32" s="173" t="s">
        <v>64</v>
      </c>
      <c r="B32" s="177"/>
      <c r="C32" s="82">
        <v>455</v>
      </c>
      <c r="D32" s="182">
        <v>53.834303928366062</v>
      </c>
      <c r="E32" s="181"/>
      <c r="F32" s="180">
        <v>166.75175641811387</v>
      </c>
      <c r="G32" s="173"/>
      <c r="H32" s="73" t="s">
        <v>65</v>
      </c>
      <c r="I32" s="73"/>
      <c r="J32" s="170">
        <v>3650</v>
      </c>
      <c r="K32" s="74">
        <v>60.012466808995413</v>
      </c>
      <c r="L32" s="74"/>
      <c r="M32" s="74">
        <v>187.57779037428116</v>
      </c>
      <c r="N32" s="189"/>
      <c r="U32" s="157"/>
      <c r="V32" s="157"/>
    </row>
    <row r="33" spans="1:22" s="147" customFormat="1">
      <c r="A33" s="188" t="s">
        <v>57</v>
      </c>
      <c r="B33" s="177"/>
      <c r="C33" s="82">
        <v>254</v>
      </c>
      <c r="D33" s="182">
        <v>56.44444444444445</v>
      </c>
      <c r="E33" s="181"/>
      <c r="F33" s="180">
        <v>174.83666666666667</v>
      </c>
      <c r="G33" s="173"/>
      <c r="H33" s="172" t="s">
        <v>63</v>
      </c>
      <c r="I33" s="171"/>
      <c r="J33" s="170">
        <v>605</v>
      </c>
      <c r="K33" s="169">
        <v>60.756812972754538</v>
      </c>
      <c r="L33" s="74"/>
      <c r="M33" s="74">
        <v>189.90435377178144</v>
      </c>
      <c r="N33" s="189"/>
      <c r="U33" s="157"/>
      <c r="V33" s="157"/>
    </row>
    <row r="34" spans="1:22" s="147" customFormat="1">
      <c r="A34" s="168" t="s">
        <v>65</v>
      </c>
      <c r="B34" s="177"/>
      <c r="C34" s="82">
        <v>3400</v>
      </c>
      <c r="D34" s="182">
        <v>56.965520127786398</v>
      </c>
      <c r="E34" s="181"/>
      <c r="F34" s="180">
        <v>176.45069859581835</v>
      </c>
      <c r="G34" s="173"/>
      <c r="H34" s="73" t="s">
        <v>64</v>
      </c>
      <c r="I34" s="73"/>
      <c r="J34" s="170">
        <v>522</v>
      </c>
      <c r="K34" s="74">
        <v>61.826233226081001</v>
      </c>
      <c r="L34" s="74"/>
      <c r="M34" s="74">
        <v>193.24698404123762</v>
      </c>
      <c r="N34" s="189"/>
      <c r="U34" s="157"/>
      <c r="V34" s="157"/>
    </row>
    <row r="35" spans="1:22" s="147" customFormat="1">
      <c r="A35" s="168" t="s">
        <v>63</v>
      </c>
      <c r="B35" s="177"/>
      <c r="C35" s="82">
        <v>591</v>
      </c>
      <c r="D35" s="182">
        <v>59.643964888576797</v>
      </c>
      <c r="E35" s="181"/>
      <c r="F35" s="180">
        <v>184.74718124236662</v>
      </c>
      <c r="G35" s="173"/>
      <c r="H35" s="172" t="s">
        <v>62</v>
      </c>
      <c r="I35" s="171"/>
      <c r="J35" s="170">
        <v>130</v>
      </c>
      <c r="K35" s="169">
        <v>63.245075641110461</v>
      </c>
      <c r="L35" s="74"/>
      <c r="M35" s="74">
        <v>197.68178466270854</v>
      </c>
      <c r="N35" s="189"/>
      <c r="U35" s="157"/>
      <c r="V35" s="157"/>
    </row>
    <row r="36" spans="1:22" s="147" customFormat="1">
      <c r="A36" s="168" t="s">
        <v>62</v>
      </c>
      <c r="B36" s="177"/>
      <c r="C36" s="82">
        <v>125</v>
      </c>
      <c r="D36" s="182">
        <v>60.71436030621409</v>
      </c>
      <c r="E36" s="181"/>
      <c r="F36" s="180">
        <v>188.06273104849814</v>
      </c>
      <c r="G36" s="173"/>
      <c r="H36" s="73" t="s">
        <v>56</v>
      </c>
      <c r="I36" s="73"/>
      <c r="J36" s="170">
        <v>34</v>
      </c>
      <c r="K36" s="74">
        <v>64.780043173993477</v>
      </c>
      <c r="L36" s="74"/>
      <c r="M36" s="74">
        <v>202.47955141725393</v>
      </c>
      <c r="N36" s="145"/>
      <c r="U36" s="157"/>
      <c r="V36" s="157"/>
    </row>
    <row r="37" spans="1:22" s="147" customFormat="1">
      <c r="A37" s="168" t="s">
        <v>61</v>
      </c>
      <c r="B37" s="177"/>
      <c r="C37" s="82">
        <v>81</v>
      </c>
      <c r="D37" s="182">
        <v>61.355548586777196</v>
      </c>
      <c r="E37" s="181"/>
      <c r="F37" s="180">
        <v>190.04881174754235</v>
      </c>
      <c r="G37" s="173"/>
      <c r="H37" s="73" t="s">
        <v>61</v>
      </c>
      <c r="I37" s="73"/>
      <c r="J37" s="170">
        <v>87</v>
      </c>
      <c r="K37" s="74">
        <v>64.941753964806054</v>
      </c>
      <c r="L37" s="74"/>
      <c r="M37" s="74">
        <v>202.98500227493733</v>
      </c>
      <c r="N37" s="189"/>
      <c r="U37" s="157"/>
      <c r="V37" s="157"/>
    </row>
    <row r="38" spans="1:22" s="147" customFormat="1">
      <c r="A38" s="168" t="s">
        <v>60</v>
      </c>
      <c r="B38" s="177"/>
      <c r="C38" s="82">
        <v>650</v>
      </c>
      <c r="D38" s="182">
        <v>61.809839651012133</v>
      </c>
      <c r="E38" s="181"/>
      <c r="F38" s="180">
        <v>191.45597831901006</v>
      </c>
      <c r="G38" s="173"/>
      <c r="H38" s="73" t="s">
        <v>59</v>
      </c>
      <c r="I38" s="73"/>
      <c r="J38" s="170">
        <v>767</v>
      </c>
      <c r="K38" s="74">
        <v>69.13117347237683</v>
      </c>
      <c r="L38" s="74"/>
      <c r="M38" s="74">
        <v>216.07964903695381</v>
      </c>
      <c r="N38" s="187"/>
      <c r="U38" s="157"/>
      <c r="V38" s="157"/>
    </row>
    <row r="39" spans="1:22" s="147" customFormat="1">
      <c r="A39" s="173" t="s">
        <v>58</v>
      </c>
      <c r="B39" s="177"/>
      <c r="C39" s="82">
        <v>650</v>
      </c>
      <c r="D39" s="182">
        <v>61.979792871160498</v>
      </c>
      <c r="E39" s="181"/>
      <c r="F39" s="180">
        <v>191.98240841841962</v>
      </c>
      <c r="G39" s="173"/>
      <c r="H39" s="73" t="s">
        <v>60</v>
      </c>
      <c r="I39" s="73"/>
      <c r="J39" s="170">
        <v>738</v>
      </c>
      <c r="K39" s="74">
        <v>70.249285013628651</v>
      </c>
      <c r="L39" s="74"/>
      <c r="M39" s="74">
        <v>219.5744710873042</v>
      </c>
      <c r="N39" s="187"/>
      <c r="U39" s="157"/>
      <c r="V39" s="157"/>
    </row>
    <row r="40" spans="1:22" s="147" customFormat="1">
      <c r="A40" s="168" t="s">
        <v>59</v>
      </c>
      <c r="B40" s="177"/>
      <c r="C40" s="82">
        <v>720</v>
      </c>
      <c r="D40" s="182">
        <v>64.506638001828037</v>
      </c>
      <c r="E40" s="181"/>
      <c r="F40" s="180">
        <v>199.80931121066232</v>
      </c>
      <c r="G40" s="173"/>
      <c r="H40" s="73" t="s">
        <v>58</v>
      </c>
      <c r="I40" s="73"/>
      <c r="J40" s="170">
        <v>743</v>
      </c>
      <c r="K40" s="74">
        <v>70.481054540763282</v>
      </c>
      <c r="L40" s="74"/>
      <c r="M40" s="74">
        <v>220.2989008281175</v>
      </c>
      <c r="N40" s="187"/>
      <c r="U40" s="157"/>
      <c r="V40" s="157"/>
    </row>
    <row r="41" spans="1:22" s="147" customFormat="1">
      <c r="A41" s="168" t="s">
        <v>55</v>
      </c>
      <c r="B41" s="177"/>
      <c r="C41" s="82">
        <v>591</v>
      </c>
      <c r="D41" s="182">
        <v>81.130589774086317</v>
      </c>
      <c r="E41" s="181"/>
      <c r="F41" s="180">
        <v>251.30200182523231</v>
      </c>
      <c r="G41" s="173"/>
      <c r="H41" s="73" t="s">
        <v>57</v>
      </c>
      <c r="I41" s="73"/>
      <c r="J41" s="170">
        <v>308</v>
      </c>
      <c r="K41" s="74">
        <v>71.165430976001531</v>
      </c>
      <c r="L41" s="74"/>
      <c r="M41" s="74">
        <v>222.43802002004807</v>
      </c>
      <c r="N41" s="187"/>
      <c r="U41" s="157"/>
      <c r="V41" s="157"/>
    </row>
    <row r="42" spans="1:22" s="147" customFormat="1">
      <c r="A42" s="168" t="s">
        <v>56</v>
      </c>
      <c r="B42" s="177"/>
      <c r="C42" s="82">
        <v>45</v>
      </c>
      <c r="D42" s="182">
        <v>83.792797171155158</v>
      </c>
      <c r="E42" s="181"/>
      <c r="F42" s="180">
        <v>259.54818923765311</v>
      </c>
      <c r="G42" s="173"/>
      <c r="H42" s="73" t="s">
        <v>55</v>
      </c>
      <c r="I42" s="73"/>
      <c r="J42" s="170">
        <v>605</v>
      </c>
      <c r="K42" s="74">
        <v>82.568787306079358</v>
      </c>
      <c r="L42" s="74"/>
      <c r="M42" s="74">
        <v>258.08088719387251</v>
      </c>
      <c r="N42" s="187"/>
      <c r="U42" s="157"/>
      <c r="V42" s="157"/>
    </row>
    <row r="43" spans="1:22" s="147" customFormat="1">
      <c r="A43" s="168" t="s">
        <v>54</v>
      </c>
      <c r="B43" s="177"/>
      <c r="C43" s="82">
        <v>368</v>
      </c>
      <c r="D43" s="182">
        <v>86.341603044479996</v>
      </c>
      <c r="E43" s="181"/>
      <c r="F43" s="180">
        <v>267.44311543027675</v>
      </c>
      <c r="G43" s="173"/>
      <c r="H43" s="172" t="s">
        <v>52</v>
      </c>
      <c r="I43" s="171"/>
      <c r="J43" s="170">
        <v>177</v>
      </c>
      <c r="K43" s="169">
        <v>86.689787208407637</v>
      </c>
      <c r="L43" s="74"/>
      <c r="M43" s="74">
        <v>270.96167841799695</v>
      </c>
      <c r="N43" s="187"/>
      <c r="U43" s="157"/>
      <c r="V43" s="157"/>
    </row>
    <row r="44" spans="1:22" s="147" customFormat="1">
      <c r="A44" s="173" t="s">
        <v>49</v>
      </c>
      <c r="B44" s="177"/>
      <c r="C44" s="82">
        <v>258</v>
      </c>
      <c r="D44" s="182">
        <v>86.813003780403477</v>
      </c>
      <c r="E44" s="181"/>
      <c r="F44" s="180">
        <v>268.90327920979973</v>
      </c>
      <c r="G44" s="173"/>
      <c r="H44" s="73" t="s">
        <v>54</v>
      </c>
      <c r="I44" s="73"/>
      <c r="J44" s="170">
        <v>393</v>
      </c>
      <c r="K44" s="74">
        <v>89.355751850209757</v>
      </c>
      <c r="L44" s="74"/>
      <c r="M44" s="74">
        <v>279.29454295957322</v>
      </c>
      <c r="N44" s="187"/>
      <c r="U44" s="157"/>
      <c r="V44" s="157"/>
    </row>
    <row r="45" spans="1:22" s="147" customFormat="1">
      <c r="A45" s="188" t="s">
        <v>51</v>
      </c>
      <c r="B45" s="177"/>
      <c r="C45" s="82">
        <v>3357</v>
      </c>
      <c r="D45" s="182">
        <v>87.119454786365424</v>
      </c>
      <c r="E45" s="181"/>
      <c r="F45" s="180">
        <v>269.85251120076686</v>
      </c>
      <c r="G45" s="173"/>
      <c r="H45" s="73" t="s">
        <v>53</v>
      </c>
      <c r="I45" s="73"/>
      <c r="J45" s="170">
        <v>1027</v>
      </c>
      <c r="K45" s="74">
        <v>90.964916328663065</v>
      </c>
      <c r="L45" s="74"/>
      <c r="M45" s="74">
        <v>284.32422317881412</v>
      </c>
      <c r="N45" s="187"/>
      <c r="U45" s="157"/>
      <c r="V45" s="157"/>
    </row>
    <row r="46" spans="1:22" s="147" customFormat="1" ht="21">
      <c r="A46" s="168" t="s">
        <v>52</v>
      </c>
      <c r="B46" s="177"/>
      <c r="C46" s="82">
        <v>179</v>
      </c>
      <c r="D46" s="182">
        <v>88.446382468839943</v>
      </c>
      <c r="E46" s="181"/>
      <c r="F46" s="180">
        <v>273.96266969723172</v>
      </c>
      <c r="G46" s="173"/>
      <c r="H46" s="186" t="s">
        <v>51</v>
      </c>
      <c r="I46" s="186"/>
      <c r="J46" s="170">
        <v>3571</v>
      </c>
      <c r="K46" s="185">
        <v>92.660713598552647</v>
      </c>
      <c r="L46" s="184"/>
      <c r="M46" s="184">
        <v>289.62468692780544</v>
      </c>
      <c r="N46" s="183"/>
      <c r="U46" s="157"/>
      <c r="V46" s="157"/>
    </row>
    <row r="47" spans="1:22" s="147" customFormat="1">
      <c r="A47" s="168" t="s">
        <v>50</v>
      </c>
      <c r="B47" s="177"/>
      <c r="C47" s="82">
        <v>1861</v>
      </c>
      <c r="D47" s="182">
        <v>92.956699360851502</v>
      </c>
      <c r="E47" s="181"/>
      <c r="F47" s="180">
        <v>287.93337627023749</v>
      </c>
      <c r="G47" s="173"/>
      <c r="H47" s="172" t="s">
        <v>50</v>
      </c>
      <c r="I47" s="171"/>
      <c r="J47" s="170">
        <v>2042</v>
      </c>
      <c r="K47" s="74">
        <v>95.617832847572586</v>
      </c>
      <c r="L47" s="169"/>
      <c r="M47" s="169">
        <v>298.86759801109508</v>
      </c>
      <c r="N47" s="145"/>
      <c r="U47" s="157"/>
      <c r="V47" s="157"/>
    </row>
    <row r="48" spans="1:22" s="147" customFormat="1">
      <c r="A48" s="168"/>
      <c r="B48" s="177"/>
      <c r="C48" s="176"/>
      <c r="D48" s="174"/>
      <c r="E48" s="175"/>
      <c r="F48" s="174"/>
      <c r="G48" s="173"/>
      <c r="H48" s="172" t="s">
        <v>49</v>
      </c>
      <c r="I48" s="171"/>
      <c r="J48" s="170">
        <v>301</v>
      </c>
      <c r="K48" s="74">
        <v>100.07454057141565</v>
      </c>
      <c r="L48" s="169"/>
      <c r="M48" s="169">
        <v>312.79769340016128</v>
      </c>
      <c r="N48" s="145"/>
      <c r="U48" s="179"/>
      <c r="V48" s="157"/>
    </row>
    <row r="49" spans="1:22" s="147" customFormat="1">
      <c r="A49" s="178"/>
      <c r="B49" s="177"/>
      <c r="C49" s="176"/>
      <c r="D49" s="174"/>
      <c r="E49" s="175"/>
      <c r="F49" s="174"/>
      <c r="G49" s="173"/>
      <c r="H49" s="172" t="s">
        <v>48</v>
      </c>
      <c r="I49" s="171"/>
      <c r="J49" s="170">
        <v>33780</v>
      </c>
      <c r="K49" s="74">
        <v>107.60225063135414</v>
      </c>
      <c r="L49" s="169"/>
      <c r="M49" s="169">
        <v>336.32665820868431</v>
      </c>
      <c r="N49" s="145"/>
      <c r="U49" s="157"/>
      <c r="V49" s="157"/>
    </row>
    <row r="50" spans="1:22" s="147" customFormat="1" ht="16.5" customHeight="1">
      <c r="A50" s="168"/>
      <c r="B50" s="167"/>
      <c r="C50" s="166"/>
      <c r="D50" s="164"/>
      <c r="E50" s="165"/>
      <c r="F50" s="164"/>
      <c r="G50" s="2"/>
      <c r="H50" s="163" t="s">
        <v>47</v>
      </c>
      <c r="I50" s="162"/>
      <c r="J50" s="161">
        <v>5392</v>
      </c>
      <c r="K50" s="160">
        <v>110.3549902272797</v>
      </c>
      <c r="L50" s="159"/>
      <c r="M50" s="74">
        <v>344.93075063039612</v>
      </c>
      <c r="N50" s="158"/>
      <c r="U50" s="157"/>
      <c r="V50" s="157"/>
    </row>
    <row r="51" spans="1:22" ht="11.25" customHeight="1">
      <c r="A51" s="152"/>
      <c r="B51" s="151"/>
      <c r="C51" s="156"/>
      <c r="D51" s="155"/>
      <c r="E51" s="151"/>
      <c r="F51" s="154"/>
      <c r="G51" s="153"/>
      <c r="H51" s="152"/>
      <c r="I51" s="151"/>
      <c r="J51" s="150"/>
      <c r="K51" s="148"/>
      <c r="L51" s="149"/>
      <c r="M51" s="148"/>
      <c r="Q51" s="147"/>
    </row>
    <row r="52" spans="1:22" ht="81.75" customHeight="1">
      <c r="A52" s="146" t="s">
        <v>46</v>
      </c>
      <c r="B52" s="146"/>
      <c r="C52" s="146"/>
      <c r="D52" s="146"/>
      <c r="E52" s="146"/>
      <c r="F52" s="146"/>
      <c r="G52" s="146"/>
      <c r="H52" s="146"/>
      <c r="I52" s="146"/>
      <c r="J52" s="146"/>
      <c r="K52" s="146"/>
      <c r="L52" s="146"/>
      <c r="M52" s="146"/>
    </row>
    <row r="53" spans="1:22" ht="15.75" customHeight="1">
      <c r="A53" s="146" t="s">
        <v>45</v>
      </c>
      <c r="B53" s="146"/>
      <c r="C53" s="146"/>
      <c r="D53" s="146"/>
      <c r="E53" s="146"/>
      <c r="F53" s="146"/>
      <c r="G53" s="146"/>
      <c r="H53" s="146"/>
      <c r="I53" s="146"/>
      <c r="J53" s="146"/>
      <c r="K53" s="146"/>
      <c r="L53" s="146"/>
      <c r="M53" s="146"/>
    </row>
  </sheetData>
  <mergeCells count="4">
    <mergeCell ref="D6:F6"/>
    <mergeCell ref="K6:M6"/>
    <mergeCell ref="A52:M52"/>
    <mergeCell ref="A53:M53"/>
  </mergeCells>
  <pageMargins left="0.55118110236220474" right="0.55118110236220474" top="0.59055118110236227" bottom="0.39370078740157483" header="0.31496062992125984" footer="0.31496062992125984"/>
  <pageSetup paperSize="9" scale="63"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42"/>
  <sheetViews>
    <sheetView zoomScale="75" zoomScaleNormal="75" workbookViewId="0">
      <selection activeCell="A65" sqref="A65"/>
    </sheetView>
  </sheetViews>
  <sheetFormatPr defaultColWidth="16.28515625" defaultRowHeight="18"/>
  <cols>
    <col min="1" max="1" width="21.85546875" style="143" customWidth="1"/>
    <col min="2" max="2" width="5" style="145" customWidth="1"/>
    <col min="3" max="3" width="12.7109375" style="143" customWidth="1"/>
    <col min="4" max="4" width="7.5703125" style="143" customWidth="1"/>
    <col min="5" max="5" width="3" style="143" customWidth="1"/>
    <col min="6" max="6" width="7.28515625" style="143" customWidth="1"/>
    <col min="7" max="7" width="3.28515625" style="143" customWidth="1"/>
    <col min="8" max="8" width="14.85546875" style="143" customWidth="1"/>
    <col min="9" max="9" width="12.28515625" style="145" customWidth="1"/>
    <col min="10" max="10" width="12.5703125" style="143" customWidth="1"/>
    <col min="11" max="11" width="6.42578125" style="143" customWidth="1"/>
    <col min="12" max="12" width="3" style="143" customWidth="1"/>
    <col min="13" max="13" width="6.42578125" style="143" customWidth="1"/>
    <col min="14" max="16384" width="16.28515625" style="143"/>
  </cols>
  <sheetData>
    <row r="1" spans="1:18" s="234" customFormat="1" ht="22.5" customHeight="1">
      <c r="A1" s="240" t="s">
        <v>102</v>
      </c>
      <c r="B1" s="245"/>
      <c r="C1" s="244"/>
      <c r="D1" s="244"/>
      <c r="E1" s="244"/>
      <c r="F1" s="244"/>
      <c r="G1" s="244"/>
      <c r="H1" s="246"/>
      <c r="I1" s="245"/>
      <c r="J1" s="244"/>
      <c r="K1" s="244"/>
      <c r="L1" s="244"/>
      <c r="M1" s="244"/>
    </row>
    <row r="2" spans="1:18" ht="4.5" customHeight="1">
      <c r="A2" s="242"/>
      <c r="H2" s="238"/>
      <c r="J2" s="241"/>
    </row>
    <row r="3" spans="1:18" ht="24.75" customHeight="1" thickBot="1">
      <c r="A3" s="273" t="s">
        <v>101</v>
      </c>
      <c r="B3" s="272"/>
      <c r="C3" s="274"/>
      <c r="D3" s="263"/>
      <c r="E3" s="270"/>
      <c r="F3" s="263"/>
      <c r="H3" s="273" t="s">
        <v>100</v>
      </c>
      <c r="I3" s="272"/>
      <c r="J3" s="271"/>
      <c r="K3" s="263"/>
      <c r="L3" s="270"/>
      <c r="M3" s="263"/>
      <c r="N3" s="262"/>
      <c r="O3" s="219"/>
      <c r="P3" s="261"/>
      <c r="Q3" s="219"/>
      <c r="R3" s="260"/>
    </row>
    <row r="4" spans="1:18" ht="17.25" customHeight="1">
      <c r="B4" s="231"/>
      <c r="C4" s="230"/>
      <c r="D4" s="229" t="s">
        <v>99</v>
      </c>
      <c r="E4" s="228"/>
      <c r="F4" s="228"/>
      <c r="G4" s="269"/>
      <c r="H4" s="267"/>
      <c r="I4" s="231"/>
      <c r="J4" s="268"/>
      <c r="K4" s="229" t="s">
        <v>99</v>
      </c>
      <c r="L4" s="229"/>
      <c r="M4" s="229"/>
      <c r="N4" s="262"/>
      <c r="O4" s="219"/>
      <c r="P4" s="261"/>
      <c r="Q4" s="219"/>
      <c r="R4" s="260"/>
    </row>
    <row r="5" spans="1:18" ht="18.75" customHeight="1">
      <c r="B5" s="187"/>
      <c r="C5" s="219"/>
      <c r="D5" s="267" t="s">
        <v>98</v>
      </c>
      <c r="E5" s="202"/>
      <c r="F5" s="267"/>
      <c r="G5" s="267"/>
      <c r="H5" s="267"/>
      <c r="I5" s="187"/>
      <c r="J5" s="267"/>
      <c r="K5" s="266" t="s">
        <v>97</v>
      </c>
      <c r="L5" s="266"/>
      <c r="M5" s="266"/>
      <c r="N5" s="262"/>
      <c r="O5" s="219"/>
      <c r="P5" s="261"/>
      <c r="Q5" s="219"/>
      <c r="R5" s="260"/>
    </row>
    <row r="6" spans="1:18" ht="33.75" customHeight="1" thickBot="1">
      <c r="A6" s="265"/>
      <c r="B6" s="224"/>
      <c r="C6" s="223" t="s">
        <v>96</v>
      </c>
      <c r="D6" s="222" t="s">
        <v>89</v>
      </c>
      <c r="E6" s="264"/>
      <c r="F6" s="263" t="s">
        <v>88</v>
      </c>
      <c r="H6" s="265"/>
      <c r="I6" s="224"/>
      <c r="J6" s="223" t="s">
        <v>96</v>
      </c>
      <c r="K6" s="222" t="s">
        <v>89</v>
      </c>
      <c r="L6" s="264"/>
      <c r="M6" s="263" t="s">
        <v>88</v>
      </c>
      <c r="N6" s="262"/>
      <c r="O6" s="219"/>
      <c r="P6" s="261"/>
      <c r="Q6" s="219"/>
      <c r="R6" s="260"/>
    </row>
    <row r="7" spans="1:18" s="147" customFormat="1" ht="12.75" customHeight="1">
      <c r="B7" s="218"/>
      <c r="D7" s="165"/>
      <c r="E7" s="259"/>
      <c r="I7" s="218"/>
      <c r="L7" s="248"/>
    </row>
    <row r="8" spans="1:18" s="234" customFormat="1" ht="18.75">
      <c r="A8" s="210" t="s">
        <v>77</v>
      </c>
      <c r="B8" s="171"/>
      <c r="C8" s="161">
        <v>63</v>
      </c>
      <c r="D8" s="169">
        <v>3.7656120482371316</v>
      </c>
      <c r="E8" s="74"/>
      <c r="F8" s="74">
        <v>37.053622554653373</v>
      </c>
      <c r="G8" s="173"/>
      <c r="H8" s="73" t="s">
        <v>74</v>
      </c>
      <c r="I8" s="73"/>
      <c r="J8" s="161">
        <v>1088</v>
      </c>
      <c r="K8" s="258">
        <v>8.5324633566773578</v>
      </c>
      <c r="L8" s="74"/>
      <c r="M8" s="74">
        <v>62.969579572278903</v>
      </c>
    </row>
    <row r="9" spans="1:18" s="234" customFormat="1" ht="18.75">
      <c r="A9" s="73" t="s">
        <v>79</v>
      </c>
      <c r="B9" s="73"/>
      <c r="C9" s="161">
        <v>22</v>
      </c>
      <c r="D9" s="74">
        <v>4.4124696392003804</v>
      </c>
      <c r="E9" s="74"/>
      <c r="F9" s="74">
        <v>43.418701249731747</v>
      </c>
      <c r="G9" s="173"/>
      <c r="H9" s="172" t="s">
        <v>87</v>
      </c>
      <c r="I9" s="171"/>
      <c r="J9" s="161">
        <v>686</v>
      </c>
      <c r="K9" s="169">
        <v>12.823940015366295</v>
      </c>
      <c r="L9" s="169"/>
      <c r="M9" s="74">
        <v>94.640677313403259</v>
      </c>
    </row>
    <row r="10" spans="1:18" s="234" customFormat="1">
      <c r="A10" s="73" t="s">
        <v>81</v>
      </c>
      <c r="B10" s="73"/>
      <c r="C10" s="161">
        <v>15</v>
      </c>
      <c r="D10" s="74">
        <v>4.8795293010855003</v>
      </c>
      <c r="E10" s="74"/>
      <c r="F10" s="74">
        <v>48.01456832268132</v>
      </c>
      <c r="G10" s="173"/>
      <c r="H10" s="73" t="s">
        <v>84</v>
      </c>
      <c r="I10" s="73"/>
      <c r="J10" s="161">
        <v>801</v>
      </c>
      <c r="K10" s="169">
        <v>12.944115679347913</v>
      </c>
      <c r="L10" s="74"/>
      <c r="M10" s="74">
        <v>95.5275737135876</v>
      </c>
    </row>
    <row r="11" spans="1:18" s="234" customFormat="1">
      <c r="A11" s="73" t="s">
        <v>86</v>
      </c>
      <c r="B11" s="73"/>
      <c r="C11" s="161">
        <v>9</v>
      </c>
      <c r="D11" s="74">
        <v>4.9352008133210941</v>
      </c>
      <c r="E11" s="74"/>
      <c r="F11" s="74">
        <v>48.562376003079564</v>
      </c>
      <c r="G11" s="173"/>
      <c r="H11" s="73" t="s">
        <v>85</v>
      </c>
      <c r="I11" s="73"/>
      <c r="J11" s="161">
        <v>830</v>
      </c>
      <c r="K11" s="169">
        <v>13.028798510886817</v>
      </c>
      <c r="L11" s="74"/>
      <c r="M11" s="74">
        <v>96.152533010344712</v>
      </c>
    </row>
    <row r="12" spans="1:18" s="234" customFormat="1">
      <c r="A12" s="73" t="s">
        <v>83</v>
      </c>
      <c r="B12" s="73"/>
      <c r="C12" s="161">
        <v>50</v>
      </c>
      <c r="D12" s="74">
        <v>5.2726736831892929</v>
      </c>
      <c r="E12" s="74"/>
      <c r="F12" s="74">
        <v>51.883109042582646</v>
      </c>
      <c r="G12" s="173"/>
      <c r="H12" s="73" t="s">
        <v>77</v>
      </c>
      <c r="I12" s="73"/>
      <c r="J12" s="161">
        <v>218</v>
      </c>
      <c r="K12" s="169">
        <v>13.030213119296739</v>
      </c>
      <c r="L12" s="74"/>
      <c r="M12" s="74">
        <v>96.162972820409948</v>
      </c>
    </row>
    <row r="13" spans="1:18" s="234" customFormat="1">
      <c r="A13" s="186" t="s">
        <v>70</v>
      </c>
      <c r="B13" s="186"/>
      <c r="C13" s="161">
        <v>29</v>
      </c>
      <c r="D13" s="190">
        <v>5.3691106179346439</v>
      </c>
      <c r="E13" s="190"/>
      <c r="F13" s="190">
        <v>52.832048480476899</v>
      </c>
      <c r="G13" s="173"/>
      <c r="H13" s="73" t="s">
        <v>78</v>
      </c>
      <c r="I13" s="73"/>
      <c r="J13" s="161">
        <v>104</v>
      </c>
      <c r="K13" s="169">
        <v>13.074094160128992</v>
      </c>
      <c r="L13" s="74"/>
      <c r="M13" s="74">
        <v>96.486814901751956</v>
      </c>
    </row>
    <row r="14" spans="1:18" s="234" customFormat="1" ht="18.75" thickBot="1">
      <c r="A14" s="186" t="s">
        <v>82</v>
      </c>
      <c r="B14" s="186"/>
      <c r="C14" s="256">
        <v>31</v>
      </c>
      <c r="D14" s="190">
        <v>5.5550418635122627</v>
      </c>
      <c r="E14" s="190"/>
      <c r="F14" s="190">
        <v>54.661611936960661</v>
      </c>
      <c r="G14" s="206"/>
      <c r="H14" s="205" t="s">
        <v>26</v>
      </c>
      <c r="I14" s="205"/>
      <c r="J14" s="255">
        <v>72</v>
      </c>
      <c r="K14" s="257">
        <v>13.550135501355014</v>
      </c>
      <c r="L14" s="203"/>
      <c r="M14" s="203">
        <v>100</v>
      </c>
    </row>
    <row r="15" spans="1:18" s="234" customFormat="1">
      <c r="A15" s="186" t="s">
        <v>71</v>
      </c>
      <c r="B15" s="186"/>
      <c r="C15" s="161">
        <v>2</v>
      </c>
      <c r="D15" s="190">
        <v>6.2583118203864512</v>
      </c>
      <c r="E15" s="190"/>
      <c r="F15" s="190">
        <v>61.581788312602683</v>
      </c>
      <c r="G15" s="173"/>
      <c r="H15" s="186" t="s">
        <v>81</v>
      </c>
      <c r="I15" s="186"/>
      <c r="J15" s="256">
        <v>43</v>
      </c>
      <c r="K15" s="198">
        <v>13.987833837545949</v>
      </c>
      <c r="L15" s="190"/>
      <c r="M15" s="190">
        <v>103.23021372108911</v>
      </c>
    </row>
    <row r="16" spans="1:18" s="234" customFormat="1">
      <c r="A16" s="210" t="s">
        <v>75</v>
      </c>
      <c r="B16" s="209"/>
      <c r="C16" s="161">
        <v>29</v>
      </c>
      <c r="D16" s="169">
        <v>6.3280518830427628</v>
      </c>
      <c r="E16" s="74"/>
      <c r="F16" s="74">
        <v>62.268030529140781</v>
      </c>
      <c r="G16" s="173"/>
      <c r="H16" s="186" t="s">
        <v>82</v>
      </c>
      <c r="I16" s="186"/>
      <c r="J16" s="256">
        <v>81</v>
      </c>
      <c r="K16" s="198">
        <v>14.514786804661076</v>
      </c>
      <c r="L16" s="190"/>
      <c r="M16" s="190">
        <v>107.11912661839875</v>
      </c>
    </row>
    <row r="17" spans="1:13" s="234" customFormat="1" ht="18.75">
      <c r="A17" s="73" t="s">
        <v>72</v>
      </c>
      <c r="B17" s="73"/>
      <c r="C17" s="161">
        <v>520</v>
      </c>
      <c r="D17" s="74">
        <v>6.353570608323718</v>
      </c>
      <c r="E17" s="74"/>
      <c r="F17" s="74">
        <v>62.519134785905386</v>
      </c>
      <c r="G17" s="173"/>
      <c r="H17" s="172" t="s">
        <v>79</v>
      </c>
      <c r="I17" s="171"/>
      <c r="J17" s="161">
        <v>73</v>
      </c>
      <c r="K17" s="169">
        <v>14.641376530073989</v>
      </c>
      <c r="L17" s="169"/>
      <c r="M17" s="74">
        <v>108.05335879194604</v>
      </c>
    </row>
    <row r="18" spans="1:13" s="234" customFormat="1">
      <c r="A18" s="73" t="s">
        <v>87</v>
      </c>
      <c r="B18" s="73"/>
      <c r="C18" s="161">
        <v>351</v>
      </c>
      <c r="D18" s="74">
        <v>6.5615167714331522</v>
      </c>
      <c r="E18" s="74"/>
      <c r="F18" s="74">
        <v>64.565325030902216</v>
      </c>
      <c r="G18" s="173"/>
      <c r="H18" s="186" t="s">
        <v>83</v>
      </c>
      <c r="I18" s="186"/>
      <c r="J18" s="256">
        <v>142</v>
      </c>
      <c r="K18" s="198">
        <v>14.974393260257592</v>
      </c>
      <c r="L18" s="190"/>
      <c r="M18" s="190">
        <v>110.51102226070104</v>
      </c>
    </row>
    <row r="19" spans="1:13" s="234" customFormat="1">
      <c r="A19" s="73" t="s">
        <v>85</v>
      </c>
      <c r="B19" s="73"/>
      <c r="C19" s="161">
        <v>429</v>
      </c>
      <c r="D19" s="74">
        <v>6.7341621218921022</v>
      </c>
      <c r="E19" s="74"/>
      <c r="F19" s="74">
        <v>66.26415527941829</v>
      </c>
      <c r="G19" s="173"/>
      <c r="H19" s="186" t="s">
        <v>76</v>
      </c>
      <c r="I19" s="186"/>
      <c r="J19" s="256">
        <v>872</v>
      </c>
      <c r="K19" s="198">
        <v>18.625227926760736</v>
      </c>
      <c r="L19" s="190"/>
      <c r="M19" s="190">
        <v>137.45418209949423</v>
      </c>
    </row>
    <row r="20" spans="1:13" s="234" customFormat="1">
      <c r="A20" s="73" t="s">
        <v>84</v>
      </c>
      <c r="B20" s="73"/>
      <c r="C20" s="161">
        <v>420</v>
      </c>
      <c r="D20" s="74">
        <v>6.7871771994284034</v>
      </c>
      <c r="E20" s="74"/>
      <c r="F20" s="74">
        <v>66.78582364237549</v>
      </c>
      <c r="G20" s="173"/>
      <c r="H20" s="73" t="s">
        <v>71</v>
      </c>
      <c r="I20" s="73"/>
      <c r="J20" s="161">
        <v>6</v>
      </c>
      <c r="K20" s="169">
        <v>18.774935461159352</v>
      </c>
      <c r="L20" s="74"/>
      <c r="M20" s="74">
        <v>138.55902370335602</v>
      </c>
    </row>
    <row r="21" spans="1:13" s="234" customFormat="1">
      <c r="A21" s="186" t="s">
        <v>57</v>
      </c>
      <c r="B21" s="186"/>
      <c r="C21" s="256">
        <v>33</v>
      </c>
      <c r="D21" s="190">
        <v>7.443967228498213</v>
      </c>
      <c r="E21" s="190"/>
      <c r="F21" s="190">
        <v>73.248637528422421</v>
      </c>
      <c r="G21" s="173"/>
      <c r="H21" s="73" t="s">
        <v>75</v>
      </c>
      <c r="I21" s="73"/>
      <c r="J21" s="161">
        <v>89</v>
      </c>
      <c r="K21" s="169">
        <v>19.420835763665448</v>
      </c>
      <c r="L21" s="74"/>
      <c r="M21" s="74">
        <v>143.32576793585102</v>
      </c>
    </row>
    <row r="22" spans="1:13" s="234" customFormat="1" ht="18.75">
      <c r="A22" s="202" t="s">
        <v>68</v>
      </c>
      <c r="B22" s="201"/>
      <c r="C22" s="256">
        <v>489</v>
      </c>
      <c r="D22" s="198">
        <v>7.4853365471602835</v>
      </c>
      <c r="E22" s="190"/>
      <c r="F22" s="190">
        <v>73.65571162405719</v>
      </c>
      <c r="G22" s="173"/>
      <c r="H22" s="210" t="s">
        <v>72</v>
      </c>
      <c r="I22" s="171"/>
      <c r="J22" s="161">
        <v>1791</v>
      </c>
      <c r="K22" s="169">
        <v>21.883163383668801</v>
      </c>
      <c r="L22" s="169"/>
      <c r="M22" s="74">
        <v>161.49774577147576</v>
      </c>
    </row>
    <row r="23" spans="1:13" s="234" customFormat="1">
      <c r="A23" s="186" t="s">
        <v>66</v>
      </c>
      <c r="B23" s="186"/>
      <c r="C23" s="161">
        <v>174</v>
      </c>
      <c r="D23" s="161">
        <v>7.6617042307402379</v>
      </c>
      <c r="E23" s="161"/>
      <c r="F23" s="161">
        <v>75.391169630483944</v>
      </c>
      <c r="G23" s="173"/>
      <c r="H23" s="73" t="s">
        <v>58</v>
      </c>
      <c r="I23" s="73"/>
      <c r="J23" s="161">
        <v>255</v>
      </c>
      <c r="K23" s="169">
        <v>24.1880452625674</v>
      </c>
      <c r="L23" s="74"/>
      <c r="M23" s="74">
        <v>178.5077740377474</v>
      </c>
    </row>
    <row r="24" spans="1:13" s="234" customFormat="1">
      <c r="A24" s="186" t="s">
        <v>76</v>
      </c>
      <c r="B24" s="186"/>
      <c r="C24" s="161">
        <v>376</v>
      </c>
      <c r="D24" s="161">
        <v>8.1391842061035398</v>
      </c>
      <c r="E24" s="161"/>
      <c r="F24" s="161">
        <v>80.089572588058829</v>
      </c>
      <c r="G24" s="173"/>
      <c r="H24" s="73" t="s">
        <v>63</v>
      </c>
      <c r="I24" s="73"/>
      <c r="J24" s="161">
        <v>253</v>
      </c>
      <c r="K24" s="169">
        <v>25.473410240210232</v>
      </c>
      <c r="L24" s="74"/>
      <c r="M24" s="74">
        <v>187.99376757275149</v>
      </c>
    </row>
    <row r="25" spans="1:13" s="234" customFormat="1">
      <c r="A25" s="73" t="s">
        <v>62</v>
      </c>
      <c r="B25" s="73"/>
      <c r="C25" s="161">
        <v>19</v>
      </c>
      <c r="D25" s="161">
        <v>9.2435110552392228</v>
      </c>
      <c r="E25" s="161"/>
      <c r="F25" s="161">
        <v>90.956148783553957</v>
      </c>
      <c r="G25" s="173"/>
      <c r="H25" s="73" t="s">
        <v>70</v>
      </c>
      <c r="I25" s="73"/>
      <c r="J25" s="161">
        <v>147</v>
      </c>
      <c r="K25" s="169">
        <v>27.215836580565266</v>
      </c>
      <c r="L25" s="74"/>
      <c r="M25" s="74">
        <v>200.85287396457167</v>
      </c>
    </row>
    <row r="26" spans="1:13" s="234" customFormat="1">
      <c r="A26" s="210" t="s">
        <v>65</v>
      </c>
      <c r="B26" s="209"/>
      <c r="C26" s="161">
        <v>564</v>
      </c>
      <c r="D26" s="161">
        <v>9.2731592548694284</v>
      </c>
      <c r="E26" s="161"/>
      <c r="F26" s="161">
        <v>91.247887067915173</v>
      </c>
      <c r="G26" s="173"/>
      <c r="H26" s="73" t="s">
        <v>65</v>
      </c>
      <c r="I26" s="73"/>
      <c r="J26" s="161">
        <v>1633</v>
      </c>
      <c r="K26" s="169">
        <v>27.494263876610052</v>
      </c>
      <c r="L26" s="74"/>
      <c r="M26" s="74">
        <v>202.90766740938219</v>
      </c>
    </row>
    <row r="27" spans="1:13" s="234" customFormat="1">
      <c r="A27" s="186" t="s">
        <v>59</v>
      </c>
      <c r="B27" s="186"/>
      <c r="C27" s="161">
        <v>104</v>
      </c>
      <c r="D27" s="161">
        <v>9.3737184369324513</v>
      </c>
      <c r="E27" s="161"/>
      <c r="F27" s="161">
        <v>92.237389419415322</v>
      </c>
      <c r="G27" s="173"/>
      <c r="H27" s="73" t="s">
        <v>66</v>
      </c>
      <c r="I27" s="73"/>
      <c r="J27" s="161">
        <v>663</v>
      </c>
      <c r="K27" s="169">
        <v>29.193735086096421</v>
      </c>
      <c r="L27" s="74"/>
      <c r="M27" s="74">
        <v>215.44976493539161</v>
      </c>
    </row>
    <row r="28" spans="1:13" s="234" customFormat="1">
      <c r="A28" s="73" t="s">
        <v>78</v>
      </c>
      <c r="B28" s="73"/>
      <c r="C28" s="161">
        <v>75</v>
      </c>
      <c r="D28" s="161">
        <v>9.4284332885545616</v>
      </c>
      <c r="E28" s="161"/>
      <c r="F28" s="161">
        <v>92.77578355937689</v>
      </c>
      <c r="G28" s="173"/>
      <c r="H28" s="73" t="s">
        <v>68</v>
      </c>
      <c r="I28" s="73"/>
      <c r="J28" s="161">
        <v>1882</v>
      </c>
      <c r="K28" s="169">
        <v>29.694591442577298</v>
      </c>
      <c r="L28" s="74"/>
      <c r="M28" s="74">
        <v>219.14608484622048</v>
      </c>
    </row>
    <row r="29" spans="1:13" s="234" customFormat="1">
      <c r="A29" s="186" t="s">
        <v>64</v>
      </c>
      <c r="B29" s="186"/>
      <c r="C29" s="161">
        <v>81</v>
      </c>
      <c r="D29" s="161">
        <v>9.5937258454263628</v>
      </c>
      <c r="E29" s="161"/>
      <c r="F29" s="161">
        <v>94.402262318995412</v>
      </c>
      <c r="G29" s="173"/>
      <c r="H29" s="73" t="s">
        <v>64</v>
      </c>
      <c r="I29" s="73"/>
      <c r="J29" s="161">
        <v>279</v>
      </c>
      <c r="K29" s="169">
        <v>33.182205631912289</v>
      </c>
      <c r="L29" s="74"/>
      <c r="M29" s="74">
        <v>244.8846775635127</v>
      </c>
    </row>
    <row r="30" spans="1:13" s="234" customFormat="1" ht="18.75" thickBot="1">
      <c r="A30" s="205" t="s">
        <v>26</v>
      </c>
      <c r="B30" s="205"/>
      <c r="C30" s="255">
        <v>54</v>
      </c>
      <c r="D30" s="255">
        <v>10.16260162601626</v>
      </c>
      <c r="E30" s="255"/>
      <c r="F30" s="255">
        <v>100</v>
      </c>
      <c r="G30" s="173"/>
      <c r="H30" s="73" t="s">
        <v>53</v>
      </c>
      <c r="I30" s="73"/>
      <c r="J30" s="161">
        <v>383</v>
      </c>
      <c r="K30" s="169">
        <v>34.433051270004214</v>
      </c>
      <c r="L30" s="74"/>
      <c r="M30" s="74">
        <v>254.11591837263109</v>
      </c>
    </row>
    <row r="31" spans="1:13" s="234" customFormat="1">
      <c r="A31" s="73" t="s">
        <v>56</v>
      </c>
      <c r="B31" s="73"/>
      <c r="C31" s="161">
        <v>6</v>
      </c>
      <c r="D31" s="161">
        <v>11.431772324822379</v>
      </c>
      <c r="E31" s="161"/>
      <c r="F31" s="161">
        <v>112.48863967625222</v>
      </c>
      <c r="G31" s="173"/>
      <c r="H31" s="73" t="s">
        <v>62</v>
      </c>
      <c r="I31" s="73"/>
      <c r="J31" s="161">
        <v>71</v>
      </c>
      <c r="K31" s="169">
        <v>34.54154131168341</v>
      </c>
      <c r="L31" s="74"/>
      <c r="M31" s="74">
        <v>254.91657488022358</v>
      </c>
    </row>
    <row r="32" spans="1:13" s="234" customFormat="1" ht="18.75">
      <c r="A32" s="172" t="s">
        <v>74</v>
      </c>
      <c r="B32" s="171"/>
      <c r="C32" s="161">
        <v>1904</v>
      </c>
      <c r="D32" s="161">
        <v>14.898395136112176</v>
      </c>
      <c r="E32" s="161"/>
      <c r="F32" s="161">
        <v>146.60020813934383</v>
      </c>
      <c r="G32" s="173"/>
      <c r="H32" s="210" t="s">
        <v>59</v>
      </c>
      <c r="I32" s="171"/>
      <c r="J32" s="161">
        <v>384</v>
      </c>
      <c r="K32" s="169">
        <v>34.61065269021212</v>
      </c>
      <c r="L32" s="169"/>
      <c r="M32" s="74">
        <v>255.42661685376547</v>
      </c>
    </row>
    <row r="33" spans="1:14" s="234" customFormat="1" ht="18.75">
      <c r="A33" s="73" t="s">
        <v>53</v>
      </c>
      <c r="B33" s="73"/>
      <c r="C33" s="161">
        <v>170</v>
      </c>
      <c r="D33" s="161">
        <v>15.057483715552795</v>
      </c>
      <c r="E33" s="161"/>
      <c r="F33" s="161">
        <v>148.1656397610395</v>
      </c>
      <c r="G33" s="173"/>
      <c r="H33" s="172" t="s">
        <v>60</v>
      </c>
      <c r="I33" s="171"/>
      <c r="J33" s="161">
        <v>368</v>
      </c>
      <c r="K33" s="169">
        <v>35.174622885986054</v>
      </c>
      <c r="L33" s="169"/>
      <c r="M33" s="74">
        <v>259.58871689857705</v>
      </c>
    </row>
    <row r="34" spans="1:14" s="234" customFormat="1" ht="18.75">
      <c r="A34" s="202" t="s">
        <v>58</v>
      </c>
      <c r="B34" s="201"/>
      <c r="C34" s="161">
        <v>159</v>
      </c>
      <c r="D34" s="161">
        <v>15.082755951522694</v>
      </c>
      <c r="E34" s="161"/>
      <c r="F34" s="161">
        <v>148.41431856298334</v>
      </c>
      <c r="G34" s="173"/>
      <c r="H34" s="73" t="s">
        <v>48</v>
      </c>
      <c r="I34" s="73"/>
      <c r="J34" s="161">
        <v>12271</v>
      </c>
      <c r="K34" s="169">
        <v>39.090319120482796</v>
      </c>
      <c r="L34" s="74"/>
      <c r="M34" s="74">
        <v>288.48655510916308</v>
      </c>
    </row>
    <row r="35" spans="1:14" s="234" customFormat="1">
      <c r="A35" s="73" t="s">
        <v>48</v>
      </c>
      <c r="B35" s="73"/>
      <c r="C35" s="161">
        <v>4743</v>
      </c>
      <c r="D35" s="161">
        <v>15.109231813906762</v>
      </c>
      <c r="E35" s="161"/>
      <c r="F35" s="161">
        <v>148.67484104884255</v>
      </c>
      <c r="G35" s="173"/>
      <c r="H35" s="73" t="s">
        <v>51</v>
      </c>
      <c r="I35" s="73"/>
      <c r="J35" s="161">
        <v>1615</v>
      </c>
      <c r="K35" s="169">
        <v>41.90620343367754</v>
      </c>
      <c r="L35" s="74"/>
      <c r="M35" s="74">
        <v>309.26778134054024</v>
      </c>
    </row>
    <row r="36" spans="1:14" s="234" customFormat="1">
      <c r="A36" s="73" t="s">
        <v>60</v>
      </c>
      <c r="B36" s="73"/>
      <c r="C36" s="161">
        <v>163</v>
      </c>
      <c r="D36" s="161">
        <v>15.515763492170013</v>
      </c>
      <c r="E36" s="161"/>
      <c r="F36" s="161">
        <v>152.67511276295295</v>
      </c>
      <c r="G36" s="173"/>
      <c r="H36" s="73" t="s">
        <v>56</v>
      </c>
      <c r="I36" s="73"/>
      <c r="J36" s="161">
        <v>22</v>
      </c>
      <c r="K36" s="169">
        <v>41.916498524348725</v>
      </c>
      <c r="L36" s="74"/>
      <c r="M36" s="74">
        <v>309.34375910969362</v>
      </c>
    </row>
    <row r="37" spans="1:14" s="234" customFormat="1">
      <c r="A37" s="73" t="s">
        <v>63</v>
      </c>
      <c r="B37" s="73"/>
      <c r="C37" s="161">
        <v>156</v>
      </c>
      <c r="D37" s="161">
        <v>15.666219543387948</v>
      </c>
      <c r="E37" s="161"/>
      <c r="F37" s="161">
        <v>154.15560030693743</v>
      </c>
      <c r="G37" s="173"/>
      <c r="H37" s="251" t="s">
        <v>57</v>
      </c>
      <c r="I37" s="251"/>
      <c r="J37" s="249">
        <v>205</v>
      </c>
      <c r="K37" s="254">
        <v>46.2428267224889</v>
      </c>
      <c r="L37" s="253"/>
      <c r="M37" s="253">
        <v>341.27206121196809</v>
      </c>
    </row>
    <row r="38" spans="1:14" s="234" customFormat="1">
      <c r="A38" s="73" t="s">
        <v>54</v>
      </c>
      <c r="B38" s="73"/>
      <c r="C38" s="161">
        <v>72</v>
      </c>
      <c r="D38" s="161">
        <v>16.370519422939189</v>
      </c>
      <c r="E38" s="161"/>
      <c r="F38" s="161">
        <v>161.08591112172164</v>
      </c>
      <c r="G38" s="173"/>
      <c r="H38" s="73"/>
      <c r="I38" s="73"/>
      <c r="J38" s="161"/>
      <c r="K38" s="169"/>
      <c r="L38" s="74"/>
      <c r="M38" s="74"/>
    </row>
    <row r="39" spans="1:14" s="147" customFormat="1">
      <c r="A39" s="186" t="s">
        <v>51</v>
      </c>
      <c r="B39" s="186"/>
      <c r="C39" s="161">
        <v>1157</v>
      </c>
      <c r="D39" s="161">
        <v>30.02196741347673</v>
      </c>
      <c r="E39" s="161"/>
      <c r="F39" s="161">
        <v>295.41615934861107</v>
      </c>
      <c r="G39" s="173"/>
      <c r="H39" s="73"/>
      <c r="I39" s="73"/>
      <c r="J39" s="161"/>
      <c r="K39" s="161"/>
      <c r="L39" s="161"/>
      <c r="M39" s="161"/>
      <c r="N39" s="234"/>
    </row>
    <row r="40" spans="1:14" s="147" customFormat="1" ht="18.75">
      <c r="A40" s="186" t="s">
        <v>52</v>
      </c>
      <c r="B40" s="186"/>
      <c r="C40" s="161">
        <v>62</v>
      </c>
      <c r="D40" s="161">
        <v>30.365914163397026</v>
      </c>
      <c r="E40" s="161"/>
      <c r="F40" s="161">
        <v>298.8005953678267</v>
      </c>
      <c r="G40" s="206"/>
      <c r="H40" s="172"/>
      <c r="I40" s="171"/>
      <c r="J40" s="161"/>
      <c r="K40" s="161"/>
      <c r="L40" s="161"/>
      <c r="M40" s="161"/>
      <c r="N40" s="234"/>
    </row>
    <row r="41" spans="1:14">
      <c r="A41" s="186" t="s">
        <v>50</v>
      </c>
      <c r="B41" s="252"/>
      <c r="C41" s="161">
        <v>728</v>
      </c>
      <c r="D41" s="161">
        <v>34.08902170079962</v>
      </c>
      <c r="E41" s="161"/>
      <c r="F41" s="161">
        <v>335.4359735358683</v>
      </c>
      <c r="G41" s="173"/>
      <c r="H41" s="73"/>
      <c r="I41" s="73"/>
      <c r="J41" s="161"/>
      <c r="K41" s="161"/>
      <c r="L41" s="161"/>
      <c r="M41" s="161"/>
      <c r="N41" s="234"/>
    </row>
    <row r="42" spans="1:14">
      <c r="A42" s="251" t="s">
        <v>47</v>
      </c>
      <c r="B42" s="250"/>
      <c r="C42" s="249">
        <v>2027</v>
      </c>
      <c r="D42" s="249">
        <v>40.536399556991348</v>
      </c>
      <c r="E42" s="249"/>
      <c r="F42" s="249">
        <v>398.8781716407949</v>
      </c>
      <c r="G42" s="248"/>
      <c r="H42" s="73"/>
      <c r="I42" s="73"/>
      <c r="J42" s="161"/>
      <c r="K42" s="161"/>
      <c r="L42" s="161"/>
      <c r="M42" s="161"/>
      <c r="N42" s="234"/>
    </row>
  </sheetData>
  <mergeCells count="3">
    <mergeCell ref="D4:F4"/>
    <mergeCell ref="K4:M4"/>
    <mergeCell ref="K5:M5"/>
  </mergeCells>
  <pageMargins left="0.75" right="0.75"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3"/>
  <sheetViews>
    <sheetView zoomScale="75" zoomScaleNormal="75" zoomScaleSheetLayoutView="78" workbookViewId="0">
      <selection activeCell="A65" sqref="A65"/>
    </sheetView>
  </sheetViews>
  <sheetFormatPr defaultRowHeight="15"/>
  <cols>
    <col min="1" max="1" width="32.42578125" style="2" customWidth="1"/>
    <col min="2" max="2" width="7.85546875" style="2" customWidth="1"/>
    <col min="3" max="3" width="10.7109375" style="2" customWidth="1"/>
    <col min="4" max="4" width="13.140625" style="2" customWidth="1"/>
    <col min="5" max="5" width="32.5703125" style="2" customWidth="1"/>
    <col min="6" max="6" width="9.140625" style="2"/>
    <col min="7" max="7" width="11.28515625" style="2" customWidth="1"/>
    <col min="8" max="8" width="10.140625" style="2" customWidth="1"/>
    <col min="9" max="10" width="9.140625" style="2"/>
    <col min="11" max="11" width="10.140625" style="2" bestFit="1" customWidth="1"/>
    <col min="12" max="12" width="9.140625" style="2"/>
    <col min="13" max="13" width="10.140625" style="2" bestFit="1" customWidth="1"/>
    <col min="14" max="16384" width="9.140625" style="2"/>
  </cols>
  <sheetData>
    <row r="1" spans="1:13" s="121" customFormat="1" ht="19.5" customHeight="1">
      <c r="A1" s="302" t="s">
        <v>115</v>
      </c>
      <c r="B1" s="41"/>
      <c r="C1" s="41"/>
      <c r="D1" s="41"/>
      <c r="E1" s="92"/>
      <c r="F1" s="92"/>
      <c r="G1" s="92"/>
    </row>
    <row r="2" spans="1:13" ht="14.25" customHeight="1">
      <c r="A2" s="41" t="s">
        <v>114</v>
      </c>
      <c r="B2" s="41"/>
      <c r="C2" s="41"/>
      <c r="D2" s="41"/>
      <c r="E2" s="92"/>
      <c r="F2" s="92"/>
      <c r="G2" s="92"/>
    </row>
    <row r="3" spans="1:13" ht="15.75">
      <c r="A3" s="24"/>
      <c r="B3" s="19"/>
      <c r="C3" s="19"/>
      <c r="D3" s="19"/>
      <c r="E3" s="24"/>
      <c r="F3" s="19"/>
      <c r="G3" s="19"/>
    </row>
    <row r="4" spans="1:13" ht="15.75">
      <c r="B4" s="301" t="s">
        <v>113</v>
      </c>
      <c r="C4" s="301"/>
      <c r="D4" s="19"/>
      <c r="F4" s="301" t="s">
        <v>113</v>
      </c>
      <c r="G4" s="301"/>
    </row>
    <row r="5" spans="1:13" ht="16.5" thickBot="1">
      <c r="A5" s="300" t="s">
        <v>112</v>
      </c>
      <c r="B5" s="299" t="s">
        <v>110</v>
      </c>
      <c r="C5" s="298" t="s">
        <v>88</v>
      </c>
      <c r="E5" s="300" t="s">
        <v>111</v>
      </c>
      <c r="F5" s="299" t="s">
        <v>110</v>
      </c>
      <c r="G5" s="298" t="s">
        <v>88</v>
      </c>
    </row>
    <row r="6" spans="1:13" ht="15.75" thickTop="1">
      <c r="A6" s="186" t="s">
        <v>67</v>
      </c>
      <c r="B6" s="190">
        <v>0</v>
      </c>
      <c r="C6" s="184">
        <v>0</v>
      </c>
      <c r="D6" s="74"/>
      <c r="E6" s="186" t="s">
        <v>74</v>
      </c>
      <c r="F6" s="190">
        <v>37.656224638857331</v>
      </c>
      <c r="G6" s="284">
        <v>83.864056421506788</v>
      </c>
      <c r="I6" s="294"/>
      <c r="J6" s="15"/>
      <c r="M6" s="297"/>
    </row>
    <row r="7" spans="1:13">
      <c r="A7" s="186" t="s">
        <v>71</v>
      </c>
      <c r="B7" s="190">
        <v>0</v>
      </c>
      <c r="C7" s="184">
        <v>0</v>
      </c>
      <c r="D7" s="190"/>
      <c r="E7" s="186" t="s">
        <v>83</v>
      </c>
      <c r="F7" s="190">
        <v>40.218790218790218</v>
      </c>
      <c r="G7" s="184">
        <v>89.571137958234743</v>
      </c>
      <c r="I7" s="294"/>
      <c r="J7" s="15"/>
      <c r="M7" s="28"/>
    </row>
    <row r="8" spans="1:13" ht="16.5" thickBot="1">
      <c r="A8" s="205" t="s">
        <v>26</v>
      </c>
      <c r="B8" s="203">
        <v>2.3474040645301377</v>
      </c>
      <c r="C8" s="288">
        <v>100</v>
      </c>
      <c r="D8" s="74"/>
      <c r="E8" s="186" t="s">
        <v>71</v>
      </c>
      <c r="F8" s="190">
        <v>42.553191489361701</v>
      </c>
      <c r="G8" s="284">
        <v>94.770075497597801</v>
      </c>
      <c r="I8" s="294"/>
      <c r="J8" s="15"/>
      <c r="M8" s="28"/>
    </row>
    <row r="9" spans="1:13">
      <c r="A9" s="186" t="s">
        <v>75</v>
      </c>
      <c r="B9" s="190">
        <v>3.0841320378608046</v>
      </c>
      <c r="C9" s="184">
        <v>131.38479584587975</v>
      </c>
      <c r="D9" s="74"/>
      <c r="E9" s="186" t="s">
        <v>77</v>
      </c>
      <c r="F9" s="190">
        <v>43.463397958685356</v>
      </c>
      <c r="G9" s="284">
        <v>96.797193389278618</v>
      </c>
      <c r="I9" s="1"/>
      <c r="J9" s="1"/>
      <c r="M9" s="28"/>
    </row>
    <row r="10" spans="1:13">
      <c r="A10" s="186" t="s">
        <v>79</v>
      </c>
      <c r="B10" s="190">
        <v>4.3397645026792624</v>
      </c>
      <c r="C10" s="184">
        <v>184.87505275526226</v>
      </c>
      <c r="D10" s="74"/>
      <c r="E10" s="186" t="s">
        <v>76</v>
      </c>
      <c r="F10" s="190">
        <v>43.799751787231862</v>
      </c>
      <c r="G10" s="284">
        <v>97.546285915822196</v>
      </c>
      <c r="M10" s="28"/>
    </row>
    <row r="11" spans="1:13" ht="16.5" thickBot="1">
      <c r="A11" s="186" t="s">
        <v>83</v>
      </c>
      <c r="B11" s="190">
        <v>4.4729606334734653</v>
      </c>
      <c r="C11" s="184">
        <v>190.549241226128</v>
      </c>
      <c r="D11" s="74"/>
      <c r="E11" s="205" t="s">
        <v>26</v>
      </c>
      <c r="F11" s="203">
        <v>44.90150637311703</v>
      </c>
      <c r="G11" s="288">
        <v>100</v>
      </c>
      <c r="I11" s="296"/>
      <c r="J11" s="296"/>
      <c r="M11" s="28"/>
    </row>
    <row r="12" spans="1:13">
      <c r="A12" s="186" t="s">
        <v>84</v>
      </c>
      <c r="B12" s="190">
        <v>4.8405398316149721</v>
      </c>
      <c r="C12" s="284">
        <v>206.20820696175574</v>
      </c>
      <c r="D12" s="74"/>
      <c r="E12" s="186" t="s">
        <v>78</v>
      </c>
      <c r="F12" s="190">
        <v>47.892720306513411</v>
      </c>
      <c r="G12" s="284">
        <v>106.66172290198988</v>
      </c>
      <c r="I12" s="1"/>
      <c r="J12" s="1"/>
      <c r="M12" s="28"/>
    </row>
    <row r="13" spans="1:13">
      <c r="A13" s="186" t="s">
        <v>87</v>
      </c>
      <c r="B13" s="184">
        <v>4.9068522834924506</v>
      </c>
      <c r="C13" s="284">
        <v>209.03313398984929</v>
      </c>
      <c r="D13" s="74"/>
      <c r="E13" s="186" t="s">
        <v>84</v>
      </c>
      <c r="F13" s="184">
        <v>49.433265092125637</v>
      </c>
      <c r="G13" s="284">
        <v>110.09266522452756</v>
      </c>
      <c r="I13" s="294"/>
      <c r="J13" s="15"/>
      <c r="M13" s="28"/>
    </row>
    <row r="14" spans="1:13">
      <c r="A14" s="186" t="s">
        <v>85</v>
      </c>
      <c r="B14" s="190">
        <v>4.952532189911568</v>
      </c>
      <c r="C14" s="184">
        <v>210.97910942328028</v>
      </c>
      <c r="D14" s="74"/>
      <c r="E14" s="186" t="s">
        <v>85</v>
      </c>
      <c r="F14" s="190">
        <v>49.644617191567676</v>
      </c>
      <c r="G14" s="184">
        <v>110.56336680341397</v>
      </c>
      <c r="I14" s="294"/>
      <c r="M14" s="28"/>
    </row>
    <row r="15" spans="1:13">
      <c r="A15" s="186" t="s">
        <v>54</v>
      </c>
      <c r="B15" s="190">
        <v>5.1119550096839594</v>
      </c>
      <c r="C15" s="184">
        <v>217.77056140128909</v>
      </c>
      <c r="D15" s="74"/>
      <c r="E15" s="186" t="s">
        <v>87</v>
      </c>
      <c r="F15" s="190">
        <v>49.653295502251048</v>
      </c>
      <c r="G15" s="184">
        <v>110.58269424114233</v>
      </c>
      <c r="M15" s="28"/>
    </row>
    <row r="16" spans="1:13">
      <c r="A16" s="186" t="s">
        <v>74</v>
      </c>
      <c r="B16" s="190">
        <v>5.9232396494409185</v>
      </c>
      <c r="C16" s="284">
        <v>252.3314898760955</v>
      </c>
      <c r="D16" s="74"/>
      <c r="E16" s="186" t="s">
        <v>82</v>
      </c>
      <c r="F16" s="190">
        <v>52.370842179759372</v>
      </c>
      <c r="G16" s="284">
        <v>116.63493368034152</v>
      </c>
      <c r="M16" s="28"/>
    </row>
    <row r="17" spans="1:13" ht="15.75">
      <c r="A17" s="186" t="s">
        <v>65</v>
      </c>
      <c r="B17" s="190">
        <v>5.9906813190117676</v>
      </c>
      <c r="C17" s="284">
        <v>255.20452186023107</v>
      </c>
      <c r="D17" s="74"/>
      <c r="E17" s="186" t="s">
        <v>81</v>
      </c>
      <c r="F17" s="190">
        <v>53.333333333333336</v>
      </c>
      <c r="G17" s="284">
        <v>118.77849462365593</v>
      </c>
      <c r="I17" s="296"/>
      <c r="J17" s="29"/>
      <c r="M17" s="28"/>
    </row>
    <row r="18" spans="1:13">
      <c r="A18" s="186" t="s">
        <v>64</v>
      </c>
      <c r="B18" s="190">
        <v>6.4789866217024992</v>
      </c>
      <c r="C18" s="284">
        <v>276.0064498311819</v>
      </c>
      <c r="D18" s="74"/>
      <c r="E18" s="186" t="s">
        <v>104</v>
      </c>
      <c r="F18" s="190">
        <v>61.162079510703371</v>
      </c>
      <c r="G18" s="184">
        <v>136.21386998125681</v>
      </c>
      <c r="H18" s="19"/>
      <c r="M18" s="28"/>
    </row>
    <row r="19" spans="1:13">
      <c r="A19" s="186" t="s">
        <v>72</v>
      </c>
      <c r="B19" s="190">
        <v>6.6720280524962483</v>
      </c>
      <c r="C19" s="284">
        <v>284.23006304335331</v>
      </c>
      <c r="D19" s="190"/>
      <c r="E19" s="186" t="s">
        <v>58</v>
      </c>
      <c r="F19" s="190">
        <v>65.823482483493663</v>
      </c>
      <c r="G19" s="184">
        <v>146.59526550517427</v>
      </c>
      <c r="I19" s="294"/>
      <c r="J19" s="15"/>
      <c r="M19" s="28"/>
    </row>
    <row r="20" spans="1:13">
      <c r="A20" s="186" t="s">
        <v>82</v>
      </c>
      <c r="B20" s="190">
        <v>7.0345607971966269</v>
      </c>
      <c r="C20" s="284">
        <v>299.67404860077562</v>
      </c>
      <c r="D20" s="74"/>
      <c r="E20" s="186" t="s">
        <v>107</v>
      </c>
      <c r="F20" s="190">
        <v>75.054548573695541</v>
      </c>
      <c r="G20" s="184">
        <v>167.15374301703034</v>
      </c>
      <c r="M20" s="28"/>
    </row>
    <row r="21" spans="1:13">
      <c r="A21" s="186" t="s">
        <v>76</v>
      </c>
      <c r="B21" s="190">
        <v>7.4658087495258494</v>
      </c>
      <c r="C21" s="284">
        <v>318.04531918198859</v>
      </c>
      <c r="D21" s="74"/>
      <c r="E21" s="186" t="s">
        <v>72</v>
      </c>
      <c r="F21" s="190">
        <v>80.084066146783911</v>
      </c>
      <c r="G21" s="184">
        <v>178.35496537980521</v>
      </c>
      <c r="M21" s="28"/>
    </row>
    <row r="22" spans="1:13">
      <c r="A22" s="186" t="s">
        <v>81</v>
      </c>
      <c r="B22" s="190">
        <v>7.7109176955922463</v>
      </c>
      <c r="C22" s="284">
        <v>328.48702156165359</v>
      </c>
      <c r="D22" s="74"/>
      <c r="E22" s="186" t="s">
        <v>70</v>
      </c>
      <c r="F22" s="190">
        <v>83.232445520581123</v>
      </c>
      <c r="G22" s="284">
        <v>185.36671092712649</v>
      </c>
      <c r="I22" s="296"/>
      <c r="J22" s="296"/>
      <c r="M22" s="28"/>
    </row>
    <row r="23" spans="1:13">
      <c r="A23" s="186" t="s">
        <v>70</v>
      </c>
      <c r="B23" s="190">
        <v>7.8857512360915054</v>
      </c>
      <c r="C23" s="284">
        <v>335.93497409530715</v>
      </c>
      <c r="D23" s="74"/>
      <c r="E23" s="186" t="s">
        <v>65</v>
      </c>
      <c r="F23" s="190">
        <v>83.29037881241436</v>
      </c>
      <c r="G23" s="284">
        <v>185.49573397448671</v>
      </c>
      <c r="I23" s="294"/>
      <c r="J23" s="15"/>
      <c r="M23" s="28"/>
    </row>
    <row r="24" spans="1:13">
      <c r="A24" s="186" t="s">
        <v>58</v>
      </c>
      <c r="B24" s="190">
        <v>8.2492543943143612</v>
      </c>
      <c r="C24" s="284">
        <v>351.4202995113904</v>
      </c>
      <c r="D24" s="74"/>
      <c r="E24" s="186" t="s">
        <v>60</v>
      </c>
      <c r="F24" s="190">
        <v>87.161631604036288</v>
      </c>
      <c r="G24" s="284">
        <v>194.11738857879567</v>
      </c>
      <c r="I24" s="296"/>
      <c r="J24" s="295"/>
      <c r="M24" s="28"/>
    </row>
    <row r="25" spans="1:13">
      <c r="A25" s="186" t="s">
        <v>77</v>
      </c>
      <c r="B25" s="190">
        <v>8.2557209566316665</v>
      </c>
      <c r="C25" s="284">
        <v>351.69577668274815</v>
      </c>
      <c r="D25" s="74"/>
      <c r="E25" s="186" t="s">
        <v>66</v>
      </c>
      <c r="F25" s="190">
        <v>88.255038892243519</v>
      </c>
      <c r="G25" s="284">
        <v>196.55251242324172</v>
      </c>
      <c r="M25" s="28"/>
    </row>
    <row r="26" spans="1:13">
      <c r="A26" s="206" t="s">
        <v>86</v>
      </c>
      <c r="B26" s="192">
        <v>8.3762616744147085</v>
      </c>
      <c r="C26" s="184">
        <v>356.83084139548515</v>
      </c>
      <c r="D26" s="74"/>
      <c r="E26" s="186" t="s">
        <v>62</v>
      </c>
      <c r="F26" s="192">
        <v>89.565606806986111</v>
      </c>
      <c r="G26" s="184">
        <v>199.4712739985265</v>
      </c>
      <c r="I26" s="19"/>
      <c r="M26" s="28"/>
    </row>
    <row r="27" spans="1:13">
      <c r="A27" s="186" t="s">
        <v>59</v>
      </c>
      <c r="B27" s="190">
        <v>8.5685351607162659</v>
      </c>
      <c r="C27" s="184">
        <v>365.0217399803031</v>
      </c>
      <c r="D27" s="74"/>
      <c r="E27" s="186" t="s">
        <v>57</v>
      </c>
      <c r="F27" s="190">
        <v>95.059996883278771</v>
      </c>
      <c r="G27" s="184">
        <v>211.70781241359893</v>
      </c>
      <c r="M27" s="28"/>
    </row>
    <row r="28" spans="1:13">
      <c r="A28" s="186" t="s">
        <v>68</v>
      </c>
      <c r="B28" s="184">
        <v>9.5186698362457705</v>
      </c>
      <c r="C28" s="284">
        <v>405.49771469152887</v>
      </c>
      <c r="D28" s="74"/>
      <c r="E28" s="186" t="s">
        <v>64</v>
      </c>
      <c r="F28" s="184">
        <v>106.10579927140684</v>
      </c>
      <c r="G28" s="284">
        <v>236.30788328057832</v>
      </c>
      <c r="I28" s="294"/>
      <c r="J28" s="15"/>
      <c r="M28" s="28"/>
    </row>
    <row r="29" spans="1:13">
      <c r="A29" s="186" t="s">
        <v>60</v>
      </c>
      <c r="B29" s="190">
        <v>9.8569752885629516</v>
      </c>
      <c r="C29" s="184">
        <v>419.90961153660385</v>
      </c>
      <c r="D29" s="74"/>
      <c r="E29" s="186" t="s">
        <v>59</v>
      </c>
      <c r="F29" s="190">
        <v>108.89021479713604</v>
      </c>
      <c r="G29" s="184">
        <v>242.50904611594427</v>
      </c>
      <c r="M29" s="28"/>
    </row>
    <row r="30" spans="1:13">
      <c r="A30" s="186" t="s">
        <v>62</v>
      </c>
      <c r="B30" s="190">
        <v>10.314488762364494</v>
      </c>
      <c r="C30" s="184">
        <v>439.39979989891799</v>
      </c>
      <c r="D30" s="74"/>
      <c r="E30" s="186" t="s">
        <v>68</v>
      </c>
      <c r="F30" s="190">
        <v>114.91641001135125</v>
      </c>
      <c r="G30" s="284">
        <v>255.92996603818358</v>
      </c>
      <c r="M30" s="28"/>
    </row>
    <row r="31" spans="1:13">
      <c r="A31" s="186" t="s">
        <v>56</v>
      </c>
      <c r="B31" s="190">
        <v>11.105805004275734</v>
      </c>
      <c r="C31" s="284">
        <v>473.1100696333973</v>
      </c>
      <c r="D31" s="74"/>
      <c r="E31" s="186" t="s">
        <v>56</v>
      </c>
      <c r="F31" s="190">
        <v>125.58869701726843</v>
      </c>
      <c r="G31" s="284">
        <v>279.69818200232947</v>
      </c>
      <c r="M31" s="28"/>
    </row>
    <row r="32" spans="1:13">
      <c r="A32" s="186" t="s">
        <v>66</v>
      </c>
      <c r="B32" s="190">
        <v>11.419994779430958</v>
      </c>
      <c r="C32" s="284">
        <v>486.49463260245369</v>
      </c>
      <c r="D32" s="74"/>
      <c r="E32" s="186" t="s">
        <v>106</v>
      </c>
      <c r="F32" s="190">
        <v>155.99434733831089</v>
      </c>
      <c r="G32" s="284">
        <v>347.41450774958014</v>
      </c>
      <c r="I32" s="294"/>
      <c r="J32" s="15"/>
      <c r="M32" s="28"/>
    </row>
    <row r="33" spans="1:13" ht="16.5" customHeight="1" thickBot="1">
      <c r="A33" s="186" t="s">
        <v>53</v>
      </c>
      <c r="B33" s="184">
        <v>12.905890248309328</v>
      </c>
      <c r="C33" s="284">
        <v>549.79415105053943</v>
      </c>
      <c r="D33" s="74"/>
      <c r="E33" s="287" t="s">
        <v>103</v>
      </c>
      <c r="F33" s="285">
        <v>196.34292565947243</v>
      </c>
      <c r="G33" s="285">
        <v>437.27469637193474</v>
      </c>
      <c r="I33" s="294"/>
      <c r="J33" s="15"/>
      <c r="M33" s="28"/>
    </row>
    <row r="34" spans="1:13" ht="16.5" customHeight="1">
      <c r="A34" s="186" t="s">
        <v>47</v>
      </c>
      <c r="B34" s="184">
        <v>13.361444401243912</v>
      </c>
      <c r="C34" s="284">
        <v>569.20087185409102</v>
      </c>
      <c r="D34" s="74"/>
      <c r="E34" s="186"/>
      <c r="F34" s="284"/>
      <c r="G34" s="284"/>
      <c r="M34" s="28"/>
    </row>
    <row r="35" spans="1:13" ht="16.5" customHeight="1">
      <c r="A35" s="186" t="s">
        <v>63</v>
      </c>
      <c r="B35" s="184">
        <v>13.724857776161294</v>
      </c>
      <c r="C35" s="284">
        <v>584.68237247891523</v>
      </c>
      <c r="D35" s="74"/>
      <c r="E35" s="186"/>
      <c r="F35" s="284"/>
      <c r="G35" s="284"/>
      <c r="M35" s="28"/>
    </row>
    <row r="36" spans="1:13" ht="16.5" customHeight="1">
      <c r="A36" s="186" t="s">
        <v>51</v>
      </c>
      <c r="B36" s="184">
        <v>15.369466607784533</v>
      </c>
      <c r="C36" s="184">
        <v>654.74311985827308</v>
      </c>
      <c r="D36" s="74"/>
      <c r="E36" s="186"/>
      <c r="F36" s="184"/>
      <c r="G36" s="184"/>
      <c r="M36" s="28"/>
    </row>
    <row r="37" spans="1:13" ht="18.75" customHeight="1">
      <c r="A37" s="186" t="s">
        <v>57</v>
      </c>
      <c r="B37" s="184">
        <v>15.690317953085948</v>
      </c>
      <c r="C37" s="184">
        <v>668.4114673809496</v>
      </c>
      <c r="D37" s="190"/>
      <c r="E37" s="186"/>
      <c r="F37" s="184"/>
      <c r="G37" s="190"/>
      <c r="M37" s="28"/>
    </row>
    <row r="38" spans="1:13">
      <c r="A38" s="186" t="s">
        <v>48</v>
      </c>
      <c r="B38" s="184">
        <v>19.10241606638796</v>
      </c>
      <c r="C38" s="184">
        <v>813.76770003214369</v>
      </c>
      <c r="D38" s="186"/>
      <c r="E38" s="186"/>
      <c r="F38" s="184"/>
      <c r="G38" s="190"/>
    </row>
    <row r="39" spans="1:13">
      <c r="A39" s="186" t="s">
        <v>52</v>
      </c>
      <c r="B39" s="184">
        <v>20.370540124871411</v>
      </c>
      <c r="C39" s="184">
        <v>867.79010195455339</v>
      </c>
      <c r="D39" s="186"/>
      <c r="E39" s="186"/>
      <c r="F39" s="184"/>
      <c r="G39" s="190"/>
    </row>
    <row r="40" spans="1:13">
      <c r="A40" s="186" t="s">
        <v>78</v>
      </c>
      <c r="B40" s="184">
        <v>26.032569263429448</v>
      </c>
      <c r="C40" s="184">
        <v>1108.9939587644103</v>
      </c>
      <c r="D40" s="186"/>
      <c r="E40" s="186"/>
      <c r="F40" s="184"/>
      <c r="G40" s="190"/>
    </row>
    <row r="41" spans="1:13" ht="15.75" thickBot="1">
      <c r="A41" s="287" t="s">
        <v>50</v>
      </c>
      <c r="B41" s="285">
        <v>27.787786526813825</v>
      </c>
      <c r="C41" s="285">
        <v>1183.7666529889007</v>
      </c>
      <c r="D41" s="186"/>
      <c r="E41" s="186"/>
      <c r="F41" s="184"/>
      <c r="G41" s="190"/>
    </row>
    <row r="42" spans="1:13">
      <c r="A42" s="186"/>
      <c r="B42" s="184"/>
      <c r="C42" s="184"/>
      <c r="D42" s="186"/>
      <c r="E42" s="186"/>
      <c r="F42" s="184"/>
      <c r="G42" s="190"/>
    </row>
    <row r="43" spans="1:13" ht="15.75">
      <c r="A43" s="293"/>
      <c r="B43" s="292"/>
      <c r="C43" s="190"/>
      <c r="D43" s="186"/>
      <c r="E43" s="293"/>
      <c r="F43" s="292"/>
      <c r="G43" s="190"/>
    </row>
    <row r="44" spans="1:13" ht="16.5" thickBot="1">
      <c r="A44" s="291" t="s">
        <v>109</v>
      </c>
      <c r="B44" s="290"/>
      <c r="C44" s="289"/>
      <c r="D44" s="186"/>
      <c r="E44" s="291" t="s">
        <v>108</v>
      </c>
      <c r="F44" s="290"/>
      <c r="G44" s="289"/>
    </row>
    <row r="45" spans="1:13" ht="15.75" thickTop="1">
      <c r="A45" s="186" t="s">
        <v>71</v>
      </c>
      <c r="B45" s="190">
        <v>18.095835545046569</v>
      </c>
      <c r="C45" s="284">
        <v>54.759153412643592</v>
      </c>
      <c r="D45" s="186"/>
      <c r="E45" s="186" t="s">
        <v>81</v>
      </c>
      <c r="F45" s="190">
        <v>25.606008876749744</v>
      </c>
      <c r="G45" s="284">
        <v>55.118422828650147</v>
      </c>
    </row>
    <row r="46" spans="1:13">
      <c r="A46" s="186" t="s">
        <v>87</v>
      </c>
      <c r="B46" s="190">
        <v>26.707458833429609</v>
      </c>
      <c r="C46" s="284">
        <v>80.818475161372902</v>
      </c>
      <c r="D46" s="186"/>
      <c r="E46" s="186" t="s">
        <v>84</v>
      </c>
      <c r="F46" s="190">
        <v>38.795999280854652</v>
      </c>
      <c r="G46" s="284">
        <v>83.510644033393177</v>
      </c>
    </row>
    <row r="47" spans="1:13">
      <c r="A47" s="186" t="s">
        <v>82</v>
      </c>
      <c r="B47" s="190">
        <v>27.060595867470219</v>
      </c>
      <c r="C47" s="284">
        <v>81.887090367041537</v>
      </c>
      <c r="D47" s="186"/>
      <c r="E47" s="186" t="s">
        <v>87</v>
      </c>
      <c r="F47" s="190">
        <v>38.867112018991889</v>
      </c>
      <c r="G47" s="284">
        <v>83.663718336695098</v>
      </c>
    </row>
    <row r="48" spans="1:13">
      <c r="A48" s="186" t="s">
        <v>85</v>
      </c>
      <c r="B48" s="190">
        <v>27.372212496535049</v>
      </c>
      <c r="C48" s="284">
        <v>82.830062177014852</v>
      </c>
      <c r="D48" s="186"/>
      <c r="E48" s="186" t="s">
        <v>85</v>
      </c>
      <c r="F48" s="190">
        <v>38.926456301455332</v>
      </c>
      <c r="G48" s="284">
        <v>83.791460354946636</v>
      </c>
    </row>
    <row r="49" spans="1:7">
      <c r="A49" s="186" t="s">
        <v>84</v>
      </c>
      <c r="B49" s="190">
        <v>27.584208887971126</v>
      </c>
      <c r="C49" s="284">
        <v>83.471576789184979</v>
      </c>
      <c r="D49" s="186"/>
      <c r="E49" s="186" t="s">
        <v>83</v>
      </c>
      <c r="F49" s="190">
        <v>39.783309836899633</v>
      </c>
      <c r="G49" s="284">
        <v>85.635887407056515</v>
      </c>
    </row>
    <row r="50" spans="1:7">
      <c r="A50" s="186" t="s">
        <v>74</v>
      </c>
      <c r="B50" s="190">
        <v>28.398373025229898</v>
      </c>
      <c r="C50" s="284">
        <v>85.935289436453672</v>
      </c>
      <c r="D50" s="186"/>
      <c r="E50" s="186" t="s">
        <v>82</v>
      </c>
      <c r="F50" s="190">
        <v>45.450601394093901</v>
      </c>
      <c r="G50" s="284">
        <v>97.835061977612355</v>
      </c>
    </row>
    <row r="51" spans="1:7" ht="16.5" thickBot="1">
      <c r="A51" s="186" t="s">
        <v>77</v>
      </c>
      <c r="B51" s="190">
        <v>28.887429326407993</v>
      </c>
      <c r="C51" s="284">
        <v>87.415205020178249</v>
      </c>
      <c r="D51" s="186"/>
      <c r="E51" s="205" t="s">
        <v>26</v>
      </c>
      <c r="F51" s="203">
        <v>46.456352636127917</v>
      </c>
      <c r="G51" s="288">
        <v>100</v>
      </c>
    </row>
    <row r="52" spans="1:7">
      <c r="A52" s="186" t="s">
        <v>83</v>
      </c>
      <c r="B52" s="190">
        <v>32.028388649713932</v>
      </c>
      <c r="C52" s="284">
        <v>96.919948419267328</v>
      </c>
      <c r="D52" s="186"/>
      <c r="E52" s="186" t="s">
        <v>72</v>
      </c>
      <c r="F52" s="190">
        <v>58.884337299436339</v>
      </c>
      <c r="G52" s="184">
        <v>126.75195954501926</v>
      </c>
    </row>
    <row r="53" spans="1:7">
      <c r="A53" s="186" t="s">
        <v>107</v>
      </c>
      <c r="B53" s="190">
        <v>32.543726112001039</v>
      </c>
      <c r="C53" s="284">
        <v>98.4793924740287</v>
      </c>
      <c r="D53" s="186"/>
      <c r="E53" s="186" t="s">
        <v>70</v>
      </c>
      <c r="F53" s="190">
        <v>59.205422400065331</v>
      </c>
      <c r="G53" s="284">
        <v>127.44311389186156</v>
      </c>
    </row>
    <row r="54" spans="1:7" ht="16.5" thickBot="1">
      <c r="A54" s="205" t="s">
        <v>26</v>
      </c>
      <c r="B54" s="203">
        <v>33.046229565828789</v>
      </c>
      <c r="C54" s="288">
        <v>100</v>
      </c>
      <c r="D54" s="186"/>
      <c r="E54" s="186" t="s">
        <v>76</v>
      </c>
      <c r="F54" s="190">
        <v>62.376653857922221</v>
      </c>
      <c r="G54" s="284">
        <v>134.26937397882048</v>
      </c>
    </row>
    <row r="55" spans="1:7">
      <c r="A55" s="186" t="s">
        <v>81</v>
      </c>
      <c r="B55" s="190">
        <v>33.395414552694113</v>
      </c>
      <c r="C55" s="284">
        <v>101.05665605865788</v>
      </c>
      <c r="D55" s="186"/>
      <c r="E55" s="186" t="s">
        <v>107</v>
      </c>
      <c r="F55" s="190">
        <v>66.152028386570407</v>
      </c>
      <c r="G55" s="284">
        <v>142.3960871502548</v>
      </c>
    </row>
    <row r="56" spans="1:7">
      <c r="A56" s="186" t="s">
        <v>78</v>
      </c>
      <c r="B56" s="190">
        <v>38.156245335679571</v>
      </c>
      <c r="C56" s="184">
        <v>115.46323389078783</v>
      </c>
      <c r="D56" s="186"/>
      <c r="E56" s="186" t="s">
        <v>68</v>
      </c>
      <c r="F56" s="190">
        <v>67.864377277840489</v>
      </c>
      <c r="G56" s="284">
        <v>146.08201769388177</v>
      </c>
    </row>
    <row r="57" spans="1:7">
      <c r="A57" s="186" t="s">
        <v>72</v>
      </c>
      <c r="B57" s="190">
        <v>40.119117185146933</v>
      </c>
      <c r="C57" s="184">
        <v>121.40300939696857</v>
      </c>
      <c r="D57" s="186"/>
      <c r="E57" s="186" t="s">
        <v>78</v>
      </c>
      <c r="F57" s="190">
        <v>68.124282131220554</v>
      </c>
      <c r="G57" s="284">
        <v>146.64147800152963</v>
      </c>
    </row>
    <row r="58" spans="1:7">
      <c r="A58" s="186" t="s">
        <v>76</v>
      </c>
      <c r="B58" s="190">
        <v>41.694514105622012</v>
      </c>
      <c r="C58" s="284">
        <v>126.1702610355764</v>
      </c>
      <c r="D58" s="186"/>
      <c r="E58" s="186" t="s">
        <v>77</v>
      </c>
      <c r="F58" s="190">
        <v>68.841924216453748</v>
      </c>
      <c r="G58" s="284">
        <v>148.18624431337113</v>
      </c>
    </row>
    <row r="59" spans="1:7">
      <c r="A59" s="186" t="s">
        <v>70</v>
      </c>
      <c r="B59" s="190">
        <v>47.005603764348024</v>
      </c>
      <c r="C59" s="284">
        <v>142.24195734860422</v>
      </c>
      <c r="D59" s="186"/>
      <c r="E59" s="186" t="s">
        <v>63</v>
      </c>
      <c r="F59" s="190">
        <v>72.199408800212908</v>
      </c>
      <c r="G59" s="284">
        <v>155.4134250825048</v>
      </c>
    </row>
    <row r="60" spans="1:7">
      <c r="A60" s="186" t="s">
        <v>56</v>
      </c>
      <c r="B60" s="190">
        <v>53.709298422289365</v>
      </c>
      <c r="C60" s="284">
        <v>162.52776527893843</v>
      </c>
      <c r="D60" s="186"/>
      <c r="E60" s="186" t="s">
        <v>62</v>
      </c>
      <c r="F60" s="190">
        <v>75.362318840579718</v>
      </c>
      <c r="G60" s="284">
        <v>162.22177283451299</v>
      </c>
    </row>
    <row r="61" spans="1:7" ht="13.5" customHeight="1">
      <c r="A61" s="186" t="s">
        <v>64</v>
      </c>
      <c r="B61" s="190">
        <v>55.891307895150476</v>
      </c>
      <c r="C61" s="284">
        <v>169.13066522101653</v>
      </c>
      <c r="D61" s="186"/>
      <c r="E61" s="186" t="s">
        <v>66</v>
      </c>
      <c r="F61" s="190">
        <v>76.055967258061315</v>
      </c>
      <c r="G61" s="284">
        <v>163.71489138153851</v>
      </c>
    </row>
    <row r="62" spans="1:7" ht="12.75" customHeight="1">
      <c r="A62" s="186" t="s">
        <v>68</v>
      </c>
      <c r="B62" s="190">
        <v>57.766276435144732</v>
      </c>
      <c r="C62" s="284">
        <v>174.80443970188213</v>
      </c>
      <c r="D62" s="186"/>
      <c r="E62" s="186" t="s">
        <v>65</v>
      </c>
      <c r="F62" s="190">
        <v>84.87714074295144</v>
      </c>
      <c r="G62" s="284">
        <v>182.70298016668804</v>
      </c>
    </row>
    <row r="63" spans="1:7">
      <c r="A63" s="186" t="s">
        <v>66</v>
      </c>
      <c r="B63" s="190">
        <v>60.414268562717311</v>
      </c>
      <c r="C63" s="284">
        <v>182.81743290069085</v>
      </c>
      <c r="D63" s="186"/>
      <c r="E63" s="186" t="s">
        <v>74</v>
      </c>
      <c r="F63" s="190">
        <v>89.249756414420261</v>
      </c>
      <c r="G63" s="284">
        <v>192.11528962136603</v>
      </c>
    </row>
    <row r="64" spans="1:7">
      <c r="A64" s="186" t="s">
        <v>65</v>
      </c>
      <c r="B64" s="190">
        <v>60.831412877900284</v>
      </c>
      <c r="C64" s="284">
        <v>184.07973822466744</v>
      </c>
      <c r="D64" s="186"/>
      <c r="E64" s="186" t="s">
        <v>59</v>
      </c>
      <c r="F64" s="190">
        <v>91.951204560779757</v>
      </c>
      <c r="G64" s="284">
        <v>197.93031381734357</v>
      </c>
    </row>
    <row r="65" spans="1:7">
      <c r="A65" s="186" t="s">
        <v>62</v>
      </c>
      <c r="B65" s="190">
        <v>67.896344913432159</v>
      </c>
      <c r="C65" s="284">
        <v>205.45867351729555</v>
      </c>
      <c r="D65" s="186"/>
      <c r="E65" s="186" t="s">
        <v>58</v>
      </c>
      <c r="F65" s="190">
        <v>97.128677067570678</v>
      </c>
      <c r="G65" s="284">
        <v>209.07512440405446</v>
      </c>
    </row>
    <row r="66" spans="1:7">
      <c r="A66" s="186" t="s">
        <v>57</v>
      </c>
      <c r="B66" s="190">
        <v>69.930681212248359</v>
      </c>
      <c r="C66" s="284">
        <v>211.61470500876649</v>
      </c>
      <c r="D66" s="186"/>
      <c r="E66" s="186" t="s">
        <v>60</v>
      </c>
      <c r="F66" s="190">
        <v>98.154446333900182</v>
      </c>
      <c r="G66" s="284">
        <v>211.28315238757676</v>
      </c>
    </row>
    <row r="67" spans="1:7">
      <c r="A67" s="186" t="s">
        <v>59</v>
      </c>
      <c r="B67" s="190">
        <v>71.847711120376715</v>
      </c>
      <c r="C67" s="284">
        <v>217.41575987437406</v>
      </c>
      <c r="D67" s="186"/>
      <c r="E67" s="186" t="s">
        <v>71</v>
      </c>
      <c r="F67" s="190">
        <v>99.201428500570401</v>
      </c>
      <c r="G67" s="284">
        <v>213.53684237239059</v>
      </c>
    </row>
    <row r="68" spans="1:7">
      <c r="A68" s="186" t="s">
        <v>63</v>
      </c>
      <c r="B68" s="190">
        <v>72.657228367738398</v>
      </c>
      <c r="C68" s="284">
        <v>219.86541073620413</v>
      </c>
      <c r="D68" s="186"/>
      <c r="E68" s="186" t="s">
        <v>105</v>
      </c>
      <c r="F68" s="190">
        <v>102.73355502563659</v>
      </c>
      <c r="G68" s="284">
        <v>221.1399500737889</v>
      </c>
    </row>
    <row r="69" spans="1:7">
      <c r="A69" s="186" t="s">
        <v>58</v>
      </c>
      <c r="B69" s="190">
        <v>73.680437466004378</v>
      </c>
      <c r="C69" s="284">
        <v>222.96170677877603</v>
      </c>
      <c r="D69" s="186"/>
      <c r="E69" s="186" t="s">
        <v>64</v>
      </c>
      <c r="F69" s="190">
        <v>102.91661682339175</v>
      </c>
      <c r="G69" s="284">
        <v>221.53400123658463</v>
      </c>
    </row>
    <row r="70" spans="1:7">
      <c r="A70" s="186" t="s">
        <v>60</v>
      </c>
      <c r="B70" s="190">
        <v>74.931705103063209</v>
      </c>
      <c r="C70" s="284">
        <v>226.74812251666313</v>
      </c>
      <c r="D70" s="186"/>
      <c r="E70" s="186" t="s">
        <v>57</v>
      </c>
      <c r="F70" s="190">
        <v>114.49133137062479</v>
      </c>
      <c r="G70" s="284">
        <v>246.44924724802397</v>
      </c>
    </row>
    <row r="71" spans="1:7" ht="17.25" customHeight="1">
      <c r="A71" s="186" t="s">
        <v>51</v>
      </c>
      <c r="B71" s="190">
        <v>96.392724223375026</v>
      </c>
      <c r="C71" s="284">
        <v>291.69053622701091</v>
      </c>
      <c r="D71" s="186"/>
      <c r="E71" s="186" t="s">
        <v>56</v>
      </c>
      <c r="F71" s="190">
        <v>122.84844596715853</v>
      </c>
      <c r="G71" s="284">
        <v>264.43842229581844</v>
      </c>
    </row>
    <row r="72" spans="1:7" ht="17.25" customHeight="1">
      <c r="A72" s="186" t="s">
        <v>104</v>
      </c>
      <c r="B72" s="190">
        <v>101.15230367741164</v>
      </c>
      <c r="C72" s="284">
        <v>306.09332745786963</v>
      </c>
      <c r="D72" s="186"/>
      <c r="E72" s="186" t="s">
        <v>51</v>
      </c>
      <c r="F72" s="190">
        <v>123.00434834455865</v>
      </c>
      <c r="G72" s="284">
        <v>264.77401122726394</v>
      </c>
    </row>
    <row r="73" spans="1:7" ht="17.25" customHeight="1">
      <c r="A73" s="186" t="s">
        <v>106</v>
      </c>
      <c r="B73" s="190">
        <v>120.21317078000179</v>
      </c>
      <c r="C73" s="284">
        <v>363.77272796139903</v>
      </c>
      <c r="D73" s="186"/>
      <c r="E73" s="186" t="s">
        <v>106</v>
      </c>
      <c r="F73" s="190">
        <v>128.86670815742025</v>
      </c>
      <c r="G73" s="284">
        <v>277.39308155932133</v>
      </c>
    </row>
    <row r="74" spans="1:7" ht="17.25" customHeight="1" thickBot="1">
      <c r="A74" s="186" t="s">
        <v>105</v>
      </c>
      <c r="B74" s="190">
        <v>158.00651120609743</v>
      </c>
      <c r="C74" s="284">
        <v>478.13778843164272</v>
      </c>
      <c r="D74" s="186"/>
      <c r="E74" s="287" t="s">
        <v>104</v>
      </c>
      <c r="F74" s="286">
        <v>316.486053984303</v>
      </c>
      <c r="G74" s="285">
        <v>681.25463155318801</v>
      </c>
    </row>
    <row r="75" spans="1:7" ht="17.25" customHeight="1" thickBot="1">
      <c r="A75" s="287" t="s">
        <v>103</v>
      </c>
      <c r="B75" s="286">
        <v>172.27564102564102</v>
      </c>
      <c r="C75" s="285">
        <v>521.31708606110203</v>
      </c>
      <c r="D75" s="186"/>
      <c r="E75" s="186"/>
      <c r="F75" s="190"/>
      <c r="G75" s="284"/>
    </row>
    <row r="76" spans="1:7" ht="17.25" customHeight="1">
      <c r="A76" s="186"/>
      <c r="B76" s="190"/>
      <c r="C76" s="184"/>
      <c r="D76" s="186"/>
      <c r="E76" s="186"/>
      <c r="F76" s="190"/>
      <c r="G76" s="184"/>
    </row>
    <row r="77" spans="1:7" s="280" customFormat="1">
      <c r="A77" s="186"/>
      <c r="B77" s="190"/>
      <c r="C77" s="184"/>
      <c r="D77" s="283"/>
      <c r="E77" s="186"/>
      <c r="F77" s="190"/>
      <c r="G77" s="184"/>
    </row>
    <row r="78" spans="1:7" s="280" customFormat="1" ht="12">
      <c r="A78" s="282"/>
      <c r="D78" s="281"/>
    </row>
    <row r="81" spans="1:94" s="277" customFormat="1" ht="12.75">
      <c r="A81" s="276"/>
      <c r="B81" s="99"/>
      <c r="C81" s="99"/>
      <c r="D81" s="99"/>
      <c r="E81" s="99"/>
      <c r="F81" s="99"/>
      <c r="G81" s="99"/>
      <c r="H81" s="99"/>
      <c r="I81" s="99"/>
      <c r="J81" s="99"/>
      <c r="K81" s="99"/>
      <c r="L81" s="99"/>
      <c r="M81" s="99"/>
      <c r="N81" s="99"/>
      <c r="O81" s="99"/>
      <c r="CO81" s="279"/>
      <c r="CP81" s="278"/>
    </row>
    <row r="82" spans="1:94" s="1" customFormat="1" ht="12.75">
      <c r="A82" s="276"/>
    </row>
    <row r="83" spans="1:94" s="1" customFormat="1" ht="12.75">
      <c r="A83" s="275"/>
    </row>
  </sheetData>
  <pageMargins left="0.75" right="0.75" top="1" bottom="1" header="0.5" footer="0.5"/>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2014-10-15T14:47:34Z</dcterms:created>
  <dcterms:modified xsi:type="dcterms:W3CDTF">2014-10-15T14:48:49Z</dcterms:modified>
</cp:coreProperties>
</file>