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0" yWindow="3180" windowWidth="11745" windowHeight="5205" tabRatio="706" activeTab="0"/>
  </bookViews>
  <sheets>
    <sheet name="Contents" sheetId="1" r:id="rId1"/>
    <sheet name="Notes" sheetId="2" r:id="rId2"/>
    <sheet name="T10.1" sheetId="3" r:id="rId3"/>
    <sheet name="T10.2" sheetId="4" r:id="rId4"/>
    <sheet name="T10.3" sheetId="5" r:id="rId5"/>
    <sheet name="T10.4" sheetId="6" r:id="rId6"/>
    <sheet name="T10.5" sheetId="7" r:id="rId7"/>
    <sheet name="T10.6a" sheetId="8" r:id="rId8"/>
    <sheet name="T10.6b" sheetId="9" r:id="rId9"/>
    <sheet name="Calcs 10.6" sheetId="10" r:id="rId10"/>
    <sheet name="T10.7" sheetId="11" r:id="rId11"/>
    <sheet name="T10.8" sheetId="12" r:id="rId12"/>
    <sheet name="Sheet1" sheetId="13" state="hidden" r:id="rId13"/>
  </sheets>
  <definedNames>
    <definedName name="_xlnm.Print_Area" localSheetId="12">'Sheet1'!$A$1:$L$23</definedName>
    <definedName name="_xlnm.Print_Area" localSheetId="2">'T10.1'!$A$1:$U$47</definedName>
    <definedName name="_xlnm.Print_Area" localSheetId="3">'T10.2'!$A$1:$G$17</definedName>
    <definedName name="_xlnm.Print_Area" localSheetId="5">'T10.4'!$A$1:$K$14</definedName>
    <definedName name="_xlnm.Print_Area" localSheetId="7">'T10.6a'!$A$1:$AE$23</definedName>
    <definedName name="_xlnm.Print_Area" localSheetId="10">'T10.7'!$A$1:$AF$41</definedName>
  </definedNames>
  <calcPr fullCalcOnLoad="1"/>
</workbook>
</file>

<file path=xl/sharedStrings.xml><?xml version="1.0" encoding="utf-8"?>
<sst xmlns="http://schemas.openxmlformats.org/spreadsheetml/2006/main" count="564" uniqueCount="370">
  <si>
    <t>Total</t>
  </si>
  <si>
    <t>£ thousand at outturn prices</t>
  </si>
  <si>
    <t>Highlands and Islands Airports Ltd</t>
  </si>
  <si>
    <t>Caledonian MacBrayne Ltd</t>
  </si>
  <si>
    <t>Road lighting</t>
  </si>
  <si>
    <t>Parking</t>
  </si>
  <si>
    <t>Concessionary fares</t>
  </si>
  <si>
    <t>Fife</t>
  </si>
  <si>
    <t>Highland</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</si>
  <si>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</si>
  <si>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</si>
  <si>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</si>
  <si>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</si>
  <si>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</si>
  <si>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</si>
  <si>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</si>
  <si>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</si>
  <si>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</si>
  <si>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</si>
  <si>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</si>
  <si>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</si>
  <si>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</si>
  <si>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Glasgow City</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</si>
  <si>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</si>
  <si>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</si>
  <si>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</si>
  <si>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</si>
  <si>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</si>
  <si>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</si>
  <si>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</si>
  <si>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</si>
  <si>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</si>
  <si>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</si>
  <si>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</si>
  <si>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</si>
  <si>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</si>
  <si>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</si>
  <si>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</si>
  <si>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</si>
  <si>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t>
  </si>
  <si>
    <t>Roads</t>
  </si>
  <si>
    <t>Category of expenditure</t>
  </si>
  <si>
    <t>..</t>
  </si>
  <si>
    <t>Tay Bridge</t>
  </si>
  <si>
    <t>Bus and coach fares</t>
  </si>
  <si>
    <t>Other travel and transport</t>
  </si>
  <si>
    <t>All tax</t>
  </si>
  <si>
    <t>Duty</t>
  </si>
  <si>
    <t>All tax as a % of price</t>
  </si>
  <si>
    <t xml:space="preserve">All tax </t>
  </si>
  <si>
    <t>of which:</t>
  </si>
  <si>
    <t>£ million at outturn prices</t>
  </si>
  <si>
    <t>Eilean Siar</t>
  </si>
  <si>
    <t>Authority</t>
  </si>
  <si>
    <t xml:space="preserve">      </t>
  </si>
  <si>
    <t>Petrol and Oil</t>
  </si>
  <si>
    <t>Tax and Insurance</t>
  </si>
  <si>
    <t>Rail fares</t>
  </si>
  <si>
    <t>Motoring Expenditure</t>
  </si>
  <si>
    <t>Purchase of Motor Vehicle</t>
  </si>
  <si>
    <t>Maintenance of Motor vehicles</t>
  </si>
  <si>
    <t>Fares and other travel costs</t>
  </si>
  <si>
    <t>Rail Fares</t>
  </si>
  <si>
    <t>Bus and Coach Fares</t>
  </si>
  <si>
    <t>data from rachel Kirk ONS (020 7533 5863)</t>
  </si>
  <si>
    <t>1989=100</t>
  </si>
  <si>
    <t>1987=100</t>
  </si>
  <si>
    <t>Bus and Coach fares</t>
  </si>
  <si>
    <t>Retail Prices Index (all items)</t>
  </si>
  <si>
    <t>Transport components of the RPI:</t>
  </si>
  <si>
    <t>Motoring expenditure</t>
  </si>
  <si>
    <t>Purchase of motor vehicles</t>
  </si>
  <si>
    <t>Maintenance of motor vehicles</t>
  </si>
  <si>
    <t>Petrol and oil</t>
  </si>
  <si>
    <t>Vehicle tax and Insurance</t>
  </si>
  <si>
    <t>Other travel costs</t>
  </si>
  <si>
    <t>School crossing patrols</t>
  </si>
  <si>
    <t>2002-03</t>
  </si>
  <si>
    <t>North East Operating Company</t>
  </si>
  <si>
    <t>North West Operating Company</t>
  </si>
  <si>
    <t>South East Operating Company</t>
  </si>
  <si>
    <t>South West Operating Company</t>
  </si>
  <si>
    <t>Structural, environmental and safety maintenance and routine repairs</t>
  </si>
  <si>
    <t>Lighting</t>
  </si>
  <si>
    <t>Other</t>
  </si>
  <si>
    <t>Parking Services</t>
  </si>
  <si>
    <t>2003-04</t>
  </si>
  <si>
    <t>1.  For the purpose of maintenance from 2001-02, the trunk road network was sub-divided into 4 operating units (see Notes)</t>
  </si>
  <si>
    <t>Total Household Expenditure</t>
  </si>
  <si>
    <t>Transport as % of total exp</t>
  </si>
  <si>
    <t>Expenditure on transport within the Scottish Ministers' responsibility</t>
  </si>
  <si>
    <t>Total capital and current (a)</t>
  </si>
  <si>
    <t>Total (b)</t>
  </si>
  <si>
    <t>Winter mainte-nance</t>
  </si>
  <si>
    <t>Purchase of vehicles</t>
  </si>
  <si>
    <t>Purchase of new cars and vans</t>
  </si>
  <si>
    <t>Purchase of second hand cars or vans</t>
  </si>
  <si>
    <t>Purchase of motorcycles and other vehicles</t>
  </si>
  <si>
    <t>Operation of personal transport</t>
  </si>
  <si>
    <t>Spares and accessories</t>
  </si>
  <si>
    <t>Petrol, diesel and other motor oils</t>
  </si>
  <si>
    <t>Repairs and servicing</t>
  </si>
  <si>
    <t>Other motoring costs</t>
  </si>
  <si>
    <t>Transport services</t>
  </si>
  <si>
    <t>Rail and tube fares</t>
  </si>
  <si>
    <t>Combined fares</t>
  </si>
  <si>
    <t>[0.10]</t>
  </si>
  <si>
    <t>Total Transport Expenditure</t>
  </si>
  <si>
    <t>[0.50]</t>
  </si>
  <si>
    <t>Contributions to passenger transport</t>
  </si>
  <si>
    <t>HITRANS</t>
  </si>
  <si>
    <t>NESTRANS</t>
  </si>
  <si>
    <t>SESTRAN</t>
  </si>
  <si>
    <t>TACTRAN</t>
  </si>
  <si>
    <t>SWESTRANS</t>
  </si>
  <si>
    <t>Road maintenance (incl winter maintenance)</t>
  </si>
  <si>
    <t>[0.20]</t>
  </si>
  <si>
    <t>Network and Traffic Management</t>
  </si>
  <si>
    <t>Bridges</t>
  </si>
  <si>
    <t>Parking services</t>
  </si>
  <si>
    <t>Total Roads and Transport</t>
  </si>
  <si>
    <t>SPT</t>
  </si>
  <si>
    <t>ZetTrans</t>
  </si>
  <si>
    <t>Total Ministers' resp. (sum of a and b)</t>
  </si>
  <si>
    <t>Construction</t>
  </si>
  <si>
    <t>Rail</t>
  </si>
  <si>
    <t>Other Public Transport</t>
  </si>
  <si>
    <t>2006-08</t>
  </si>
  <si>
    <t>2007-09</t>
  </si>
  <si>
    <t>2008-10</t>
  </si>
  <si>
    <t>[0.30]</t>
  </si>
  <si>
    <t>Derv</t>
  </si>
  <si>
    <t>Premium Unleaded</t>
  </si>
  <si>
    <t>Ex VAT</t>
  </si>
  <si>
    <t>Ex VAT &amp; Duty</t>
  </si>
  <si>
    <t>Typical retail prices of petroleum products and a crude oil price index</t>
  </si>
  <si>
    <t>Premium unleaded</t>
  </si>
  <si>
    <t>Vat</t>
  </si>
  <si>
    <t>All duty</t>
  </si>
  <si>
    <t>Diesel</t>
  </si>
  <si>
    <t>Note: Insert figures from DECC spreadsheet here.</t>
  </si>
  <si>
    <t>Source: DECC - Not National Statistics</t>
  </si>
  <si>
    <t>January</t>
  </si>
  <si>
    <t>February</t>
  </si>
  <si>
    <t>March</t>
  </si>
  <si>
    <t>April</t>
  </si>
  <si>
    <t>May</t>
  </si>
  <si>
    <t>June</t>
  </si>
  <si>
    <t>July</t>
  </si>
  <si>
    <t>August</t>
  </si>
  <si>
    <t>September</t>
  </si>
  <si>
    <t xml:space="preserve">October </t>
  </si>
  <si>
    <t xml:space="preserve">November </t>
  </si>
  <si>
    <t>December</t>
  </si>
  <si>
    <t>Unleaded</t>
  </si>
  <si>
    <r>
      <t xml:space="preserve">Unleaded </t>
    </r>
    <r>
      <rPr>
        <b/>
        <vertAlign val="superscript"/>
        <sz val="12"/>
        <rFont val="Arial"/>
        <family val="2"/>
      </rPr>
      <t>1</t>
    </r>
  </si>
  <si>
    <t>Note: Data for earlier years can be found on the DECC website http://www.decc.gov.uk/assets/decc/statistics/source/prices/qep411.xls</t>
  </si>
  <si>
    <t>index:  13 January 1987 = 100</t>
  </si>
  <si>
    <t>2009-11</t>
  </si>
  <si>
    <t xml:space="preserve">Current </t>
  </si>
  <si>
    <t>2010-12</t>
  </si>
  <si>
    <t>Constant prices - Adjusted for general inflation using all items RPI</t>
  </si>
  <si>
    <t>Major public transport projects</t>
  </si>
  <si>
    <t xml:space="preserve">Capital Maintenance </t>
  </si>
  <si>
    <t>2.  These figures do not include costs for expenditure outside Operating Company control i.e. (Traffic Scotland Operations, PAG contract etc).</t>
  </si>
  <si>
    <t>Price                pence</t>
  </si>
  <si>
    <t>2011-13</t>
  </si>
  <si>
    <t>[0.00]</t>
  </si>
  <si>
    <t>Source: Transport Scotland</t>
  </si>
  <si>
    <t>Source: Office for National Statistics</t>
  </si>
  <si>
    <r>
      <rPr>
        <b/>
        <sz val="12"/>
        <rFont val="Arial"/>
        <family val="2"/>
      </rPr>
      <t>Table 10.7</t>
    </r>
    <r>
      <rPr>
        <sz val="12"/>
        <rFont val="Arial"/>
        <family val="2"/>
      </rPr>
      <t xml:space="preserve"> </t>
    </r>
    <r>
      <rPr>
        <sz val="13"/>
        <rFont val="Arial"/>
        <family val="2"/>
      </rPr>
      <t xml:space="preserve"> Transport components of the Retail Prices Index, UK</t>
    </r>
  </si>
  <si>
    <t>2012-14</t>
  </si>
  <si>
    <t>Contents</t>
  </si>
  <si>
    <t>Expenditure on transport within the Scottish Ministers' responsibility, and expenditure on transport controlled by local authorities</t>
  </si>
  <si>
    <t>Table 10.1</t>
  </si>
  <si>
    <t>Table 10.2</t>
  </si>
  <si>
    <t>Table 10.3</t>
  </si>
  <si>
    <t>Table 10.4</t>
  </si>
  <si>
    <t>Table 10.5</t>
  </si>
  <si>
    <t>Table 10.6</t>
  </si>
  <si>
    <t>Table 10.7</t>
  </si>
  <si>
    <t>Table 10.8</t>
  </si>
  <si>
    <t xml:space="preserve"> Petrol and diesel prices per litre (year and month), GB</t>
  </si>
  <si>
    <t>Transport components of the Retail Prices Index, UK</t>
  </si>
  <si>
    <t>Average weekly household expenditure in Scotland on transport and vehicles (£)</t>
  </si>
  <si>
    <t>[1.00]</t>
  </si>
  <si>
    <t>[1.40]</t>
  </si>
  <si>
    <t>3. The Forth Bridge Operating Contract commenced on 1 June 2015</t>
  </si>
  <si>
    <t>[1.30]</t>
  </si>
  <si>
    <t>Total Expenditure to be met from Capital Resources</t>
  </si>
  <si>
    <t xml:space="preserve">              ..</t>
  </si>
  <si>
    <t>[1.10]</t>
  </si>
  <si>
    <t xml:space="preserve">New construction and improvement </t>
  </si>
  <si>
    <t xml:space="preserve">Other investment </t>
  </si>
  <si>
    <r>
      <t xml:space="preserve">Table 10.1 </t>
    </r>
    <r>
      <rPr>
        <sz val="13"/>
        <rFont val="Arial"/>
        <family val="2"/>
      </rPr>
      <t xml:space="preserve"> Expenditure on transport within the Scottish Ministers' responsibility, and local government expenditure on Roads and Transport</t>
    </r>
  </si>
  <si>
    <t>Total Gross Capital Expenditure</t>
  </si>
  <si>
    <t>Total Net Revenue Expenditure</t>
  </si>
  <si>
    <t>Local Authority</t>
  </si>
  <si>
    <r>
      <t>Local government gross capital expenditure on Roads and Transport</t>
    </r>
    <r>
      <rPr>
        <b/>
        <i/>
        <vertAlign val="superscript"/>
        <sz val="12"/>
        <rFont val="Arial"/>
        <family val="2"/>
      </rPr>
      <t xml:space="preserve"> </t>
    </r>
  </si>
  <si>
    <t xml:space="preserve"> Net expenditure on management and maintenance of motorways and trunk roads by Operating Companies, 2019-20</t>
  </si>
  <si>
    <t>Net revenue expenditure on roads and transport (excluding loan charges) by Councils , by type, 2020-21</t>
  </si>
  <si>
    <t>Service breakdown of Local Authorities' gross capital expenditure 2020-21</t>
  </si>
  <si>
    <t>Gross capital account expenditure on local authority roads and transport by Councils and Boards, by type, 2020-21</t>
  </si>
  <si>
    <t>Index: 2011=100</t>
  </si>
  <si>
    <t>Intangible
Assets</t>
  </si>
  <si>
    <t>Third Party Capital Projects Funded from Borrowing</t>
  </si>
  <si>
    <t>Third Party Capital Projects Funded from Capital Grant</t>
  </si>
  <si>
    <t>Other
Public Transport</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</si>
  <si>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</si>
  <si>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</si>
  <si>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</si>
  <si>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</si>
  <si>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</si>
  <si>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</si>
  <si>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</si>
  <si>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</si>
  <si>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</si>
  <si>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</si>
  <si>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</si>
  <si>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</si>
  <si>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note 9</t>
  </si>
  <si>
    <t>note 10</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</si>
  <si>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</si>
  <si>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</si>
  <si>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note 11</t>
  </si>
  <si>
    <t>note 12</t>
  </si>
  <si>
    <t>note 13</t>
  </si>
  <si>
    <t>note 14</t>
  </si>
  <si>
    <t>note 15</t>
  </si>
  <si>
    <t>note 16</t>
  </si>
  <si>
    <t>Forth Replacement Crossing</t>
  </si>
  <si>
    <t>Routine and winter maintenance etc</t>
  </si>
  <si>
    <t>Design, build, finance, operate payments</t>
  </si>
  <si>
    <t>[unavailable]</t>
  </si>
  <si>
    <t>Network and traffic management  (other than school crossing patrols)</t>
  </si>
  <si>
    <t>Capital [note 1]</t>
  </si>
  <si>
    <t>New construction and improvements [note 1]</t>
  </si>
  <si>
    <t>Capital maintenance [note 2]</t>
  </si>
  <si>
    <t>Network Strengthening and Improvements [note 3]</t>
  </si>
  <si>
    <t>Other [note 4]</t>
  </si>
  <si>
    <t>Local government net revenue expenditure on Roads and Transport, excluding loan charges [note 5] [note 6]</t>
  </si>
  <si>
    <t>Scottish Canals [note 7]</t>
  </si>
  <si>
    <t>Rail Services in Scotland [note 7]</t>
  </si>
  <si>
    <t>Northern Isles Ferries [note 8]</t>
  </si>
  <si>
    <t>Bus Service Operators Grant [note 8]</t>
  </si>
  <si>
    <t>Freight Facilities Grant [note 8]</t>
  </si>
  <si>
    <t>Integrated Transport Fund [note 8]</t>
  </si>
  <si>
    <t>National Concessionary Travel schemes (including Smartcards) [note 9]</t>
  </si>
  <si>
    <t>Motorways and trunk roads [note 13]</t>
  </si>
  <si>
    <t>2000-01</t>
  </si>
  <si>
    <t>2004-05</t>
  </si>
  <si>
    <t>2005-06</t>
  </si>
  <si>
    <t>2006-07</t>
  </si>
  <si>
    <t>2007-08</t>
  </si>
  <si>
    <t>2008-09</t>
  </si>
  <si>
    <t>2009-10</t>
  </si>
  <si>
    <t>2010-11</t>
  </si>
  <si>
    <t>2011-12</t>
  </si>
  <si>
    <t>2012-13</t>
  </si>
  <si>
    <t>2013-14</t>
  </si>
  <si>
    <t>2014-15</t>
  </si>
  <si>
    <t>2015-16</t>
  </si>
  <si>
    <t>2016-17</t>
  </si>
  <si>
    <t>2019-20</t>
  </si>
  <si>
    <t>2020-21</t>
  </si>
  <si>
    <t>2001-02 [note 14]</t>
  </si>
  <si>
    <t>Central Government support to transport industries</t>
  </si>
  <si>
    <t>Type of expenditure</t>
  </si>
  <si>
    <t>Operating company</t>
  </si>
  <si>
    <t>Local Authority public transport</t>
  </si>
  <si>
    <t>Other non Local Authority public transport</t>
  </si>
  <si>
    <t>Non - Local Authority concessionary fares [note 16]</t>
  </si>
  <si>
    <r>
      <t xml:space="preserve">Table 10.2  </t>
    </r>
    <r>
      <rPr>
        <sz val="13"/>
        <rFont val="Arial"/>
        <family val="2"/>
      </rPr>
      <t xml:space="preserve"> Net expenditure on management and maintenance of motorways and trunk roads by Operating Companies [note 12], 2019-20</t>
    </r>
  </si>
  <si>
    <t>Current Routine, Cyclical and Winter Maintenance and Network Management [note 13]</t>
  </si>
  <si>
    <t>Forth Bridges Operating Company [note 14]</t>
  </si>
  <si>
    <t>For the purpose of maintenance from 2001-02, the trunk road network was sub-divided into 4 operating units (see Notes)</t>
  </si>
  <si>
    <t>These figures do not include costs for expenditure outside Operating Company control i.e. (Traffic Scotland Operations, PAG contract etc).</t>
  </si>
  <si>
    <t>The Forth Bridge Operating Contract commenced on 1 June 2015</t>
  </si>
  <si>
    <t>Support services costs, such as IT, HR, Legal etc., are included under the relevant subservice</t>
  </si>
  <si>
    <t xml:space="preserve">The Scottish National Concessionary Travel bus scheme was introduced in April 2006 and administered by Transport Scotland, therefore local authority figures   no longer cover bus travel but cover rail, subway, ferry  and some taxi schemes. Further statistics on concessionary travel can be found in table 11.29. </t>
  </si>
  <si>
    <t>Includes all costs related to the construction of Major Road Projects.</t>
  </si>
  <si>
    <t>Includes all costs in relation to the reconstruction and overlay of road network. Figures for  2001/02 - 2007/08 have been moved to current expenditure  to reflect changes in recording practices.</t>
  </si>
  <si>
    <t>Includes all costs in relation to Roads and Bridges Network Strengthening and Minor Improvements that are not classed as Capitalised Maintenance.  Figures for 2008-09 onwards have been amended to include money moved from capital to current expenditure to reflect changes to recording practices.</t>
  </si>
  <si>
    <t>Includes subsidies for the Community Transport Association, piers, harbours, road safety, safer routes to schools and additional concessionary fares  support to Local Authorities (prior to 2007).</t>
  </si>
  <si>
    <t>The revenue account figures are reported on an accruals basis (i.e. reflected in the accounts of the period in which they take place).</t>
  </si>
  <si>
    <t>Includes support for LA and non-LA transport undertakings.</t>
  </si>
  <si>
    <t xml:space="preserve">SG took responsibility for these areas in 2001-02.  In respect of rail services in Scotland for rail passenger services, and from 2006-07 it includes funding for Network Rail in Scotland (which was previously the British Waterways renamed Scottish Canals following split.responsibility of the Department for Transport).  </t>
  </si>
  <si>
    <t>Separate figures for each of these categories were not available prior to 2003 -04</t>
  </si>
  <si>
    <t>The NCT schemes were introduced in April 2006. From April 2010 NCT electronic (Smartcards) required on-board Smartcard equipment.  2013/14 NCT schemes included £1.7m transitional aid via s38 of the Transport Scotland Act 2001. (NB 2012/13 spend included £13m transitional aid in total.)</t>
  </si>
  <si>
    <t>From 2001-02 onwards these figures are on an accruals basis and for the years prior to 2001-02 are on a cash basis but do not include depreciation</t>
  </si>
  <si>
    <t>From 2001-02 onwards administration costs are included within various services.</t>
  </si>
  <si>
    <t>Tangible Fixed Assets Acquisition of land, leases, existing buildings or works</t>
  </si>
  <si>
    <t>Tangible Fixed Assets  New construction, conversions and enhancement to existing buildings</t>
  </si>
  <si>
    <t>Tangible Fixed Assets Vehicles, Plant, machinery and Equipment</t>
  </si>
  <si>
    <t>note 17</t>
  </si>
  <si>
    <t>Capital Expenditure is recorded on a accruals basis (not cash) and includes Capital Funded from Current Revenue.</t>
  </si>
  <si>
    <t>note 18</t>
  </si>
  <si>
    <t>note 19</t>
  </si>
  <si>
    <t>note 20</t>
  </si>
  <si>
    <t>note 21</t>
  </si>
  <si>
    <t>note 22</t>
  </si>
  <si>
    <r>
      <t xml:space="preserve">Table 10.6a </t>
    </r>
    <r>
      <rPr>
        <sz val="13"/>
        <rFont val="Arial"/>
        <family val="2"/>
      </rPr>
      <t xml:space="preserve">  Petrol and diesel prices and duties per litre (year average), GB [note 18]</t>
    </r>
  </si>
  <si>
    <t>Unleaded Petrol [note 19]</t>
  </si>
  <si>
    <t>VAT [note 20]</t>
  </si>
  <si>
    <t>Diesel (derv) [note 21] [note 22]</t>
  </si>
  <si>
    <t>Type of fuel</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</si>
  <si>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</si>
  <si>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</si>
  <si>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</si>
  <si>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</si>
  <si>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</si>
  <si>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</si>
  <si>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</si>
  <si>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</si>
  <si>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</si>
  <si>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</si>
  <si>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</si>
  <si>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</si>
  <si>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</si>
  <si>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</si>
  <si>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</si>
  <si>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</si>
  <si>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</si>
  <si>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</si>
  <si>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</si>
  <si>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</si>
  <si>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</si>
  <si>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</si>
  <si>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</si>
  <si>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</si>
  <si>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</si>
  <si>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</si>
  <si>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</si>
  <si>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</si>
  <si>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</si>
  <si>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</si>
  <si>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</si>
  <si>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note 23</t>
  </si>
  <si>
    <t>note 24</t>
  </si>
  <si>
    <t>From June 2001 Premium unleaded prices represent Ultra Low Sulphur Petrol (ULSP) which now accounts for virtually all Premium unleaded sold.</t>
  </si>
  <si>
    <r>
      <t xml:space="preserve">Table 10.6b </t>
    </r>
    <r>
      <rPr>
        <sz val="13"/>
        <rFont val="Arial"/>
        <family val="2"/>
      </rPr>
      <t xml:space="preserve">  Petrol and diesel prices per litre (year and month), GB [note 23] [note24]</t>
    </r>
  </si>
  <si>
    <t>Retail Prices Index (all items) Transport components of the RPI</t>
  </si>
  <si>
    <t>Transport expenditure</t>
  </si>
  <si>
    <t>note 25</t>
  </si>
  <si>
    <t>note 26</t>
  </si>
  <si>
    <t>note 27</t>
  </si>
  <si>
    <r>
      <t xml:space="preserve">Table 10.8 </t>
    </r>
    <r>
      <rPr>
        <sz val="12"/>
        <rFont val="Arial"/>
        <family val="2"/>
      </rPr>
      <t xml:space="preserve"> Average weekly household expenditure in Scotland on transport and vehicles (£) [note 25]</t>
    </r>
  </si>
  <si>
    <t xml:space="preserve">2001-02 to  2003-04 average [note 26] </t>
  </si>
  <si>
    <t>2002-03 to  2004-05 average [note 26]</t>
  </si>
  <si>
    <t>2003-04 to  2005-06 average [note 26]</t>
  </si>
  <si>
    <r>
      <t xml:space="preserve">2014-16 </t>
    </r>
    <r>
      <rPr>
        <b/>
        <vertAlign val="superscript"/>
        <sz val="12"/>
        <rFont val="Arial"/>
        <family val="2"/>
      </rPr>
      <t xml:space="preserve"> </t>
    </r>
    <r>
      <rPr>
        <b/>
        <sz val="12"/>
        <rFont val="Arial"/>
        <family val="2"/>
      </rPr>
      <t>[note 27]</t>
    </r>
  </si>
  <si>
    <t>2016-18 [note 27]</t>
  </si>
  <si>
    <t>2017-19 [note 27]</t>
  </si>
  <si>
    <t>2018-20 [note 27]</t>
  </si>
  <si>
    <t>2015-17 [note 27]</t>
  </si>
  <si>
    <t>DTI discontinued publishing the price of LRP from September 2005, due to the low volume of sales. June  figures for 4 star Lead Replacement Petrol (LRP) are available in previous editions of STS.</t>
  </si>
  <si>
    <t>VAT is rebated to business.  From 1 April 1991 it was 17.5%, 15% in 2009, 17.5% in 2010 and 20% from 2011.</t>
  </si>
  <si>
    <t>Diesel-engined road vehicle fuel (derv).</t>
  </si>
  <si>
    <t>From June 2000, the figures are for ultra low sulphur diesel (ULSD) which now accounts for virtually all diesel sold.</t>
  </si>
  <si>
    <t>Based on weighted data and including children's expenditure.</t>
  </si>
  <si>
    <t>The figures in this column refer to the average expenditure over the three financial year periods to reduce the effect of the sampling errors</t>
  </si>
  <si>
    <t>ONS have changed the reporting period from calendar years to financial years . Users should exercise caution when making comparisons with previous years.</t>
  </si>
  <si>
    <t>2017-18</t>
  </si>
  <si>
    <t>2018-19</t>
  </si>
  <si>
    <t>Source: Expenditure on a and b above provided by Transport Scotland - Not National Statistics; Local Government figures are from Scottish Government LFR CR / CR Final and LFR 05 respectively</t>
  </si>
  <si>
    <r>
      <t>Table 10.3:</t>
    </r>
    <r>
      <rPr>
        <sz val="13"/>
        <rFont val="Arial"/>
        <family val="2"/>
      </rPr>
      <t xml:space="preserve"> Local government net revenue expenditure on Roads and Transport, excluding loan charges, in 2020-21 by subservice and local authority, £ thousands [note 15]</t>
    </r>
  </si>
  <si>
    <t>Source: Scottish Government Local Financial Returns 2020-21, LFR 05</t>
  </si>
  <si>
    <t>Source: Scottish Government Local Financial Returns 2020-21, LFR CR</t>
  </si>
  <si>
    <r>
      <t xml:space="preserve">Table 10.4: </t>
    </r>
    <r>
      <rPr>
        <sz val="13"/>
        <rFont val="Arial"/>
        <family val="2"/>
      </rPr>
      <t>Service breakdown of local authorities' total expenditure on Roads and Transport to be met from capital resources in 2020-21, £ thousands [note 17]</t>
    </r>
  </si>
  <si>
    <r>
      <t xml:space="preserve">Table 10.5: </t>
    </r>
    <r>
      <rPr>
        <sz val="13"/>
        <rFont val="Arial"/>
        <family val="2"/>
      </rPr>
      <t>Local government total expenditure on Roads and Transport to be met from capital resources in 2020-21 by subservice and local authority, £ thousands [note 17]</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</si>
</sst>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_ ;\-#,##0\ "/>
    <numFmt numFmtId="168" formatCode="_-#,##0_-;\-#,##0_-;_-* &quot;-&quot;_-;_-@_-"/>
    <numFmt numFmtId="169" formatCode="0.0&quot;0&quot;"/>
    <numFmt numFmtId="170" formatCode="0.0000"/>
    <numFmt numFmtId="171" formatCode="0.000"/>
    <numFmt numFmtId="172" formatCode="#,##0.0"/>
    <numFmt numFmtId="173" formatCode="0.&quot;0&quot;"/>
    <numFmt numFmtId="174" formatCode="[$-809]dd\ mmmm\ yyyy"/>
    <numFmt numFmtId="175" formatCode="_-* #,##0.000_-;\-* #,##0.000_-;_-* &quot;-&quot;??_-;_-@_-"/>
    <numFmt numFmtId="176" formatCode="0_ ;\-0\ "/>
    <numFmt numFmtId="177" formatCode="0.0000000"/>
    <numFmt numFmtId="178" formatCode="0.000000"/>
    <numFmt numFmtId="179" formatCode="0.00000"/>
    <numFmt numFmtId="180" formatCode="_-#,##0.0_-;\-#,##0.0_-;_-* &quot;-&quot;_-;_-@_-"/>
    <numFmt numFmtId="181" formatCode="#,##0,"/>
    <numFmt numFmtId="182" formatCode="0.00\ "/>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r"/>
    <numFmt numFmtId="190" formatCode="&quot;Yes&quot;;&quot;Yes&quot;;&quot;No&quot;"/>
    <numFmt numFmtId="191" formatCode="&quot;True&quot;;&quot;True&quot;;&quot;False&quot;"/>
    <numFmt numFmtId="192" formatCode="&quot;On&quot;;&quot;On&quot;;&quot;Off&quot;"/>
    <numFmt numFmtId="193" formatCode="[$€-2]\ #,##0.00_);[Red]\([$€-2]\ #,##0.00\)"/>
    <numFmt numFmtId="194" formatCode="General_)"/>
    <numFmt numFmtId="195" formatCode="&quot;[&quot;0.0&quot;0&quot;&quot;]&quot;"/>
    <numFmt numFmtId="196" formatCode="#,##0.00\r"/>
    <numFmt numFmtId="197" formatCode="0.0\ "/>
    <numFmt numFmtId="198" formatCode="@\ "/>
    <numFmt numFmtId="199" formatCode="0.00\ \ "/>
    <numFmt numFmtId="200" formatCode="#,##0.00\ "/>
    <numFmt numFmtId="201" formatCode="0\ \p;;;@&quot; p&quot;"/>
    <numFmt numFmtId="202" formatCode="0;;;@"/>
    <numFmt numFmtId="203" formatCode="0.0%"/>
    <numFmt numFmtId="204" formatCode="m\a\r"/>
    <numFmt numFmtId="205" formatCode="#,##0.0\ "/>
    <numFmt numFmtId="206" formatCode="0.000%"/>
    <numFmt numFmtId="207" formatCode="@\ \ "/>
    <numFmt numFmtId="208" formatCode="dd\-mmm\-yyyy"/>
    <numFmt numFmtId="209" formatCode="mmmm"/>
    <numFmt numFmtId="210" formatCode="mmmm\ \p"/>
    <numFmt numFmtId="211" formatCode="#,##0.0\r"/>
    <numFmt numFmtId="212" formatCode="mmm\ yy"/>
    <numFmt numFmtId="213" formatCode="0.000000000000000000000"/>
  </numFmts>
  <fonts count="122">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sz val="14"/>
      <name val="Arial"/>
      <family val="2"/>
    </font>
    <font>
      <sz val="12"/>
      <color indexed="56"/>
      <name val="Arial"/>
      <family val="2"/>
    </font>
    <font>
      <b/>
      <vertAlign val="superscript"/>
      <sz val="12"/>
      <name val="Arial"/>
      <family val="2"/>
    </font>
    <font>
      <i/>
      <sz val="12"/>
      <name val="Arial"/>
      <family val="2"/>
    </font>
    <font>
      <u val="single"/>
      <sz val="8"/>
      <color indexed="36"/>
      <name val="Arial"/>
      <family val="2"/>
    </font>
    <font>
      <u val="single"/>
      <sz val="8"/>
      <color indexed="12"/>
      <name val="Arial"/>
      <family val="2"/>
    </font>
    <font>
      <sz val="12"/>
      <color indexed="12"/>
      <name val="Arial"/>
      <family val="2"/>
    </font>
    <font>
      <i/>
      <sz val="12"/>
      <color indexed="12"/>
      <name val="Arial"/>
      <family val="2"/>
    </font>
    <font>
      <b/>
      <i/>
      <sz val="12"/>
      <name val="Arial"/>
      <family val="2"/>
    </font>
    <font>
      <sz val="8"/>
      <name val="Arial"/>
      <family val="2"/>
    </font>
    <font>
      <i/>
      <sz val="12"/>
      <color indexed="56"/>
      <name val="Arial"/>
      <family val="2"/>
    </font>
    <font>
      <b/>
      <sz val="16"/>
      <name val="Arial"/>
      <family val="2"/>
    </font>
    <font>
      <sz val="11"/>
      <name val="Arial"/>
      <family val="2"/>
    </font>
    <font>
      <b/>
      <sz val="13"/>
      <name val="Arial"/>
      <family val="2"/>
    </font>
    <font>
      <sz val="13"/>
      <name val="Arial"/>
      <family val="2"/>
    </font>
    <font>
      <b/>
      <sz val="12"/>
      <color indexed="12"/>
      <name val="Arial"/>
      <family val="2"/>
    </font>
    <font>
      <sz val="10"/>
      <color indexed="10"/>
      <name val="Arial"/>
      <family val="2"/>
    </font>
    <font>
      <b/>
      <sz val="9"/>
      <name val="Arial"/>
      <family val="2"/>
    </font>
    <font>
      <b/>
      <sz val="9"/>
      <color indexed="8"/>
      <name val="Arial"/>
      <family val="2"/>
    </font>
    <font>
      <sz val="10"/>
      <color indexed="56"/>
      <name val="Arial"/>
      <family val="2"/>
    </font>
    <font>
      <b/>
      <sz val="11"/>
      <name val="Arial"/>
      <family val="2"/>
    </font>
    <font>
      <i/>
      <sz val="11"/>
      <name val="Arial"/>
      <family val="2"/>
    </font>
    <font>
      <u val="single"/>
      <sz val="12"/>
      <color indexed="12"/>
      <name val="Arial"/>
      <family val="2"/>
    </font>
    <font>
      <sz val="10"/>
      <name val="Courier"/>
      <family val="3"/>
    </font>
    <font>
      <b/>
      <i/>
      <vertAlign val="superscript"/>
      <sz val="12"/>
      <name val="Arial"/>
      <family val="2"/>
    </font>
    <font>
      <sz val="9"/>
      <name val="Arial"/>
      <family val="2"/>
    </font>
    <font>
      <u val="single"/>
      <sz val="9"/>
      <color indexed="12"/>
      <name val="Arial"/>
      <family val="2"/>
    </font>
    <font>
      <u val="single"/>
      <sz val="10"/>
      <color indexed="12"/>
      <name val="Arial"/>
      <family val="2"/>
    </font>
    <font>
      <sz val="12"/>
      <color indexed="8"/>
      <name val="Arial"/>
      <family val="0"/>
    </font>
    <font>
      <sz val="15"/>
      <color indexed="8"/>
      <name val="Arial"/>
      <family val="0"/>
    </font>
    <font>
      <sz val="8.85"/>
      <color indexed="8"/>
      <name val="Arial"/>
      <family val="0"/>
    </font>
    <font>
      <sz val="14"/>
      <color indexed="8"/>
      <name val="Arial"/>
      <family val="0"/>
    </font>
    <font>
      <sz val="10"/>
      <color indexed="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10"/>
      <name val="Arial"/>
      <family val="2"/>
    </font>
    <font>
      <b/>
      <sz val="11"/>
      <color indexed="10"/>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62"/>
      <name val="Arial"/>
      <family val="2"/>
    </font>
    <font>
      <b/>
      <sz val="15"/>
      <color indexed="62"/>
      <name val="Calibri"/>
      <family val="2"/>
    </font>
    <font>
      <b/>
      <sz val="13"/>
      <color indexed="62"/>
      <name val="Arial"/>
      <family val="2"/>
    </font>
    <font>
      <b/>
      <sz val="13"/>
      <color indexed="62"/>
      <name val="Calibri"/>
      <family val="2"/>
    </font>
    <font>
      <b/>
      <sz val="11"/>
      <color indexed="62"/>
      <name val="Arial"/>
      <family val="2"/>
    </font>
    <font>
      <b/>
      <sz val="11"/>
      <color indexed="62"/>
      <name val="Calibri"/>
      <family val="2"/>
    </font>
    <font>
      <sz val="10"/>
      <color indexed="62"/>
      <name val="Arial"/>
      <family val="2"/>
    </font>
    <font>
      <sz val="11"/>
      <color indexed="62"/>
      <name val="Calibri"/>
      <family val="2"/>
    </font>
    <font>
      <sz val="11"/>
      <color indexed="10"/>
      <name val="Calibri"/>
      <family val="2"/>
    </font>
    <font>
      <sz val="10"/>
      <color indexed="19"/>
      <name val="Arial"/>
      <family val="2"/>
    </font>
    <font>
      <sz val="11"/>
      <color indexed="19"/>
      <name val="Calibri"/>
      <family val="2"/>
    </font>
    <font>
      <sz val="11"/>
      <color indexed="60"/>
      <name val="Calibri"/>
      <family val="2"/>
    </font>
    <font>
      <b/>
      <sz val="10"/>
      <color indexed="63"/>
      <name val="Arial"/>
      <family val="2"/>
    </font>
    <font>
      <b/>
      <sz val="11"/>
      <color indexed="63"/>
      <name val="Calibri"/>
      <family val="2"/>
    </font>
    <font>
      <b/>
      <sz val="18"/>
      <color indexed="62"/>
      <name val="Cambria"/>
      <family val="2"/>
    </font>
    <font>
      <sz val="18"/>
      <color indexed="62"/>
      <name val="Cambria"/>
      <family val="2"/>
    </font>
    <font>
      <b/>
      <sz val="10"/>
      <color indexed="8"/>
      <name val="Arial"/>
      <family val="2"/>
    </font>
    <font>
      <b/>
      <sz val="11"/>
      <color indexed="8"/>
      <name val="Calibri"/>
      <family val="2"/>
    </font>
    <font>
      <sz val="10"/>
      <color indexed="12"/>
      <name val="Arial"/>
      <family val="2"/>
    </font>
    <font>
      <sz val="12"/>
      <color indexed="10"/>
      <name val="Arial"/>
      <family val="2"/>
    </font>
    <font>
      <i/>
      <sz val="10"/>
      <color indexed="10"/>
      <name val="Arial"/>
      <family val="2"/>
    </font>
    <font>
      <b/>
      <sz val="12"/>
      <color indexed="10"/>
      <name val="Arial"/>
      <family val="2"/>
    </font>
    <font>
      <b/>
      <sz val="15"/>
      <color indexed="8"/>
      <name val="Arial"/>
      <family val="2"/>
    </font>
    <font>
      <b/>
      <sz val="12"/>
      <color indexed="8"/>
      <name val="Arial"/>
      <family val="2"/>
    </font>
    <font>
      <b/>
      <sz val="16"/>
      <color indexed="8"/>
      <name val="Arial"/>
      <family val="0"/>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1"/>
      <color rgb="FF9C5700"/>
      <name val="Calibri"/>
      <family val="2"/>
    </font>
    <font>
      <sz val="12"/>
      <color theme="1"/>
      <name val="Arial"/>
      <family val="2"/>
    </font>
    <font>
      <b/>
      <sz val="10"/>
      <color rgb="FF3F3F3F"/>
      <name val="Arial"/>
      <family val="2"/>
    </font>
    <font>
      <b/>
      <sz val="11"/>
      <color rgb="FF3F3F3F"/>
      <name val="Calibri"/>
      <family val="2"/>
    </font>
    <font>
      <b/>
      <sz val="18"/>
      <color theme="3"/>
      <name val="Cambria"/>
      <family val="2"/>
    </font>
    <font>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0"/>
      <color rgb="FF0000FF"/>
      <name val="Arial"/>
      <family val="2"/>
    </font>
    <font>
      <b/>
      <sz val="12"/>
      <color rgb="FF0000FF"/>
      <name val="Arial"/>
      <family val="2"/>
    </font>
    <font>
      <sz val="12"/>
      <color rgb="FF0000FF"/>
      <name val="Arial"/>
      <family val="2"/>
    </font>
    <font>
      <sz val="12"/>
      <color rgb="FFFF0000"/>
      <name val="Arial"/>
      <family val="2"/>
    </font>
    <font>
      <i/>
      <sz val="10"/>
      <color rgb="FFFF0000"/>
      <name val="Arial"/>
      <family val="2"/>
    </font>
    <font>
      <b/>
      <sz val="12"/>
      <color rgb="FFFF0000"/>
      <name val="Arial"/>
      <family val="2"/>
    </font>
    <font>
      <b/>
      <sz val="15"/>
      <color rgb="FF000000"/>
      <name val="Arial"/>
      <family val="2"/>
    </font>
    <font>
      <sz val="12"/>
      <color rgb="FF000000"/>
      <name val="Arial"/>
      <family val="2"/>
    </font>
    <font>
      <b/>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theme="4" tint="0.39998000860214233"/>
      </left>
      <right/>
      <top style="thin">
        <color theme="4" tint="0.39998000860214233"/>
      </top>
      <bottom>
        <color indexed="63"/>
      </bottom>
    </border>
  </borders>
  <cellStyleXfs count="1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77"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7"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7"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7"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7"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7"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7"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7"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7"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7"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7"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7"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78" fillId="14" borderId="0" applyNumberFormat="0" applyBorder="0" applyAlignment="0" applyProtection="0"/>
    <xf numFmtId="0" fontId="80" fillId="14" borderId="0" applyNumberFormat="0" applyBorder="0" applyAlignment="0" applyProtection="0"/>
    <xf numFmtId="0" fontId="79"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78" fillId="15" borderId="0" applyNumberFormat="0" applyBorder="0" applyAlignment="0" applyProtection="0"/>
    <xf numFmtId="0" fontId="80" fillId="15" borderId="0" applyNumberFormat="0" applyBorder="0" applyAlignment="0" applyProtection="0"/>
    <xf numFmtId="0" fontId="79"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78" fillId="16" borderId="0" applyNumberFormat="0" applyBorder="0" applyAlignment="0" applyProtection="0"/>
    <xf numFmtId="0" fontId="80" fillId="16" borderId="0" applyNumberFormat="0" applyBorder="0" applyAlignment="0" applyProtection="0"/>
    <xf numFmtId="0" fontId="79"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78" fillId="17" borderId="0" applyNumberFormat="0" applyBorder="0" applyAlignment="0" applyProtection="0"/>
    <xf numFmtId="0" fontId="80" fillId="17" borderId="0" applyNumberFormat="0" applyBorder="0" applyAlignment="0" applyProtection="0"/>
    <xf numFmtId="0" fontId="79"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78" fillId="18" borderId="0" applyNumberFormat="0" applyBorder="0" applyAlignment="0" applyProtection="0"/>
    <xf numFmtId="0" fontId="80" fillId="18" borderId="0" applyNumberFormat="0" applyBorder="0" applyAlignment="0" applyProtection="0"/>
    <xf numFmtId="0" fontId="79"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78" fillId="19" borderId="0" applyNumberFormat="0" applyBorder="0" applyAlignment="0" applyProtection="0"/>
    <xf numFmtId="0" fontId="80" fillId="19" borderId="0" applyNumberFormat="0" applyBorder="0" applyAlignment="0" applyProtection="0"/>
    <xf numFmtId="0" fontId="79" fillId="20" borderId="0" applyNumberFormat="0" applyBorder="0" applyAlignment="0" applyProtection="0"/>
    <xf numFmtId="0" fontId="80" fillId="20" borderId="0" applyNumberFormat="0" applyBorder="0" applyAlignment="0" applyProtection="0"/>
    <xf numFmtId="0" fontId="79" fillId="21" borderId="0" applyNumberFormat="0" applyBorder="0" applyAlignment="0" applyProtection="0"/>
    <xf numFmtId="0" fontId="80" fillId="21" borderId="0" applyNumberFormat="0" applyBorder="0" applyAlignment="0" applyProtection="0"/>
    <xf numFmtId="0" fontId="79" fillId="22" borderId="0" applyNumberFormat="0" applyBorder="0" applyAlignment="0" applyProtection="0"/>
    <xf numFmtId="0" fontId="80" fillId="22" borderId="0" applyNumberFormat="0" applyBorder="0" applyAlignment="0" applyProtection="0"/>
    <xf numFmtId="0" fontId="79" fillId="23" borderId="0" applyNumberFormat="0" applyBorder="0" applyAlignment="0" applyProtection="0"/>
    <xf numFmtId="0" fontId="80" fillId="23" borderId="0" applyNumberFormat="0" applyBorder="0" applyAlignment="0" applyProtection="0"/>
    <xf numFmtId="0" fontId="79" fillId="24" borderId="0" applyNumberFormat="0" applyBorder="0" applyAlignment="0" applyProtection="0"/>
    <xf numFmtId="0" fontId="80" fillId="24" borderId="0" applyNumberFormat="0" applyBorder="0" applyAlignment="0" applyProtection="0"/>
    <xf numFmtId="0" fontId="79" fillId="25"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7" borderId="1" applyNumberFormat="0" applyAlignment="0" applyProtection="0"/>
    <xf numFmtId="0" fontId="85" fillId="28" borderId="2"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0" fillId="0" borderId="0" applyNumberFormat="0" applyFill="0" applyBorder="0" applyAlignment="0" applyProtection="0"/>
    <xf numFmtId="0" fontId="89" fillId="29" borderId="0" applyNumberFormat="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6"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7" fillId="30" borderId="1" applyNumberFormat="0" applyAlignment="0" applyProtection="0"/>
    <xf numFmtId="0" fontId="98" fillId="30" borderId="1" applyNumberFormat="0" applyAlignment="0" applyProtection="0"/>
    <xf numFmtId="0" fontId="99" fillId="0" borderId="6" applyNumberFormat="0" applyFill="0" applyAlignment="0" applyProtection="0"/>
    <xf numFmtId="0" fontId="100" fillId="0" borderId="6" applyNumberFormat="0" applyFill="0" applyAlignment="0" applyProtection="0"/>
    <xf numFmtId="0" fontId="101" fillId="31" borderId="0" applyNumberFormat="0" applyBorder="0" applyAlignment="0" applyProtection="0"/>
    <xf numFmtId="0" fontId="102" fillId="31" borderId="0" applyNumberFormat="0" applyBorder="0" applyAlignment="0" applyProtection="0"/>
    <xf numFmtId="0" fontId="102" fillId="31" borderId="0" applyNumberFormat="0" applyBorder="0" applyAlignment="0" applyProtection="0"/>
    <xf numFmtId="0" fontId="103" fillId="31" borderId="0" applyNumberFormat="0" applyBorder="0" applyAlignment="0" applyProtection="0"/>
    <xf numFmtId="0" fontId="102" fillId="31" borderId="0" applyNumberFormat="0" applyBorder="0" applyAlignment="0" applyProtection="0"/>
    <xf numFmtId="0" fontId="0" fillId="0" borderId="0">
      <alignment/>
      <protection/>
    </xf>
    <xf numFmtId="194" fontId="29"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78"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104" fillId="0" borderId="0">
      <alignment/>
      <protection/>
    </xf>
    <xf numFmtId="0" fontId="0" fillId="32" borderId="7" applyNumberFormat="0" applyFont="0" applyAlignment="0" applyProtection="0"/>
    <xf numFmtId="0" fontId="78" fillId="32" borderId="7" applyNumberFormat="0" applyFont="0" applyAlignment="0" applyProtection="0"/>
    <xf numFmtId="0" fontId="78" fillId="32" borderId="7" applyNumberFormat="0" applyFont="0" applyAlignment="0" applyProtection="0"/>
    <xf numFmtId="0" fontId="78" fillId="32" borderId="7" applyNumberFormat="0" applyFont="0" applyAlignment="0" applyProtection="0"/>
    <xf numFmtId="0" fontId="105" fillId="27" borderId="8" applyNumberFormat="0" applyAlignment="0" applyProtection="0"/>
    <xf numFmtId="0" fontId="10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9" applyNumberFormat="0" applyFill="0" applyAlignment="0" applyProtection="0"/>
    <xf numFmtId="0" fontId="111" fillId="0" borderId="0" applyNumberFormat="0" applyFill="0" applyBorder="0" applyAlignment="0" applyProtection="0"/>
    <xf numFmtId="0" fontId="112" fillId="0" borderId="0" applyNumberFormat="0" applyFill="0" applyBorder="0" applyAlignment="0" applyProtection="0"/>
  </cellStyleXfs>
  <cellXfs count="190">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Fill="1" applyAlignment="1">
      <alignment/>
    </xf>
    <xf numFmtId="0" fontId="0" fillId="0" borderId="0" xfId="0" applyFont="1" applyBorder="1" applyAlignment="1">
      <alignment/>
    </xf>
    <xf numFmtId="1" fontId="5" fillId="0" borderId="0" xfId="0" applyNumberFormat="1" applyFont="1" applyAlignment="1">
      <alignment/>
    </xf>
    <xf numFmtId="0" fontId="4" fillId="0" borderId="0" xfId="0" applyFont="1" applyBorder="1" applyAlignment="1">
      <alignment/>
    </xf>
    <xf numFmtId="172" fontId="0" fillId="0" borderId="0" xfId="0" applyNumberFormat="1" applyAlignment="1">
      <alignment/>
    </xf>
    <xf numFmtId="172" fontId="5" fillId="0" borderId="0" xfId="0" applyNumberFormat="1" applyFont="1" applyAlignment="1">
      <alignment/>
    </xf>
    <xf numFmtId="0" fontId="9" fillId="0" borderId="0" xfId="0" applyFont="1" applyAlignment="1">
      <alignment/>
    </xf>
    <xf numFmtId="169" fontId="5" fillId="0" borderId="0" xfId="0" applyNumberFormat="1" applyFont="1" applyFill="1" applyBorder="1" applyAlignment="1">
      <alignment horizontal="right"/>
    </xf>
    <xf numFmtId="0" fontId="5" fillId="0" borderId="0" xfId="0" applyFont="1" applyFill="1" applyBorder="1" applyAlignment="1">
      <alignment/>
    </xf>
    <xf numFmtId="0" fontId="4" fillId="0" borderId="0" xfId="0" applyFont="1" applyFill="1" applyBorder="1" applyAlignment="1">
      <alignment/>
    </xf>
    <xf numFmtId="166" fontId="5" fillId="0" borderId="0" xfId="0" applyNumberFormat="1" applyFont="1" applyFill="1" applyAlignment="1">
      <alignment/>
    </xf>
    <xf numFmtId="166" fontId="5" fillId="0" borderId="0" xfId="0" applyNumberFormat="1" applyFont="1" applyFill="1" applyBorder="1" applyAlignment="1">
      <alignment/>
    </xf>
    <xf numFmtId="169" fontId="5" fillId="0" borderId="0" xfId="0" applyNumberFormat="1" applyFont="1" applyFill="1" applyBorder="1" applyAlignment="1">
      <alignment/>
    </xf>
    <xf numFmtId="0" fontId="5" fillId="0" borderId="0" xfId="0" applyFont="1" applyFill="1" applyBorder="1" applyAlignment="1">
      <alignment vertical="center"/>
    </xf>
    <xf numFmtId="2" fontId="5" fillId="0" borderId="0" xfId="0" applyNumberFormat="1" applyFont="1" applyFill="1" applyBorder="1" applyAlignment="1">
      <alignment/>
    </xf>
    <xf numFmtId="0" fontId="5" fillId="0" borderId="0" xfId="0" applyFont="1" applyFill="1" applyBorder="1" applyAlignment="1">
      <alignment horizontal="right"/>
    </xf>
    <xf numFmtId="0" fontId="5" fillId="0" borderId="0" xfId="0" applyFont="1" applyBorder="1" applyAlignment="1">
      <alignment horizontal="left" indent="1"/>
    </xf>
    <xf numFmtId="0" fontId="4" fillId="0" borderId="0" xfId="0" applyFont="1" applyBorder="1" applyAlignment="1">
      <alignment horizontal="left" vertical="center"/>
    </xf>
    <xf numFmtId="0" fontId="9" fillId="0" borderId="0" xfId="0" applyFont="1" applyBorder="1" applyAlignment="1">
      <alignment/>
    </xf>
    <xf numFmtId="0" fontId="9" fillId="0" borderId="0" xfId="0" applyFont="1" applyBorder="1" applyAlignment="1">
      <alignment horizontal="left"/>
    </xf>
    <xf numFmtId="0" fontId="5" fillId="0" borderId="0" xfId="0" applyFont="1" applyBorder="1" applyAlignment="1">
      <alignment horizontal="left"/>
    </xf>
    <xf numFmtId="0" fontId="19" fillId="0" borderId="0" xfId="0" applyFont="1" applyBorder="1" applyAlignment="1">
      <alignment/>
    </xf>
    <xf numFmtId="0" fontId="0" fillId="0" borderId="0" xfId="0" applyBorder="1" applyAlignment="1">
      <alignment/>
    </xf>
    <xf numFmtId="166" fontId="5" fillId="0" borderId="0" xfId="0" applyNumberFormat="1" applyFont="1" applyAlignment="1">
      <alignment/>
    </xf>
    <xf numFmtId="166" fontId="5" fillId="0" borderId="0" xfId="0" applyNumberFormat="1" applyFont="1" applyBorder="1" applyAlignment="1">
      <alignment/>
    </xf>
    <xf numFmtId="1" fontId="5" fillId="0" borderId="0" xfId="0" applyNumberFormat="1" applyFont="1" applyBorder="1" applyAlignment="1">
      <alignment/>
    </xf>
    <xf numFmtId="172" fontId="5" fillId="0" borderId="0" xfId="0" applyNumberFormat="1" applyFont="1" applyBorder="1" applyAlignment="1">
      <alignment/>
    </xf>
    <xf numFmtId="2" fontId="5" fillId="0" borderId="0" xfId="0" applyNumberFormat="1" applyFont="1" applyFill="1" applyBorder="1" applyAlignment="1">
      <alignment horizontal="right"/>
    </xf>
    <xf numFmtId="2" fontId="23" fillId="0" borderId="10" xfId="0" applyNumberFormat="1" applyFont="1" applyBorder="1" applyAlignment="1">
      <alignment horizontal="left"/>
    </xf>
    <xf numFmtId="2" fontId="24" fillId="0" borderId="10" xfId="0" applyNumberFormat="1" applyFont="1" applyBorder="1" applyAlignment="1">
      <alignment horizontal="right"/>
    </xf>
    <xf numFmtId="2" fontId="23" fillId="0" borderId="10" xfId="0" applyNumberFormat="1" applyFont="1" applyBorder="1" applyAlignment="1">
      <alignment horizontal="right" wrapText="1"/>
    </xf>
    <xf numFmtId="2" fontId="23" fillId="0" borderId="10" xfId="0" applyNumberFormat="1" applyFont="1" applyBorder="1" applyAlignment="1">
      <alignment horizontal="right"/>
    </xf>
    <xf numFmtId="17" fontId="0" fillId="0" borderId="0" xfId="0" applyNumberFormat="1" applyAlignment="1">
      <alignment/>
    </xf>
    <xf numFmtId="2" fontId="0" fillId="0" borderId="0" xfId="0" applyNumberFormat="1" applyAlignment="1">
      <alignment/>
    </xf>
    <xf numFmtId="166" fontId="0" fillId="0" borderId="0" xfId="0" applyNumberFormat="1" applyAlignment="1">
      <alignment/>
    </xf>
    <xf numFmtId="166" fontId="25" fillId="0" borderId="0" xfId="0" applyNumberFormat="1" applyFont="1" applyAlignment="1">
      <alignment/>
    </xf>
    <xf numFmtId="2" fontId="24" fillId="0" borderId="0" xfId="0" applyNumberFormat="1" applyFont="1" applyBorder="1" applyAlignment="1">
      <alignment horizontal="right"/>
    </xf>
    <xf numFmtId="0" fontId="0" fillId="0" borderId="10" xfId="0" applyBorder="1" applyAlignment="1">
      <alignment/>
    </xf>
    <xf numFmtId="0" fontId="1" fillId="0" borderId="10" xfId="0" applyFont="1" applyBorder="1" applyAlignment="1">
      <alignment wrapText="1"/>
    </xf>
    <xf numFmtId="0" fontId="1" fillId="0" borderId="10" xfId="0" applyFont="1" applyBorder="1" applyAlignment="1">
      <alignment/>
    </xf>
    <xf numFmtId="1" fontId="0" fillId="0" borderId="0" xfId="0" applyNumberFormat="1" applyAlignment="1">
      <alignment/>
    </xf>
    <xf numFmtId="0" fontId="1" fillId="0" borderId="0" xfId="0" applyFont="1" applyAlignment="1">
      <alignment horizontal="right"/>
    </xf>
    <xf numFmtId="2" fontId="18" fillId="0" borderId="0" xfId="0" applyNumberFormat="1" applyFont="1" applyAlignment="1">
      <alignment/>
    </xf>
    <xf numFmtId="166" fontId="18" fillId="0" borderId="0" xfId="0" applyNumberFormat="1" applyFont="1" applyAlignment="1">
      <alignment/>
    </xf>
    <xf numFmtId="0" fontId="0" fillId="0" borderId="0" xfId="0" applyFont="1" applyAlignment="1">
      <alignment/>
    </xf>
    <xf numFmtId="181" fontId="12" fillId="0" borderId="0" xfId="100" applyNumberFormat="1" applyFont="1" applyFill="1" applyBorder="1" applyAlignment="1">
      <alignment horizontal="right"/>
    </xf>
    <xf numFmtId="0" fontId="27" fillId="0" borderId="0" xfId="0" applyFont="1" applyAlignment="1">
      <alignment/>
    </xf>
    <xf numFmtId="181" fontId="4" fillId="0" borderId="0" xfId="100" applyNumberFormat="1" applyFont="1" applyFill="1" applyBorder="1" applyAlignment="1">
      <alignment horizontal="right"/>
    </xf>
    <xf numFmtId="166" fontId="113" fillId="0" borderId="0" xfId="0" applyNumberFormat="1" applyFont="1" applyAlignment="1">
      <alignment/>
    </xf>
    <xf numFmtId="0" fontId="17" fillId="0" borderId="0" xfId="0" applyFont="1" applyAlignment="1">
      <alignment/>
    </xf>
    <xf numFmtId="0" fontId="0" fillId="0" borderId="0" xfId="0" applyAlignment="1">
      <alignment/>
    </xf>
    <xf numFmtId="0" fontId="28" fillId="0" borderId="0" xfId="119" applyFont="1" applyAlignment="1" applyProtection="1">
      <alignment/>
      <protection/>
    </xf>
    <xf numFmtId="0" fontId="5" fillId="0" borderId="0" xfId="0" applyFont="1" applyAlignment="1">
      <alignment/>
    </xf>
    <xf numFmtId="166" fontId="114" fillId="0" borderId="0" xfId="0" applyNumberFormat="1" applyFont="1" applyAlignment="1">
      <alignment/>
    </xf>
    <xf numFmtId="166" fontId="115" fillId="0" borderId="0" xfId="0" applyNumberFormat="1" applyFont="1" applyAlignment="1">
      <alignment/>
    </xf>
    <xf numFmtId="168" fontId="115" fillId="0" borderId="0" xfId="100" applyNumberFormat="1" applyFont="1" applyFill="1" applyBorder="1" applyAlignment="1" applyProtection="1">
      <alignment horizontal="right"/>
      <protection/>
    </xf>
    <xf numFmtId="0" fontId="116" fillId="0" borderId="0" xfId="0" applyFont="1" applyAlignment="1">
      <alignment/>
    </xf>
    <xf numFmtId="166" fontId="0" fillId="0" borderId="0" xfId="0" applyNumberFormat="1" applyAlignment="1">
      <alignment horizontal="right"/>
    </xf>
    <xf numFmtId="4" fontId="31" fillId="0" borderId="0" xfId="0" applyNumberFormat="1" applyFont="1" applyFill="1" applyAlignment="1" applyProtection="1">
      <alignment horizontal="right"/>
      <protection hidden="1"/>
    </xf>
    <xf numFmtId="182" fontId="31" fillId="0" borderId="0" xfId="0" applyNumberFormat="1" applyFont="1" applyFill="1" applyAlignment="1" applyProtection="1">
      <alignment horizontal="right"/>
      <protection hidden="1"/>
    </xf>
    <xf numFmtId="0" fontId="19" fillId="0" borderId="0" xfId="134" applyFont="1" applyBorder="1">
      <alignment/>
      <protection/>
    </xf>
    <xf numFmtId="0" fontId="5" fillId="0" borderId="0" xfId="134" applyFont="1">
      <alignment/>
      <protection/>
    </xf>
    <xf numFmtId="0" fontId="0" fillId="0" borderId="0" xfId="134" applyFont="1">
      <alignment/>
      <protection/>
    </xf>
    <xf numFmtId="0" fontId="20" fillId="0" borderId="0" xfId="134" applyFont="1" applyBorder="1">
      <alignment/>
      <protection/>
    </xf>
    <xf numFmtId="0" fontId="5" fillId="0" borderId="0" xfId="134" applyFont="1" applyBorder="1">
      <alignment/>
      <protection/>
    </xf>
    <xf numFmtId="0" fontId="4" fillId="0" borderId="0" xfId="134" applyFont="1" applyBorder="1">
      <alignment/>
      <protection/>
    </xf>
    <xf numFmtId="0" fontId="4" fillId="0" borderId="0" xfId="134" applyFont="1" applyBorder="1" applyAlignment="1">
      <alignment horizontal="center"/>
      <protection/>
    </xf>
    <xf numFmtId="0" fontId="4" fillId="0" borderId="0" xfId="134" applyFont="1" applyFill="1" applyBorder="1" applyAlignment="1">
      <alignment horizontal="center"/>
      <protection/>
    </xf>
    <xf numFmtId="0" fontId="4" fillId="0" borderId="10" xfId="134" applyFont="1" applyBorder="1">
      <alignment/>
      <protection/>
    </xf>
    <xf numFmtId="0" fontId="5" fillId="0" borderId="0" xfId="134" applyFont="1" applyFill="1">
      <alignment/>
      <protection/>
    </xf>
    <xf numFmtId="0" fontId="1" fillId="0" borderId="0" xfId="134" applyFont="1">
      <alignment/>
      <protection/>
    </xf>
    <xf numFmtId="1" fontId="1" fillId="0" borderId="0" xfId="134" applyNumberFormat="1" applyFont="1">
      <alignment/>
      <protection/>
    </xf>
    <xf numFmtId="0" fontId="22" fillId="0" borderId="0" xfId="134" applyFont="1" applyFill="1">
      <alignment/>
      <protection/>
    </xf>
    <xf numFmtId="8" fontId="22" fillId="0" borderId="0" xfId="134" applyNumberFormat="1" applyFont="1" applyFill="1">
      <alignment/>
      <protection/>
    </xf>
    <xf numFmtId="0" fontId="5" fillId="0" borderId="0" xfId="134" applyFont="1" applyFill="1" applyBorder="1">
      <alignment/>
      <protection/>
    </xf>
    <xf numFmtId="3" fontId="5" fillId="0" borderId="0" xfId="134" applyNumberFormat="1" applyFont="1" applyFill="1" applyBorder="1">
      <alignment/>
      <protection/>
    </xf>
    <xf numFmtId="1" fontId="5" fillId="0" borderId="0" xfId="134" applyNumberFormat="1" applyFont="1" applyFill="1" applyBorder="1">
      <alignment/>
      <protection/>
    </xf>
    <xf numFmtId="0" fontId="0" fillId="0" borderId="0" xfId="134" applyFont="1" applyBorder="1">
      <alignment/>
      <protection/>
    </xf>
    <xf numFmtId="1" fontId="4" fillId="0" borderId="0" xfId="134" applyNumberFormat="1" applyFont="1" applyFill="1" applyBorder="1" applyAlignment="1">
      <alignment horizontal="right"/>
      <protection/>
    </xf>
    <xf numFmtId="1" fontId="4" fillId="0" borderId="0" xfId="134" applyNumberFormat="1" applyFont="1" applyFill="1" applyBorder="1">
      <alignment/>
      <protection/>
    </xf>
    <xf numFmtId="0" fontId="0" fillId="0" borderId="0" xfId="134" applyFont="1" applyAlignment="1">
      <alignment wrapText="1"/>
      <protection/>
    </xf>
    <xf numFmtId="0" fontId="0" fillId="0" borderId="0" xfId="134" applyAlignment="1">
      <alignment wrapText="1"/>
      <protection/>
    </xf>
    <xf numFmtId="0" fontId="0" fillId="0" borderId="0" xfId="134" applyFont="1" applyFill="1">
      <alignment/>
      <protection/>
    </xf>
    <xf numFmtId="0" fontId="0" fillId="0" borderId="0" xfId="134" applyFill="1" applyAlignment="1">
      <alignment wrapText="1"/>
      <protection/>
    </xf>
    <xf numFmtId="0" fontId="19" fillId="0" borderId="0" xfId="134" applyFont="1">
      <alignment/>
      <protection/>
    </xf>
    <xf numFmtId="0" fontId="2" fillId="0" borderId="0" xfId="134" applyFont="1" applyFill="1" applyAlignment="1">
      <alignment horizontal="right"/>
      <protection/>
    </xf>
    <xf numFmtId="0" fontId="2" fillId="0" borderId="0" xfId="134" applyFont="1" applyFill="1" applyBorder="1" applyAlignment="1">
      <alignment horizontal="right"/>
      <protection/>
    </xf>
    <xf numFmtId="0" fontId="0" fillId="0" borderId="0" xfId="134">
      <alignment/>
      <protection/>
    </xf>
    <xf numFmtId="0" fontId="6" fillId="0" borderId="0" xfId="134" applyFont="1" applyBorder="1">
      <alignment/>
      <protection/>
    </xf>
    <xf numFmtId="0" fontId="4" fillId="0" borderId="0" xfId="134" applyFont="1" applyBorder="1" applyAlignment="1">
      <alignment horizontal="center" wrapText="1"/>
      <protection/>
    </xf>
    <xf numFmtId="41" fontId="115" fillId="0" borderId="0" xfId="134" applyNumberFormat="1" applyFont="1" applyFill="1">
      <alignment/>
      <protection/>
    </xf>
    <xf numFmtId="3" fontId="5" fillId="0" borderId="0" xfId="134" applyNumberFormat="1" applyFont="1">
      <alignment/>
      <protection/>
    </xf>
    <xf numFmtId="167" fontId="115" fillId="0" borderId="0" xfId="134" applyNumberFormat="1" applyFont="1" applyFill="1">
      <alignment/>
      <protection/>
    </xf>
    <xf numFmtId="167" fontId="115" fillId="0" borderId="0" xfId="134" applyNumberFormat="1" applyFont="1" applyFill="1" applyAlignment="1">
      <alignment horizontal="right"/>
      <protection/>
    </xf>
    <xf numFmtId="41" fontId="115" fillId="0" borderId="0" xfId="134" applyNumberFormat="1" applyFont="1" applyFill="1" applyAlignment="1">
      <alignment horizontal="right"/>
      <protection/>
    </xf>
    <xf numFmtId="0" fontId="17" fillId="0" borderId="0" xfId="134" applyFont="1" applyFill="1">
      <alignment/>
      <protection/>
    </xf>
    <xf numFmtId="0" fontId="117" fillId="0" borderId="0" xfId="134" applyFont="1" applyAlignment="1">
      <alignment horizontal="left" vertical="center"/>
      <protection/>
    </xf>
    <xf numFmtId="0" fontId="118" fillId="0" borderId="0" xfId="134" applyFont="1">
      <alignment/>
      <protection/>
    </xf>
    <xf numFmtId="0" fontId="19" fillId="0" borderId="0" xfId="134" applyFont="1" applyFill="1" applyBorder="1">
      <alignment/>
      <protection/>
    </xf>
    <xf numFmtId="0" fontId="119" fillId="0" borderId="0" xfId="111" applyFont="1" applyBorder="1" applyAlignment="1">
      <alignment/>
    </xf>
    <xf numFmtId="0" fontId="120" fillId="0" borderId="0" xfId="0" applyFont="1" applyAlignment="1">
      <alignment horizontal="left" vertical="top"/>
    </xf>
    <xf numFmtId="0" fontId="120" fillId="0" borderId="0" xfId="0" applyFont="1" applyAlignment="1">
      <alignment/>
    </xf>
    <xf numFmtId="0" fontId="121" fillId="0" borderId="0" xfId="0" applyFont="1" applyAlignment="1">
      <alignment/>
    </xf>
    <xf numFmtId="0" fontId="121" fillId="0" borderId="0" xfId="0" applyFont="1" applyAlignment="1">
      <alignment horizontal="left" vertical="top"/>
    </xf>
    <xf numFmtId="0" fontId="0" fillId="0" borderId="0" xfId="0" applyFont="1" applyAlignment="1">
      <alignment wrapText="1"/>
    </xf>
    <xf numFmtId="194" fontId="5" fillId="0" borderId="0" xfId="133" applyFont="1" applyBorder="1">
      <alignment/>
      <protection/>
    </xf>
    <xf numFmtId="0" fontId="5" fillId="0" borderId="0" xfId="135" applyFont="1" applyBorder="1">
      <alignment/>
      <protection/>
    </xf>
    <xf numFmtId="0" fontId="104" fillId="0" borderId="11" xfId="0" applyFont="1" applyBorder="1" applyAlignment="1">
      <alignment/>
    </xf>
    <xf numFmtId="0" fontId="9" fillId="0" borderId="0" xfId="134" applyFont="1" applyBorder="1" applyAlignment="1">
      <alignment horizontal="right"/>
      <protection/>
    </xf>
    <xf numFmtId="0" fontId="5" fillId="0" borderId="0" xfId="134" applyFont="1" applyBorder="1" applyAlignment="1">
      <alignment vertical="center"/>
      <protection/>
    </xf>
    <xf numFmtId="0" fontId="5" fillId="0" borderId="0" xfId="134" applyFont="1" applyBorder="1" applyAlignment="1" quotePrefix="1">
      <alignment horizontal="left" indent="1"/>
      <protection/>
    </xf>
    <xf numFmtId="1" fontId="5" fillId="0" borderId="0" xfId="134" applyNumberFormat="1" applyFont="1" applyBorder="1">
      <alignment/>
      <protection/>
    </xf>
    <xf numFmtId="1" fontId="5" fillId="0" borderId="0" xfId="134" applyNumberFormat="1" applyFont="1" applyFill="1" applyBorder="1" applyAlignment="1">
      <alignment horizontal="right"/>
      <protection/>
    </xf>
    <xf numFmtId="0" fontId="5" fillId="0" borderId="0" xfId="134" applyFont="1" applyBorder="1" applyAlignment="1">
      <alignment horizontal="right"/>
      <protection/>
    </xf>
    <xf numFmtId="41" fontId="5" fillId="0" borderId="0" xfId="134" applyNumberFormat="1" applyFont="1" applyFill="1" applyBorder="1" applyAlignment="1">
      <alignment horizontal="right"/>
      <protection/>
    </xf>
    <xf numFmtId="0" fontId="5" fillId="0" borderId="0" xfId="134" applyFont="1" applyBorder="1" applyAlignment="1">
      <alignment horizontal="left" indent="1"/>
      <protection/>
    </xf>
    <xf numFmtId="0" fontId="5" fillId="0" borderId="0" xfId="134" applyFont="1" applyFill="1" applyBorder="1" applyAlignment="1">
      <alignment horizontal="right"/>
      <protection/>
    </xf>
    <xf numFmtId="41" fontId="5" fillId="0" borderId="0" xfId="134" applyNumberFormat="1" applyFont="1" applyBorder="1">
      <alignment/>
      <protection/>
    </xf>
    <xf numFmtId="41" fontId="5" fillId="0" borderId="0" xfId="134" applyNumberFormat="1" applyFont="1" applyFill="1" applyBorder="1">
      <alignment/>
      <protection/>
    </xf>
    <xf numFmtId="1" fontId="5" fillId="0" borderId="0" xfId="134" applyNumberFormat="1" applyFont="1" applyBorder="1" applyAlignment="1">
      <alignment horizontal="right"/>
      <protection/>
    </xf>
    <xf numFmtId="1" fontId="4" fillId="0" borderId="0" xfId="134" applyNumberFormat="1" applyFont="1" applyBorder="1">
      <alignment/>
      <protection/>
    </xf>
    <xf numFmtId="1" fontId="21" fillId="0" borderId="0" xfId="134" applyNumberFormat="1" applyFont="1" applyFill="1" applyBorder="1">
      <alignment/>
      <protection/>
    </xf>
    <xf numFmtId="1" fontId="21" fillId="0" borderId="0" xfId="134" applyNumberFormat="1" applyFont="1" applyBorder="1">
      <alignment/>
      <protection/>
    </xf>
    <xf numFmtId="0" fontId="21" fillId="0" borderId="0" xfId="134" applyFont="1" applyBorder="1">
      <alignment/>
      <protection/>
    </xf>
    <xf numFmtId="0" fontId="21" fillId="0" borderId="0" xfId="134" applyFont="1" applyFill="1" applyBorder="1">
      <alignment/>
      <protection/>
    </xf>
    <xf numFmtId="0" fontId="5" fillId="0" borderId="0" xfId="134" applyFont="1" applyBorder="1" applyAlignment="1">
      <alignment horizontal="left"/>
      <protection/>
    </xf>
    <xf numFmtId="0" fontId="4" fillId="0" borderId="0" xfId="134" applyFont="1" applyFill="1" applyBorder="1">
      <alignment/>
      <protection/>
    </xf>
    <xf numFmtId="3" fontId="4" fillId="0" borderId="0" xfId="100" applyNumberFormat="1" applyFont="1" applyFill="1" applyBorder="1" applyAlignment="1">
      <alignment/>
    </xf>
    <xf numFmtId="3" fontId="21" fillId="0" borderId="0" xfId="100" applyNumberFormat="1" applyFont="1" applyFill="1" applyBorder="1" applyAlignment="1">
      <alignment/>
    </xf>
    <xf numFmtId="0" fontId="14" fillId="0" borderId="0" xfId="134" applyFont="1" applyBorder="1">
      <alignment/>
      <protection/>
    </xf>
    <xf numFmtId="1" fontId="9" fillId="0" borderId="0" xfId="134" applyNumberFormat="1" applyFont="1" applyBorder="1">
      <alignment/>
      <protection/>
    </xf>
    <xf numFmtId="1" fontId="9" fillId="0" borderId="0" xfId="134" applyNumberFormat="1" applyFont="1" applyFill="1" applyBorder="1">
      <alignment/>
      <protection/>
    </xf>
    <xf numFmtId="0" fontId="9" fillId="33" borderId="0" xfId="134" applyFont="1" applyFill="1" applyBorder="1" applyAlignment="1" quotePrefix="1">
      <alignment horizontal="left"/>
      <protection/>
    </xf>
    <xf numFmtId="1" fontId="9" fillId="0" borderId="0" xfId="134" applyNumberFormat="1" applyFont="1" applyFill="1" applyBorder="1" applyAlignment="1">
      <alignment horizontal="right"/>
      <protection/>
    </xf>
    <xf numFmtId="0" fontId="9" fillId="0" borderId="0" xfId="134" applyFont="1" applyFill="1" applyBorder="1" applyAlignment="1">
      <alignment horizontal="right"/>
      <protection/>
    </xf>
    <xf numFmtId="3" fontId="9" fillId="0" borderId="0" xfId="134" applyNumberFormat="1" applyFont="1" applyFill="1" applyBorder="1" applyAlignment="1">
      <alignment horizontal="right"/>
      <protection/>
    </xf>
    <xf numFmtId="0" fontId="0" fillId="0" borderId="0" xfId="134" applyFont="1" applyFill="1" applyAlignment="1">
      <alignment wrapText="1"/>
      <protection/>
    </xf>
    <xf numFmtId="3" fontId="5" fillId="0" borderId="0" xfId="0" applyNumberFormat="1" applyFont="1" applyAlignment="1">
      <alignment horizontal="right"/>
    </xf>
    <xf numFmtId="0" fontId="5" fillId="0" borderId="0" xfId="134" applyFont="1" applyBorder="1" applyAlignment="1">
      <alignment wrapText="1"/>
      <protection/>
    </xf>
    <xf numFmtId="0" fontId="18" fillId="0" borderId="0" xfId="134" applyFont="1" applyFill="1" applyBorder="1" applyAlignment="1">
      <alignment horizontal="left" wrapText="1"/>
      <protection/>
    </xf>
    <xf numFmtId="0" fontId="4" fillId="0" borderId="10" xfId="134" applyFont="1" applyBorder="1" applyAlignment="1">
      <alignment horizontal="center" wrapText="1"/>
      <protection/>
    </xf>
    <xf numFmtId="0" fontId="4" fillId="0" borderId="0" xfId="134" applyFont="1" applyBorder="1" applyAlignment="1">
      <alignment wrapText="1"/>
      <protection/>
    </xf>
    <xf numFmtId="0" fontId="4" fillId="0" borderId="0" xfId="134" applyFont="1" applyFill="1" applyBorder="1" applyAlignment="1" applyProtection="1">
      <alignment horizontal="center" wrapText="1"/>
      <protection/>
    </xf>
    <xf numFmtId="168" fontId="21" fillId="0" borderId="0" xfId="134" applyNumberFormat="1" applyFont="1" applyFill="1" applyBorder="1">
      <alignment/>
      <protection/>
    </xf>
    <xf numFmtId="194" fontId="20" fillId="0" borderId="0" xfId="133" applyFont="1" applyBorder="1">
      <alignment/>
      <protection/>
    </xf>
    <xf numFmtId="0" fontId="4" fillId="0" borderId="0" xfId="134" applyFont="1" applyFill="1" applyBorder="1" applyAlignment="1">
      <alignment horizontal="left" vertical="center"/>
      <protection/>
    </xf>
    <xf numFmtId="3" fontId="4" fillId="0" borderId="0" xfId="134" applyNumberFormat="1" applyFont="1" applyFill="1" applyBorder="1" applyAlignment="1" applyProtection="1">
      <alignment horizontal="center" wrapText="1"/>
      <protection/>
    </xf>
    <xf numFmtId="3" fontId="117" fillId="0" borderId="0" xfId="134" applyNumberFormat="1" applyFont="1" applyFill="1" applyBorder="1" applyAlignment="1" applyProtection="1">
      <alignment horizontal="center" vertical="center" wrapText="1"/>
      <protection/>
    </xf>
    <xf numFmtId="0" fontId="117" fillId="0" borderId="0" xfId="134" applyFont="1" applyFill="1" applyBorder="1" applyAlignment="1" quotePrefix="1">
      <alignment horizontal="right"/>
      <protection/>
    </xf>
    <xf numFmtId="168" fontId="21" fillId="0" borderId="0" xfId="100" applyNumberFormat="1" applyFont="1" applyFill="1" applyBorder="1" applyAlignment="1" applyProtection="1">
      <alignment horizontal="right"/>
      <protection/>
    </xf>
    <xf numFmtId="0" fontId="4" fillId="0" borderId="0" xfId="134" applyFont="1" applyFill="1" applyBorder="1" applyAlignment="1">
      <alignment horizontal="left"/>
      <protection/>
    </xf>
    <xf numFmtId="0" fontId="4" fillId="0" borderId="0" xfId="134" applyFont="1" applyFill="1" applyBorder="1" applyAlignment="1">
      <alignment horizontal="center" wrapText="1"/>
      <protection/>
    </xf>
    <xf numFmtId="0" fontId="4" fillId="0" borderId="0" xfId="0" applyFont="1" applyBorder="1" applyAlignment="1">
      <alignment/>
    </xf>
    <xf numFmtId="166" fontId="7" fillId="0" borderId="0" xfId="0" applyNumberFormat="1" applyFont="1" applyFill="1" applyBorder="1" applyAlignment="1">
      <alignment/>
    </xf>
    <xf numFmtId="166" fontId="115" fillId="0" borderId="0" xfId="0" applyNumberFormat="1" applyFont="1" applyFill="1" applyBorder="1" applyAlignment="1">
      <alignment/>
    </xf>
    <xf numFmtId="1" fontId="12" fillId="0" borderId="0" xfId="0" applyNumberFormat="1" applyFont="1" applyBorder="1" applyAlignment="1">
      <alignment/>
    </xf>
    <xf numFmtId="1" fontId="13" fillId="0" borderId="0" xfId="0" applyNumberFormat="1" applyFont="1" applyBorder="1" applyAlignment="1">
      <alignment/>
    </xf>
    <xf numFmtId="1" fontId="13" fillId="0" borderId="0" xfId="0" applyNumberFormat="1" applyFont="1" applyFill="1" applyBorder="1" applyAlignment="1">
      <alignment/>
    </xf>
    <xf numFmtId="166" fontId="0" fillId="0" borderId="0" xfId="0" applyNumberFormat="1" applyBorder="1" applyAlignment="1">
      <alignment/>
    </xf>
    <xf numFmtId="0" fontId="26" fillId="0" borderId="0" xfId="0" applyFont="1" applyBorder="1" applyAlignment="1">
      <alignment horizontal="right"/>
    </xf>
    <xf numFmtId="0" fontId="26" fillId="0" borderId="0" xfId="0" applyFont="1" applyBorder="1" applyAlignment="1">
      <alignment/>
    </xf>
    <xf numFmtId="0" fontId="4" fillId="0" borderId="0" xfId="0" applyFont="1" applyAlignment="1">
      <alignment horizontal="left"/>
    </xf>
    <xf numFmtId="0" fontId="5" fillId="0" borderId="0" xfId="0" applyFont="1" applyAlignment="1">
      <alignment horizontal="left"/>
    </xf>
    <xf numFmtId="166" fontId="115" fillId="0" borderId="0" xfId="0" applyNumberFormat="1" applyFont="1" applyBorder="1" applyAlignment="1">
      <alignment/>
    </xf>
    <xf numFmtId="166" fontId="114" fillId="0" borderId="0" xfId="0" applyNumberFormat="1" applyFont="1" applyBorder="1" applyAlignment="1">
      <alignment/>
    </xf>
    <xf numFmtId="0" fontId="5" fillId="0" borderId="0" xfId="0" applyFont="1" applyAlignment="1">
      <alignment wrapText="1"/>
    </xf>
    <xf numFmtId="0" fontId="5" fillId="0" borderId="0" xfId="0" applyFont="1" applyBorder="1" applyAlignment="1">
      <alignment/>
    </xf>
    <xf numFmtId="0" fontId="4" fillId="0" borderId="0" xfId="0" applyFont="1" applyBorder="1" applyAlignment="1">
      <alignment wrapText="1"/>
    </xf>
    <xf numFmtId="2" fontId="5" fillId="0" borderId="0" xfId="0" applyNumberFormat="1" applyFont="1" applyBorder="1" applyAlignment="1">
      <alignment/>
    </xf>
    <xf numFmtId="169" fontId="5" fillId="0" borderId="0" xfId="0" applyNumberFormat="1" applyFont="1" applyFill="1" applyBorder="1" applyAlignment="1">
      <alignment horizontal="left" vertical="center"/>
    </xf>
    <xf numFmtId="2" fontId="5" fillId="0" borderId="0" xfId="0" applyNumberFormat="1" applyFont="1" applyFill="1" applyBorder="1" applyAlignment="1">
      <alignment horizontal="left" vertical="center"/>
    </xf>
    <xf numFmtId="1" fontId="5" fillId="0" borderId="0" xfId="0" applyNumberFormat="1" applyFont="1" applyFill="1" applyBorder="1" applyAlignment="1">
      <alignment horizontal="left" vertical="center"/>
    </xf>
    <xf numFmtId="0" fontId="5" fillId="0" borderId="0" xfId="0" applyFont="1" applyBorder="1" applyAlignment="1">
      <alignment horizontal="right"/>
    </xf>
    <xf numFmtId="2" fontId="5" fillId="0" borderId="0" xfId="0" applyNumberFormat="1" applyFont="1" applyBorder="1" applyAlignment="1">
      <alignment horizontal="right"/>
    </xf>
    <xf numFmtId="0" fontId="14" fillId="0" borderId="0" xfId="0" applyFont="1" applyFill="1" applyBorder="1" applyAlignment="1">
      <alignment/>
    </xf>
    <xf numFmtId="166" fontId="16" fillId="0" borderId="0" xfId="0" applyNumberFormat="1" applyFont="1" applyFill="1" applyBorder="1" applyAlignment="1">
      <alignment horizontal="right"/>
    </xf>
    <xf numFmtId="0" fontId="4" fillId="0" borderId="0" xfId="0" applyFont="1" applyFill="1" applyBorder="1" applyAlignment="1">
      <alignment horizontal="right" wrapText="1"/>
    </xf>
    <xf numFmtId="169" fontId="4" fillId="0" borderId="0" xfId="0" applyNumberFormat="1" applyFont="1" applyFill="1" applyBorder="1" applyAlignment="1">
      <alignment horizontal="left"/>
    </xf>
    <xf numFmtId="166" fontId="78" fillId="0" borderId="0" xfId="136" applyNumberFormat="1" applyBorder="1" applyAlignment="1">
      <alignment horizontal="right"/>
      <protection/>
    </xf>
    <xf numFmtId="3" fontId="5" fillId="0" borderId="0" xfId="100" applyNumberFormat="1" applyFont="1" applyFill="1" applyAlignment="1">
      <alignment horizontal="right"/>
    </xf>
    <xf numFmtId="3" fontId="4" fillId="0" borderId="10" xfId="100" applyNumberFormat="1" applyFont="1" applyFill="1" applyBorder="1" applyAlignment="1">
      <alignment horizontal="right"/>
    </xf>
    <xf numFmtId="41" fontId="5" fillId="0" borderId="0" xfId="134" applyNumberFormat="1" applyFont="1" applyFill="1">
      <alignment/>
      <protection/>
    </xf>
    <xf numFmtId="167" fontId="5" fillId="0" borderId="0" xfId="134" applyNumberFormat="1" applyFont="1" applyFill="1">
      <alignment/>
      <protection/>
    </xf>
    <xf numFmtId="168" fontId="5" fillId="0" borderId="0" xfId="100" applyNumberFormat="1" applyFont="1" applyFill="1" applyBorder="1" applyAlignment="1" applyProtection="1">
      <alignment horizontal="right"/>
      <protection/>
    </xf>
  </cellXfs>
  <cellStyles count="149">
    <cellStyle name="Normal" xfId="0"/>
    <cellStyle name="%"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1 3" xfId="54"/>
    <cellStyle name="60% - Accent1 4" xfId="55"/>
    <cellStyle name="60% - Accent1 5" xfId="56"/>
    <cellStyle name="60% - Accent2" xfId="57"/>
    <cellStyle name="60% - Accent2 2" xfId="58"/>
    <cellStyle name="60% - Accent2 3" xfId="59"/>
    <cellStyle name="60% - Accent2 4" xfId="60"/>
    <cellStyle name="60% - Accent2 5" xfId="61"/>
    <cellStyle name="60% - Accent3" xfId="62"/>
    <cellStyle name="60% - Accent3 2" xfId="63"/>
    <cellStyle name="60% - Accent3 3" xfId="64"/>
    <cellStyle name="60% - Accent3 4" xfId="65"/>
    <cellStyle name="60% - Accent3 5" xfId="66"/>
    <cellStyle name="60% - Accent4" xfId="67"/>
    <cellStyle name="60% - Accent4 2" xfId="68"/>
    <cellStyle name="60% - Accent4 3" xfId="69"/>
    <cellStyle name="60% - Accent4 4" xfId="70"/>
    <cellStyle name="60% - Accent4 5" xfId="71"/>
    <cellStyle name="60% - Accent5" xfId="72"/>
    <cellStyle name="60% - Accent5 2" xfId="73"/>
    <cellStyle name="60% - Accent5 3" xfId="74"/>
    <cellStyle name="60% - Accent5 4" xfId="75"/>
    <cellStyle name="60% - Accent5 5" xfId="76"/>
    <cellStyle name="60% - Accent6" xfId="77"/>
    <cellStyle name="60% - Accent6 2" xfId="78"/>
    <cellStyle name="60% - Accent6 3" xfId="79"/>
    <cellStyle name="60% - Accent6 4" xfId="80"/>
    <cellStyle name="60% - Accent6 5" xfId="81"/>
    <cellStyle name="Accent1" xfId="82"/>
    <cellStyle name="Accent1 2" xfId="83"/>
    <cellStyle name="Accent2" xfId="84"/>
    <cellStyle name="Accent2 2" xfId="85"/>
    <cellStyle name="Accent3" xfId="86"/>
    <cellStyle name="Accent3 2" xfId="87"/>
    <cellStyle name="Accent4" xfId="88"/>
    <cellStyle name="Accent4 2" xfId="89"/>
    <cellStyle name="Accent5" xfId="90"/>
    <cellStyle name="Accent5 2" xfId="91"/>
    <cellStyle name="Accent6" xfId="92"/>
    <cellStyle name="Accent6 2" xfId="93"/>
    <cellStyle name="Bad" xfId="94"/>
    <cellStyle name="Bad 2" xfId="95"/>
    <cellStyle name="Calculation" xfId="96"/>
    <cellStyle name="Calculation 2" xfId="97"/>
    <cellStyle name="Check Cell" xfId="98"/>
    <cellStyle name="Check Cell 2" xfId="99"/>
    <cellStyle name="Comma" xfId="100"/>
    <cellStyle name="Comma [0]" xfId="101"/>
    <cellStyle name="Comma 2" xfId="102"/>
    <cellStyle name="Comma 3" xfId="103"/>
    <cellStyle name="Currency" xfId="104"/>
    <cellStyle name="Currency [0]" xfId="105"/>
    <cellStyle name="Explanatory Text" xfId="106"/>
    <cellStyle name="Explanatory Text 2" xfId="107"/>
    <cellStyle name="Followed Hyperlink" xfId="108"/>
    <cellStyle name="Good" xfId="109"/>
    <cellStyle name="Good 2" xfId="110"/>
    <cellStyle name="Heading 1" xfId="111"/>
    <cellStyle name="Heading 1 2" xfId="112"/>
    <cellStyle name="Heading 2" xfId="113"/>
    <cellStyle name="Heading 2 2" xfId="114"/>
    <cellStyle name="Heading 3" xfId="115"/>
    <cellStyle name="Heading 3 2" xfId="116"/>
    <cellStyle name="Heading 4" xfId="117"/>
    <cellStyle name="Heading 4 2" xfId="118"/>
    <cellStyle name="Hyperlink" xfId="119"/>
    <cellStyle name="Hyperlink 2" xfId="120"/>
    <cellStyle name="Hyperlink 3" xfId="121"/>
    <cellStyle name="Hyperlink 4" xfId="122"/>
    <cellStyle name="Input" xfId="123"/>
    <cellStyle name="Input 2" xfId="124"/>
    <cellStyle name="Linked Cell" xfId="125"/>
    <cellStyle name="Linked Cell 2" xfId="126"/>
    <cellStyle name="Neutral" xfId="127"/>
    <cellStyle name="Neutral 2" xfId="128"/>
    <cellStyle name="Neutral 3" xfId="129"/>
    <cellStyle name="Neutral 4" xfId="130"/>
    <cellStyle name="Neutral 5" xfId="131"/>
    <cellStyle name="Normal 16" xfId="132"/>
    <cellStyle name="Normal 2" xfId="133"/>
    <cellStyle name="Normal 2 2" xfId="134"/>
    <cellStyle name="Normal 2 2 2" xfId="135"/>
    <cellStyle name="Normal 2 3" xfId="136"/>
    <cellStyle name="Normal 3" xfId="137"/>
    <cellStyle name="Normal 3 2" xfId="138"/>
    <cellStyle name="Normal 3 3" xfId="139"/>
    <cellStyle name="Normal 4" xfId="140"/>
    <cellStyle name="Normal 4 2" xfId="141"/>
    <cellStyle name="Normal 5" xfId="142"/>
    <cellStyle name="Normal 5 2" xfId="143"/>
    <cellStyle name="Normal 6" xfId="144"/>
    <cellStyle name="Normal 7" xfId="145"/>
    <cellStyle name="Normal 7 2" xfId="146"/>
    <cellStyle name="Note" xfId="147"/>
    <cellStyle name="Note 2" xfId="148"/>
    <cellStyle name="Note 3" xfId="149"/>
    <cellStyle name="Note 4" xfId="150"/>
    <cellStyle name="Output" xfId="151"/>
    <cellStyle name="Output 2" xfId="152"/>
    <cellStyle name="Percent" xfId="153"/>
    <cellStyle name="Percent 2" xfId="154"/>
    <cellStyle name="Title" xfId="155"/>
    <cellStyle name="Title 2" xfId="156"/>
    <cellStyle name="Title 3" xfId="157"/>
    <cellStyle name="Title 4" xfId="158"/>
    <cellStyle name="Total" xfId="159"/>
    <cellStyle name="Total 2" xfId="160"/>
    <cellStyle name="Warning Text" xfId="161"/>
    <cellStyle name="Warning Text 2"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Petrol and Diesel prices, year average GB</a:t>
            </a:r>
          </a:p>
        </c:rich>
      </c:tx>
      <c:layout>
        <c:manualLayout>
          <c:xMode val="factor"/>
          <c:yMode val="factor"/>
          <c:x val="0.07625"/>
          <c:y val="-0.00975"/>
        </c:manualLayout>
      </c:layout>
      <c:spPr>
        <a:noFill/>
        <a:ln w="3175">
          <a:noFill/>
        </a:ln>
      </c:spPr>
    </c:title>
    <c:plotArea>
      <c:layout>
        <c:manualLayout>
          <c:xMode val="edge"/>
          <c:yMode val="edge"/>
          <c:x val="0.0165"/>
          <c:y val="0.078"/>
          <c:w val="0.928"/>
          <c:h val="0.93775"/>
        </c:manualLayout>
      </c:layout>
      <c:lineChart>
        <c:grouping val="standard"/>
        <c:varyColors val="0"/>
        <c:ser>
          <c:idx val="0"/>
          <c:order val="0"/>
          <c:tx>
            <c:v>Unleaded Petrol</c:v>
          </c:tx>
          <c:spPr>
            <a:ln w="38100">
              <a:solidFill>
                <a:srgbClr val="42424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'T10.6a'!$T$5:$AF$5</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'T10.6a'!$T$7:$AF$7</c:f>
              <c:numCache>
                <c:ptCount val="13"/>
                <c:pt idx="0">
                  <c:v>99.28958516666667</c:v>
                </c:pt>
                <c:pt idx="1">
                  <c:v>116.90257100000001</c:v>
                </c:pt>
                <c:pt idx="2">
                  <c:v>133.26879017706662</c:v>
                </c:pt>
                <c:pt idx="3">
                  <c:v>135.3905472338598</c:v>
                </c:pt>
                <c:pt idx="4">
                  <c:v>134.14527800000002</c:v>
                </c:pt>
                <c:pt idx="5">
                  <c:v>127.5</c:v>
                </c:pt>
                <c:pt idx="6">
                  <c:v>111.13076015068397</c:v>
                </c:pt>
                <c:pt idx="7">
                  <c:v>108.84564031566258</c:v>
                </c:pt>
                <c:pt idx="8">
                  <c:v>117.58888261579467</c:v>
                </c:pt>
                <c:pt idx="9">
                  <c:v>125.19597119936215</c:v>
                </c:pt>
                <c:pt idx="10">
                  <c:v>124.87799849582898</c:v>
                </c:pt>
                <c:pt idx="11">
                  <c:v>113.94729279058333</c:v>
                </c:pt>
                <c:pt idx="12">
                  <c:v>131.26957891645858</c:v>
                </c:pt>
              </c:numCache>
            </c:numRef>
          </c:val>
          <c:smooth val="0"/>
        </c:ser>
        <c:ser>
          <c:idx val="2"/>
          <c:order val="1"/>
          <c:tx>
            <c:v>Diesel (derv)</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'T10.6a'!$T$5:$AF$5</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'T10.6a'!$T$17:$AF$17</c:f>
              <c:numCache>
                <c:ptCount val="13"/>
                <c:pt idx="0">
                  <c:v>103.92992796280583</c:v>
                </c:pt>
                <c:pt idx="1">
                  <c:v>119.25862749257533</c:v>
                </c:pt>
                <c:pt idx="2">
                  <c:v>138.71612707906442</c:v>
                </c:pt>
                <c:pt idx="3">
                  <c:v>141.82825976401202</c:v>
                </c:pt>
                <c:pt idx="4">
                  <c:v>140.40518913870753</c:v>
                </c:pt>
                <c:pt idx="5">
                  <c:v>133.46</c:v>
                </c:pt>
                <c:pt idx="6">
                  <c:v>114.89845587367203</c:v>
                </c:pt>
                <c:pt idx="7">
                  <c:v>110.12863033333333</c:v>
                </c:pt>
                <c:pt idx="8">
                  <c:v>120.14923733333336</c:v>
                </c:pt>
                <c:pt idx="9">
                  <c:v>129.98216641666667</c:v>
                </c:pt>
                <c:pt idx="10">
                  <c:v>131.47546291666666</c:v>
                </c:pt>
                <c:pt idx="11">
                  <c:v>119.13522325000002</c:v>
                </c:pt>
                <c:pt idx="12">
                  <c:v>134.93700735533335</c:v>
                </c:pt>
              </c:numCache>
            </c:numRef>
          </c:val>
          <c:smooth val="0"/>
        </c:ser>
        <c:marker val="1"/>
        <c:axId val="32434087"/>
        <c:axId val="23471328"/>
      </c:lineChart>
      <c:catAx>
        <c:axId val="324340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crossAx val="23471328"/>
        <c:crosses val="autoZero"/>
        <c:auto val="1"/>
        <c:lblOffset val="100"/>
        <c:tickLblSkip val="1"/>
        <c:noMultiLvlLbl val="0"/>
      </c:catAx>
      <c:valAx>
        <c:axId val="2347132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Pence</a:t>
                </a:r>
              </a:p>
            </c:rich>
          </c:tx>
          <c:layout>
            <c:manualLayout>
              <c:xMode val="factor"/>
              <c:yMode val="factor"/>
              <c:x val="-0.0015"/>
              <c:y val="-0.00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434087"/>
        <c:crossesAt val="1"/>
        <c:crossBetween val="between"/>
        <c:dispUnits/>
        <c:majorUnit val="20"/>
      </c:valAx>
      <c:spPr>
        <a:noFill/>
        <a:ln w="12700">
          <a:solidFill>
            <a:srgbClr val="808080"/>
          </a:solidFill>
        </a:ln>
      </c:spPr>
    </c:plotArea>
    <c:legend>
      <c:legendPos val="r"/>
      <c:layout>
        <c:manualLayout>
          <c:xMode val="edge"/>
          <c:yMode val="edge"/>
          <c:x val="0.7715"/>
          <c:y val="0.074"/>
          <c:w val="0.164"/>
          <c:h val="0.12675"/>
        </c:manualLayout>
      </c:layout>
      <c:overlay val="0"/>
      <c:spPr>
        <a:solidFill>
          <a:srgbClr val="FFFFFF"/>
        </a:solidFill>
        <a:ln w="3175">
          <a:noFill/>
        </a:ln>
      </c:spPr>
      <c:txPr>
        <a:bodyPr vert="horz" rot="0"/>
        <a:lstStyle/>
        <a:p>
          <a:pPr>
            <a:defRPr lang="en-US" cap="none" sz="8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Petrol and Diesel prices, by month, 2016 to December 2021 GB</a:t>
            </a:r>
          </a:p>
        </c:rich>
      </c:tx>
      <c:layout>
        <c:manualLayout>
          <c:xMode val="factor"/>
          <c:yMode val="factor"/>
          <c:x val="-0.16975"/>
          <c:y val="-0.02225"/>
        </c:manualLayout>
      </c:layout>
      <c:spPr>
        <a:noFill/>
        <a:ln w="3175">
          <a:noFill/>
        </a:ln>
      </c:spPr>
    </c:title>
    <c:plotArea>
      <c:layout>
        <c:manualLayout>
          <c:xMode val="edge"/>
          <c:yMode val="edge"/>
          <c:x val="0.0495"/>
          <c:y val="0.04625"/>
          <c:w val="0.9125"/>
          <c:h val="0.97425"/>
        </c:manualLayout>
      </c:layout>
      <c:lineChart>
        <c:grouping val="standard"/>
        <c:varyColors val="0"/>
        <c:ser>
          <c:idx val="0"/>
          <c:order val="0"/>
          <c:tx>
            <c:strRef>
              <c:f>'Calcs 10.6'!$B$94</c:f>
              <c:strCache>
                <c:ptCount val="1"/>
                <c:pt idx="0">
                  <c:v>Unleaded</c:v>
                </c:pt>
              </c:strCache>
            </c:strRef>
          </c:tx>
          <c:spPr>
            <a:ln w="38100">
              <a:solidFill>
                <a:srgbClr val="42424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'Calcs 10.6'!$A$179:$A$250</c:f>
              <c:strCache/>
            </c:strRef>
          </c:cat>
          <c:val>
            <c:numRef>
              <c:f>'Calcs 10.6'!$B$179:$B$250</c:f>
              <c:numCache/>
            </c:numRef>
          </c:val>
          <c:smooth val="0"/>
        </c:ser>
        <c:ser>
          <c:idx val="2"/>
          <c:order val="1"/>
          <c:tx>
            <c:strRef>
              <c:f>'Calcs 10.6'!$C$94</c:f>
              <c:strCache>
                <c:ptCount val="1"/>
                <c:pt idx="0">
                  <c:v>Diesel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'Calcs 10.6'!$A$179:$A$250</c:f>
              <c:strCache/>
            </c:strRef>
          </c:cat>
          <c:val>
            <c:numRef>
              <c:f>'Calcs 10.6'!$C$179:$C$250</c:f>
              <c:numCache/>
            </c:numRef>
          </c:val>
          <c:smooth val="0"/>
        </c:ser>
        <c:marker val="1"/>
        <c:axId val="9915361"/>
        <c:axId val="22129386"/>
      </c:lineChart>
      <c:dateAx>
        <c:axId val="991536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400" b="0" i="0" u="none" baseline="0">
                <a:solidFill>
                  <a:srgbClr val="000000"/>
                </a:solidFill>
                <a:latin typeface="Arial"/>
                <a:ea typeface="Arial"/>
                <a:cs typeface="Arial"/>
              </a:defRPr>
            </a:pPr>
          </a:p>
        </c:txPr>
        <c:crossAx val="22129386"/>
        <c:crosses val="autoZero"/>
        <c:auto val="0"/>
        <c:baseTimeUnit val="months"/>
        <c:majorUnit val="2"/>
        <c:majorTimeUnit val="months"/>
        <c:minorUnit val="1"/>
        <c:minorTimeUnit val="months"/>
        <c:noMultiLvlLbl val="0"/>
      </c:dateAx>
      <c:valAx>
        <c:axId val="2212938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Pence</a:t>
                </a:r>
              </a:p>
            </c:rich>
          </c:tx>
          <c:layout>
            <c:manualLayout>
              <c:xMode val="factor"/>
              <c:yMode val="factor"/>
              <c:x val="-0.0105"/>
              <c:y val="0.001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915361"/>
        <c:crossesAt val="1"/>
        <c:crossBetween val="between"/>
        <c:dispUnits/>
        <c:majorUnit val="20"/>
      </c:valAx>
      <c:spPr>
        <a:noFill/>
        <a:ln w="12700">
          <a:solidFill>
            <a:srgbClr val="808080"/>
          </a:solidFill>
        </a:ln>
      </c:spPr>
    </c:plotArea>
    <c:legend>
      <c:legendPos val="r"/>
      <c:layout>
        <c:manualLayout>
          <c:xMode val="edge"/>
          <c:yMode val="edge"/>
          <c:x val="0.71"/>
          <c:y val="0.05925"/>
          <c:w val="0.15675"/>
          <c:h val="0.1185"/>
        </c:manualLayout>
      </c:layout>
      <c:overlay val="0"/>
      <c:spPr>
        <a:solidFill>
          <a:srgbClr val="FFFFFF"/>
        </a:solidFill>
        <a:ln w="3175">
          <a:noFill/>
        </a:ln>
      </c:spPr>
      <c:txPr>
        <a:bodyPr vert="horz" rot="0"/>
        <a:lstStyle/>
        <a:p>
          <a:pPr>
            <a:defRPr lang="en-US" cap="none" sz="8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43</xdr:row>
      <xdr:rowOff>0</xdr:rowOff>
    </xdr:from>
    <xdr:to>
      <xdr:col>9</xdr:col>
      <xdr:colOff>0</xdr:colOff>
      <xdr:row>43</xdr:row>
      <xdr:rowOff>9525</xdr:rowOff>
    </xdr:to>
    <xdr:sp fLocksText="0">
      <xdr:nvSpPr>
        <xdr:cNvPr id="1" name="Text Box 1"/>
        <xdr:cNvSpPr txBox="1">
          <a:spLocks noChangeArrowheads="1"/>
        </xdr:cNvSpPr>
      </xdr:nvSpPr>
      <xdr:spPr>
        <a:xfrm>
          <a:off x="9877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2" name="Text Box 2"/>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9525</xdr:rowOff>
    </xdr:to>
    <xdr:sp fLocksText="0">
      <xdr:nvSpPr>
        <xdr:cNvPr id="3" name="Text Box 3"/>
        <xdr:cNvSpPr txBox="1">
          <a:spLocks noChangeArrowheads="1"/>
        </xdr:cNvSpPr>
      </xdr:nvSpPr>
      <xdr:spPr>
        <a:xfrm>
          <a:off x="9877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9525</xdr:rowOff>
    </xdr:to>
    <xdr:sp fLocksText="0">
      <xdr:nvSpPr>
        <xdr:cNvPr id="4" name="Text Box 7"/>
        <xdr:cNvSpPr txBox="1">
          <a:spLocks noChangeArrowheads="1"/>
        </xdr:cNvSpPr>
      </xdr:nvSpPr>
      <xdr:spPr>
        <a:xfrm>
          <a:off x="9877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5" name="Text Box 8"/>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9525</xdr:rowOff>
    </xdr:to>
    <xdr:sp fLocksText="0">
      <xdr:nvSpPr>
        <xdr:cNvPr id="6" name="Text Box 9"/>
        <xdr:cNvSpPr txBox="1">
          <a:spLocks noChangeArrowheads="1"/>
        </xdr:cNvSpPr>
      </xdr:nvSpPr>
      <xdr:spPr>
        <a:xfrm>
          <a:off x="9877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7" name="Text Box 10"/>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8" name="Text Box 11"/>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9" name="Text Box 12"/>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0" name="Text Box 13"/>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11" name="Text Box 14"/>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2" name="Text Box 15"/>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3" name="Text Box 16"/>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14" name="Text Box 17"/>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5" name="Text Box 18"/>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6" name="Text Box 19"/>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17" name="Text Box 20"/>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8" name="Text Box 21"/>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19" name="Text Box 22"/>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20" name="Text Box 23"/>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1" name="Text Box 24"/>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2" name="Text Box 25"/>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23" name="Text Box 26"/>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4" name="Text Box 27"/>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25" name="Text Box 28"/>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6" name="Text Box 29"/>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27" name="Text Box 30"/>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28" name="Text Box 31"/>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9" name="Text Box 32"/>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30" name="Text Box 33"/>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1" name="Text Box 34"/>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32" name="Text Box 35"/>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3" name="Text Box 36"/>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4" name="Text Box 37"/>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35" name="Text Box 38"/>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6" name="Text Box 39"/>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7" name="Text Box 40"/>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38" name="Text Box 41"/>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9" name="Text Box 42"/>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40" name="Text Box 43"/>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1" name="Text Box 44"/>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42" name="Text Box 45"/>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3" name="Text Box 46"/>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43</xdr:row>
      <xdr:rowOff>0</xdr:rowOff>
    </xdr:from>
    <xdr:to>
      <xdr:col>5</xdr:col>
      <xdr:colOff>0</xdr:colOff>
      <xdr:row>43</xdr:row>
      <xdr:rowOff>9525</xdr:rowOff>
    </xdr:to>
    <xdr:sp fLocksText="0">
      <xdr:nvSpPr>
        <xdr:cNvPr id="44" name="Text Box 47"/>
        <xdr:cNvSpPr txBox="1">
          <a:spLocks noChangeArrowheads="1"/>
        </xdr:cNvSpPr>
      </xdr:nvSpPr>
      <xdr:spPr>
        <a:xfrm>
          <a:off x="6829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5" name="Text Box 48"/>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6" name="Text Box 49"/>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43</xdr:row>
      <xdr:rowOff>0</xdr:rowOff>
    </xdr:from>
    <xdr:to>
      <xdr:col>5</xdr:col>
      <xdr:colOff>0</xdr:colOff>
      <xdr:row>43</xdr:row>
      <xdr:rowOff>9525</xdr:rowOff>
    </xdr:to>
    <xdr:sp fLocksText="0">
      <xdr:nvSpPr>
        <xdr:cNvPr id="47" name="Text Box 50"/>
        <xdr:cNvSpPr txBox="1">
          <a:spLocks noChangeArrowheads="1"/>
        </xdr:cNvSpPr>
      </xdr:nvSpPr>
      <xdr:spPr>
        <a:xfrm>
          <a:off x="6829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8" name="Text Box 51"/>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166</xdr:row>
      <xdr:rowOff>66675</xdr:rowOff>
    </xdr:from>
    <xdr:to>
      <xdr:col>21</xdr:col>
      <xdr:colOff>609600</xdr:colOff>
      <xdr:row>193</xdr:row>
      <xdr:rowOff>19050</xdr:rowOff>
    </xdr:to>
    <xdr:graphicFrame>
      <xdr:nvGraphicFramePr>
        <xdr:cNvPr id="1" name="Chart 1"/>
        <xdr:cNvGraphicFramePr/>
      </xdr:nvGraphicFramePr>
      <xdr:xfrm>
        <a:off x="7058025" y="27289125"/>
        <a:ext cx="6610350" cy="49530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200</xdr:row>
      <xdr:rowOff>123825</xdr:rowOff>
    </xdr:from>
    <xdr:to>
      <xdr:col>29</xdr:col>
      <xdr:colOff>400050</xdr:colOff>
      <xdr:row>228</xdr:row>
      <xdr:rowOff>19050</xdr:rowOff>
    </xdr:to>
    <xdr:graphicFrame>
      <xdr:nvGraphicFramePr>
        <xdr:cNvPr id="2" name="Chart 3"/>
        <xdr:cNvGraphicFramePr/>
      </xdr:nvGraphicFramePr>
      <xdr:xfrm>
        <a:off x="5133975" y="33680400"/>
        <a:ext cx="13201650" cy="5229225"/>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1" name="Table1" displayName="Table1" ref="A5:V47" comment="" totalsRowShown="0">
  <autoFilter ref="A5:V47"/>
  <tableColumns count="22">
    <tableColumn id="1" name="Type of expenditure"/>
    <tableColumn id="2" name="2000-01"/>
    <tableColumn id="3" name="2001-02 [note 14]"/>
    <tableColumn id="4" name="2002-03"/>
    <tableColumn id="5" name="2003-04"/>
    <tableColumn id="6" name="2004-05"/>
    <tableColumn id="7" name="2005-06"/>
    <tableColumn id="8" name="2006-07"/>
    <tableColumn id="9" name="2007-08"/>
    <tableColumn id="10" name="2008-09"/>
    <tableColumn id="11" name="2009-10"/>
    <tableColumn id="12" name="2010-11"/>
    <tableColumn id="13" name="2011-12"/>
    <tableColumn id="14" name="2012-13"/>
    <tableColumn id="15" name="2013-14"/>
    <tableColumn id="16" name="2014-15"/>
    <tableColumn id="17" name="2015-16"/>
    <tableColumn id="18" name="2016-17"/>
    <tableColumn id="19" name="2017-18"/>
    <tableColumn id="20" name="2018-19"/>
    <tableColumn id="21" name="2019-20"/>
    <tableColumn id="22" name="2020-21"/>
  </tableColumns>
  <tableStyleInfo name="" showFirstColumn="0" showLastColumn="0" showRowStripes="0" showColumnStripes="0"/>
</table>
</file>

<file path=xl/tables/table2.xml><?xml version="1.0" encoding="utf-8"?>
<table xmlns="http://schemas.openxmlformats.org/spreadsheetml/2006/main" id="2" name="Table2" displayName="Table2" ref="A4:H12" comment="" totalsRowShown="0">
  <autoFilter ref="A4:H12"/>
  <tableColumns count="8">
    <tableColumn id="1" name="Category of expenditure"/>
    <tableColumn id="2" name="Tangible Fixed Assets Acquisition of land, leases, existing buildings or works"/>
    <tableColumn id="3" name="Tangible Fixed Assets  New construction, conversions and enhancement to existing buildings"/>
    <tableColumn id="4" name="Tangible Fixed Assets Vehicles, Plant, machinery and Equipment"/>
    <tableColumn id="5" name="Intangible_x000A_Assets"/>
    <tableColumn id="6" name="Third Party Capital Projects Funded from Borrowing"/>
    <tableColumn id="7" name="Third Party Capital Projects Funded from Capital Grant"/>
    <tableColumn id="8" name="Total Expenditure to be met from Capital Resources"/>
  </tableColumns>
  <tableStyleInfo name="" showFirstColumn="0" showLastColumn="0" showRowStripes="0" showColumnStripes="0"/>
</table>
</file>

<file path=xl/tables/table3.xml><?xml version="1.0" encoding="utf-8"?>
<table xmlns="http://schemas.openxmlformats.org/spreadsheetml/2006/main" id="3" name="Table3" displayName="Table3" ref="A4:H45" comment="" totalsRowShown="0">
  <autoFilter ref="A4:H45"/>
  <tableColumns count="8">
    <tableColumn id="1" name="Authority"/>
    <tableColumn id="2" name="Roads"/>
    <tableColumn id="3" name="Network and Traffic Management"/>
    <tableColumn id="4" name="Bridges"/>
    <tableColumn id="5" name="Parking services"/>
    <tableColumn id="6" name="Rail"/>
    <tableColumn id="7" name="Other_x000A_Public Transport"/>
    <tableColumn id="8" name="Total Roads and Transport"/>
  </tableColumns>
  <tableStyleInfo name="" showFirstColumn="0" showLastColumn="0" showRowStripes="0" showColumnStripes="0"/>
</table>
</file>

<file path=xl/tables/table4.xml><?xml version="1.0" encoding="utf-8"?>
<table xmlns="http://schemas.openxmlformats.org/spreadsheetml/2006/main" id="4" name="Table4" displayName="Table4" ref="A5:AF22" comment="" totalsRowShown="0">
  <autoFilter ref="A5:AF22"/>
  <tableColumns count="32">
    <tableColumn id="1" name="Type of fuel"/>
    <tableColumn id="2" name="1991"/>
    <tableColumn id="3" name="1992"/>
    <tableColumn id="4" name="1993"/>
    <tableColumn id="5" name="1994"/>
    <tableColumn id="6" name="1995"/>
    <tableColumn id="7" name="1996"/>
    <tableColumn id="8" name="1997"/>
    <tableColumn id="9" name="1998"/>
    <tableColumn id="10" name="1999"/>
    <tableColumn id="11" name="2000"/>
    <tableColumn id="12" name="2001"/>
    <tableColumn id="13" name="2002"/>
    <tableColumn id="14" name="2003"/>
    <tableColumn id="15" name="2004"/>
    <tableColumn id="16" name="2005"/>
    <tableColumn id="17" name="2006"/>
    <tableColumn id="18" name="2007"/>
    <tableColumn id="19" name="2008"/>
    <tableColumn id="20" name="2009"/>
    <tableColumn id="21" name="2010"/>
    <tableColumn id="22" name="2011"/>
    <tableColumn id="23" name="2012"/>
    <tableColumn id="24" name="2013"/>
    <tableColumn id="25" name="2014"/>
    <tableColumn id="26" name="2015"/>
    <tableColumn id="27" name="2016"/>
    <tableColumn id="28" name="2017"/>
    <tableColumn id="29" name="2018"/>
    <tableColumn id="30" name="2019"/>
    <tableColumn id="31" name="2020"/>
    <tableColumn id="32" name="2021"/>
  </tableColumns>
  <tableStyleInfo name="" showFirstColumn="0" showLastColumn="0" showRowStripes="0" showColumnStripes="0"/>
</table>
</file>

<file path=xl/tables/table5.xml><?xml version="1.0" encoding="utf-8"?>
<table xmlns="http://schemas.openxmlformats.org/spreadsheetml/2006/main" id="5" name="Table5" displayName="Table5" ref="A4:M32" comment="" totalsRowShown="0">
  <autoFilter ref="A4:M32"/>
  <tableColumns count="13">
    <tableColumn id="1" name="Type of fuel"/>
    <tableColumn id="2" name="January"/>
    <tableColumn id="3" name="February"/>
    <tableColumn id="4" name="March"/>
    <tableColumn id="5" name="April"/>
    <tableColumn id="6" name="May"/>
    <tableColumn id="7" name="June"/>
    <tableColumn id="8" name="July"/>
    <tableColumn id="9" name="August"/>
    <tableColumn id="10" name="September"/>
    <tableColumn id="11" name="October "/>
    <tableColumn id="12" name="November "/>
    <tableColumn id="13" name="December"/>
  </tableColumns>
  <tableStyleInfo name="" showFirstColumn="0" showLastColumn="0" showRowStripes="0" showColumnStripes="0"/>
</table>
</file>

<file path=xl/tables/table6.xml><?xml version="1.0" encoding="utf-8"?>
<table xmlns="http://schemas.openxmlformats.org/spreadsheetml/2006/main" id="11" name="Table11" displayName="Table11" ref="A5:AF38" comment="" totalsRowShown="0">
  <autoFilter ref="A5:AF38"/>
  <tableColumns count="32">
    <tableColumn id="1" name="Transport expenditure"/>
    <tableColumn id="2" name="1991"/>
    <tableColumn id="3" name="1992"/>
    <tableColumn id="4" name="1993"/>
    <tableColumn id="5" name="1994"/>
    <tableColumn id="6" name="1995"/>
    <tableColumn id="7" name="1996"/>
    <tableColumn id="8" name="1997"/>
    <tableColumn id="9" name="1998"/>
    <tableColumn id="10" name="1999"/>
    <tableColumn id="11" name="2000"/>
    <tableColumn id="12" name="2001"/>
    <tableColumn id="13" name="2002"/>
    <tableColumn id="14" name="2003"/>
    <tableColumn id="15" name="2004"/>
    <tableColumn id="16" name="2005"/>
    <tableColumn id="17" name="2006"/>
    <tableColumn id="18" name="2007"/>
    <tableColumn id="19" name="2008"/>
    <tableColumn id="20" name="2009"/>
    <tableColumn id="21" name="2010"/>
    <tableColumn id="22" name="2011"/>
    <tableColumn id="23" name="2012"/>
    <tableColumn id="24" name="2013"/>
    <tableColumn id="25" name="2014"/>
    <tableColumn id="26" name="2015"/>
    <tableColumn id="27" name="2016"/>
    <tableColumn id="28" name="2017"/>
    <tableColumn id="29" name="2018"/>
    <tableColumn id="30" name="2019"/>
    <tableColumn id="31" name="2020"/>
    <tableColumn id="32" name="2021"/>
  </tableColumns>
  <tableStyleInfo name="" showFirstColumn="0" showLastColumn="0" showRowStripes="0" showColumnStripes="0"/>
</table>
</file>

<file path=xl/tables/table7.xml><?xml version="1.0" encoding="utf-8"?>
<table xmlns="http://schemas.openxmlformats.org/spreadsheetml/2006/main" id="12" name="Table12" displayName="Table12" ref="A4:P21" comment="" totalsRowShown="0">
  <autoFilter ref="A4:P21"/>
  <tableColumns count="16">
    <tableColumn id="1" name="Transport expenditure"/>
    <tableColumn id="2" name="2001-02 to  2003-04 average [note 26] "/>
    <tableColumn id="3" name="2002-03 to  2004-05 average [note 26]"/>
    <tableColumn id="4" name="2003-04 to  2005-06 average [note 26]"/>
    <tableColumn id="5" name="2006-08"/>
    <tableColumn id="6" name="2007-09"/>
    <tableColumn id="7" name="2008-10"/>
    <tableColumn id="8" name="2009-11"/>
    <tableColumn id="9" name="2010-12"/>
    <tableColumn id="10" name="2011-13"/>
    <tableColumn id="11" name="2012-14"/>
    <tableColumn id="12" name="2014-16  [note 27]"/>
    <tableColumn id="13" name="2015-17 [note 27]"/>
    <tableColumn id="14" name="2016-18 [note 27]"/>
    <tableColumn id="15" name="2017-19 [note 27]"/>
    <tableColumn id="16" name="2018-20 [note 27]"/>
  </tableColumns>
  <tableStyleInfo nam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7.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5.xml" /></Relationships>
</file>

<file path=xl/worksheets/sheet1.xml><?xml version="1.0" encoding="utf-8"?>
<worksheet xmlns="http://schemas.openxmlformats.org/spreadsheetml/2006/main" xmlns:r="http://schemas.openxmlformats.org/officeDocument/2006/relationships">
  <dimension ref="A1:B27"/>
  <sheetViews>
    <sheetView tabSelected="1" zoomScalePageLayoutView="0" workbookViewId="0" topLeftCell="A1">
      <selection activeCell="A2" sqref="A2"/>
    </sheetView>
  </sheetViews>
  <sheetFormatPr defaultColWidth="9.140625" defaultRowHeight="12.75"/>
  <cols>
    <col min="1" max="1" width="12.8515625" style="0" customWidth="1"/>
  </cols>
  <sheetData>
    <row r="1" spans="1:2" ht="20.25">
      <c r="A1" s="55" t="s">
        <v>172</v>
      </c>
      <c r="B1" s="56"/>
    </row>
    <row r="2" spans="1:2" ht="15">
      <c r="A2" s="57" t="s">
        <v>174</v>
      </c>
      <c r="B2" s="58" t="s">
        <v>173</v>
      </c>
    </row>
    <row r="3" spans="1:2" ht="15">
      <c r="A3" s="57" t="s">
        <v>175</v>
      </c>
      <c r="B3" s="58" t="s">
        <v>199</v>
      </c>
    </row>
    <row r="4" spans="1:2" ht="15">
      <c r="A4" s="57" t="s">
        <v>176</v>
      </c>
      <c r="B4" s="58" t="s">
        <v>200</v>
      </c>
    </row>
    <row r="5" spans="1:2" ht="15">
      <c r="A5" s="57" t="s">
        <v>177</v>
      </c>
      <c r="B5" s="58" t="s">
        <v>201</v>
      </c>
    </row>
    <row r="6" spans="1:2" ht="15">
      <c r="A6" s="57" t="s">
        <v>178</v>
      </c>
      <c r="B6" s="58" t="s">
        <v>202</v>
      </c>
    </row>
    <row r="7" spans="1:2" ht="15">
      <c r="A7" s="57" t="s">
        <v>179</v>
      </c>
      <c r="B7" s="58" t="s">
        <v>182</v>
      </c>
    </row>
    <row r="8" spans="1:2" ht="15">
      <c r="A8" s="57" t="s">
        <v>180</v>
      </c>
      <c r="B8" s="58" t="s">
        <v>183</v>
      </c>
    </row>
    <row r="9" spans="1:2" ht="15">
      <c r="A9" s="57" t="s">
        <v>181</v>
      </c>
      <c r="B9" s="58" t="s">
        <v>184</v>
      </c>
    </row>
    <row r="10" ht="15">
      <c r="A10" s="57"/>
    </row>
    <row r="11" ht="15">
      <c r="A11" s="57"/>
    </row>
    <row r="12" ht="15">
      <c r="A12" s="57"/>
    </row>
    <row r="13" ht="15">
      <c r="A13" s="57"/>
    </row>
    <row r="14" ht="15">
      <c r="A14" s="57"/>
    </row>
    <row r="15" ht="15">
      <c r="A15" s="57"/>
    </row>
    <row r="16" ht="15">
      <c r="A16" s="57"/>
    </row>
    <row r="17" ht="15">
      <c r="A17" s="57"/>
    </row>
    <row r="18" ht="15">
      <c r="A18" s="57"/>
    </row>
    <row r="19" ht="15">
      <c r="A19" s="57"/>
    </row>
    <row r="20" ht="15">
      <c r="A20" s="57"/>
    </row>
    <row r="21" ht="15">
      <c r="A21" s="57"/>
    </row>
    <row r="22" ht="15">
      <c r="A22" s="57"/>
    </row>
    <row r="23" ht="15">
      <c r="A23" s="57"/>
    </row>
    <row r="24" ht="15">
      <c r="A24" s="57"/>
    </row>
    <row r="25" ht="15">
      <c r="A25" s="57"/>
    </row>
    <row r="26" ht="15">
      <c r="A26" s="57"/>
    </row>
    <row r="27" ht="15">
      <c r="A27" s="57"/>
    </row>
  </sheetData>
  <sheetProtection/>
  <hyperlinks>
    <hyperlink ref="A2" location="'T10.1 '!A1" display="Table 10.1"/>
    <hyperlink ref="A3" location="'T10.2-10.3'!A1" display="Table 10.2"/>
    <hyperlink ref="A4" location="'T10.2-10.3'!A1" display="Table 10.3"/>
    <hyperlink ref="A5" location="'T10.4-10.5'!A1" display="Table 10.4"/>
    <hyperlink ref="A6" location="'T10.4-10.5'!A1" display="Table 10.5"/>
    <hyperlink ref="A7" location="T10.6!A1" display="Table 10.6"/>
    <hyperlink ref="A8" location="'T10.7-10.8'!A1" display="Table 10.7"/>
    <hyperlink ref="A9" location="'T10.7-10.8'!A1" display="Table 10.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L253"/>
  <sheetViews>
    <sheetView zoomScale="80" zoomScaleNormal="80" zoomScalePageLayoutView="0" workbookViewId="0" topLeftCell="B183">
      <selection activeCell="Y174" sqref="Y174"/>
    </sheetView>
  </sheetViews>
  <sheetFormatPr defaultColWidth="9.140625" defaultRowHeight="12.75"/>
  <cols>
    <col min="2" max="2" width="10.57421875" style="0" customWidth="1"/>
    <col min="3" max="3" width="11.00390625" style="0" customWidth="1"/>
    <col min="5" max="5" width="9.7109375" style="0" customWidth="1"/>
  </cols>
  <sheetData>
    <row r="1" ht="12.75">
      <c r="A1" s="1" t="s">
        <v>140</v>
      </c>
    </row>
    <row r="3" spans="1:6" ht="12.75">
      <c r="A3" s="45" t="s">
        <v>135</v>
      </c>
      <c r="B3" s="43"/>
      <c r="C3" s="43"/>
      <c r="D3" s="43"/>
      <c r="E3" s="43"/>
      <c r="F3" s="43"/>
    </row>
    <row r="4" spans="1:6" ht="28.5" customHeight="1">
      <c r="A4" s="43"/>
      <c r="B4" s="44" t="s">
        <v>139</v>
      </c>
      <c r="C4" s="43"/>
      <c r="D4" s="43"/>
      <c r="E4" s="44" t="s">
        <v>136</v>
      </c>
      <c r="F4" s="43"/>
    </row>
    <row r="5" spans="1:6" ht="12.75">
      <c r="A5" s="46">
        <v>1991</v>
      </c>
      <c r="B5" s="39">
        <v>43.818333333333335</v>
      </c>
      <c r="C5" s="39">
        <v>43.818333333333335</v>
      </c>
      <c r="D5" s="39"/>
      <c r="E5" s="39">
        <v>45.07333333333333</v>
      </c>
      <c r="F5" s="39">
        <v>45.07333333333333</v>
      </c>
    </row>
    <row r="6" spans="1:6" ht="12.75">
      <c r="A6" s="46">
        <v>1992</v>
      </c>
      <c r="B6" s="39">
        <v>45.01083333333333</v>
      </c>
      <c r="C6" s="39">
        <v>45.01083333333333</v>
      </c>
      <c r="D6" s="39"/>
      <c r="E6" s="39">
        <v>46.07083333333333</v>
      </c>
      <c r="F6" s="39">
        <v>46.07083333333333</v>
      </c>
    </row>
    <row r="7" spans="1:6" ht="12.75">
      <c r="A7" s="46">
        <v>1993</v>
      </c>
      <c r="B7" s="39">
        <v>49.195</v>
      </c>
      <c r="C7" s="39">
        <v>49.195</v>
      </c>
      <c r="D7" s="39"/>
      <c r="E7" s="39">
        <v>49.443333333333335</v>
      </c>
      <c r="F7" s="39">
        <v>49.443333333333335</v>
      </c>
    </row>
    <row r="8" spans="1:6" ht="12.75">
      <c r="A8" s="46">
        <v>1994</v>
      </c>
      <c r="B8" s="39">
        <v>51.530833333333334</v>
      </c>
      <c r="C8" s="39">
        <v>51.530833333333334</v>
      </c>
      <c r="D8" s="39"/>
      <c r="E8" s="39">
        <v>51.5775</v>
      </c>
      <c r="F8" s="39">
        <v>51.5775</v>
      </c>
    </row>
    <row r="9" spans="1:6" ht="12.75">
      <c r="A9" s="46">
        <v>1995</v>
      </c>
      <c r="B9" s="39">
        <v>54.24083333333332</v>
      </c>
      <c r="C9" s="39">
        <v>54.24083333333332</v>
      </c>
      <c r="D9" s="39"/>
      <c r="E9" s="39">
        <v>53.76916666666667</v>
      </c>
      <c r="F9" s="39">
        <v>53.76916666666667</v>
      </c>
    </row>
    <row r="10" spans="1:6" ht="12.75">
      <c r="A10" s="46">
        <v>1996</v>
      </c>
      <c r="B10" s="39">
        <v>57.705833333333345</v>
      </c>
      <c r="C10" s="39">
        <v>57.705833333333345</v>
      </c>
      <c r="D10" s="39"/>
      <c r="E10" s="39">
        <v>56.520833333333336</v>
      </c>
      <c r="F10" s="39">
        <v>56.520833333333336</v>
      </c>
    </row>
    <row r="11" spans="1:6" ht="12.75">
      <c r="A11" s="46">
        <v>1997</v>
      </c>
      <c r="B11" s="39">
        <v>62.47166666666667</v>
      </c>
      <c r="C11" s="39">
        <v>62.47166666666667</v>
      </c>
      <c r="D11" s="39"/>
      <c r="E11" s="39">
        <v>61.82</v>
      </c>
      <c r="F11" s="39">
        <v>61.82</v>
      </c>
    </row>
    <row r="12" spans="1:6" ht="12.75">
      <c r="A12" s="46">
        <v>1998</v>
      </c>
      <c r="B12" s="39">
        <v>65.50333333333334</v>
      </c>
      <c r="C12" s="39">
        <v>65.50333333333334</v>
      </c>
      <c r="D12" s="39"/>
      <c r="E12" s="39">
        <v>64.79583333333333</v>
      </c>
      <c r="F12" s="39">
        <v>64.79583333333333</v>
      </c>
    </row>
    <row r="13" spans="1:6" ht="12.75">
      <c r="A13" s="46">
        <v>1999</v>
      </c>
      <c r="B13" s="39">
        <v>72.48583333333333</v>
      </c>
      <c r="C13" s="39">
        <v>72.48583333333333</v>
      </c>
      <c r="D13" s="39"/>
      <c r="E13" s="39">
        <v>70.16166666666668</v>
      </c>
      <c r="F13" s="39">
        <v>70.16166666666668</v>
      </c>
    </row>
    <row r="14" spans="1:6" ht="12.75">
      <c r="A14" s="46">
        <v>2000</v>
      </c>
      <c r="B14" s="39">
        <v>81.34333333333335</v>
      </c>
      <c r="C14" s="39">
        <v>81.34333333333335</v>
      </c>
      <c r="D14" s="39"/>
      <c r="E14" s="39">
        <v>79.92666666666666</v>
      </c>
      <c r="F14" s="39">
        <v>79.92666666666666</v>
      </c>
    </row>
    <row r="15" spans="1:7" ht="12.75">
      <c r="A15" s="46">
        <v>2001</v>
      </c>
      <c r="B15" s="39">
        <v>77.83583333333333</v>
      </c>
      <c r="C15" s="39">
        <v>77.83583333333333</v>
      </c>
      <c r="D15" s="39"/>
      <c r="E15" s="39">
        <v>75.71666666666665</v>
      </c>
      <c r="F15" s="39">
        <v>75.71666666666665</v>
      </c>
      <c r="G15" s="39"/>
    </row>
    <row r="16" spans="1:7" ht="12.75">
      <c r="A16" s="46">
        <v>2002</v>
      </c>
      <c r="B16" s="39">
        <v>75.45916666666666</v>
      </c>
      <c r="C16" s="39">
        <v>75.45916666666666</v>
      </c>
      <c r="D16" s="39"/>
      <c r="E16" s="39">
        <v>73.23666666666668</v>
      </c>
      <c r="F16" s="39">
        <v>73.23666666666668</v>
      </c>
      <c r="G16" s="39"/>
    </row>
    <row r="17" spans="1:7" ht="12.75">
      <c r="A17" s="46">
        <v>2003</v>
      </c>
      <c r="B17" s="39">
        <v>77.91916666666667</v>
      </c>
      <c r="C17" s="39">
        <v>77.91916666666667</v>
      </c>
      <c r="D17" s="39"/>
      <c r="E17" s="39">
        <v>76.03916666666667</v>
      </c>
      <c r="F17" s="39">
        <v>76.03916666666667</v>
      </c>
      <c r="G17" s="39"/>
    </row>
    <row r="18" spans="1:7" ht="12.75">
      <c r="A18" s="46">
        <v>2004</v>
      </c>
      <c r="B18" s="39">
        <v>81.9125</v>
      </c>
      <c r="C18" s="39">
        <v>81.9125</v>
      </c>
      <c r="D18" s="39"/>
      <c r="E18" s="39">
        <v>80.22416666666665</v>
      </c>
      <c r="F18" s="39">
        <v>80.22416666666665</v>
      </c>
      <c r="G18" s="39"/>
    </row>
    <row r="19" spans="1:7" ht="12.75">
      <c r="A19" s="46">
        <v>2005</v>
      </c>
      <c r="B19" s="39">
        <v>90.86</v>
      </c>
      <c r="C19" s="39">
        <v>90.86</v>
      </c>
      <c r="D19" s="39"/>
      <c r="E19" s="39">
        <v>86.745</v>
      </c>
      <c r="F19" s="39">
        <v>86.745</v>
      </c>
      <c r="G19" s="39"/>
    </row>
    <row r="20" spans="1:7" ht="12.75">
      <c r="A20" s="46">
        <v>2006</v>
      </c>
      <c r="B20" s="39">
        <v>95.20916666666666</v>
      </c>
      <c r="C20" s="39">
        <v>95.20916666666666</v>
      </c>
      <c r="D20" s="39"/>
      <c r="E20" s="39">
        <v>91.31916666666666</v>
      </c>
      <c r="F20" s="39">
        <v>91.31916666666666</v>
      </c>
      <c r="G20" s="39"/>
    </row>
    <row r="21" spans="1:7" ht="12.75">
      <c r="A21" s="46">
        <v>2007</v>
      </c>
      <c r="B21" s="39">
        <v>96.84833333333331</v>
      </c>
      <c r="C21" s="39">
        <v>96.84833333333331</v>
      </c>
      <c r="D21" s="39"/>
      <c r="E21" s="39">
        <v>94.24416666666666</v>
      </c>
      <c r="F21" s="39">
        <v>94.24416666666666</v>
      </c>
      <c r="G21" s="39"/>
    </row>
    <row r="22" spans="1:7" ht="12.75">
      <c r="A22" s="46">
        <v>2008</v>
      </c>
      <c r="B22" s="39">
        <v>117.51083333333332</v>
      </c>
      <c r="C22" s="39">
        <v>117.51083333333332</v>
      </c>
      <c r="D22" s="39"/>
      <c r="E22" s="39">
        <v>107.07583333333334</v>
      </c>
      <c r="F22" s="39">
        <v>107.07583333333334</v>
      </c>
      <c r="G22" s="39"/>
    </row>
    <row r="23" spans="1:7" ht="12.75">
      <c r="A23" s="46">
        <v>2009</v>
      </c>
      <c r="B23" s="39">
        <v>103.92992796280583</v>
      </c>
      <c r="C23" s="39">
        <v>103.92992796280583</v>
      </c>
      <c r="D23" s="39"/>
      <c r="E23" s="39">
        <v>99.28958516666667</v>
      </c>
      <c r="F23" s="39">
        <v>99.28958516666667</v>
      </c>
      <c r="G23" s="39"/>
    </row>
    <row r="24" spans="1:7" ht="12.75">
      <c r="A24" s="46">
        <v>2010</v>
      </c>
      <c r="B24" s="39">
        <v>119.25862749257533</v>
      </c>
      <c r="C24" s="39">
        <v>119.25862749257533</v>
      </c>
      <c r="D24" s="39"/>
      <c r="E24" s="39">
        <v>116.90257100000001</v>
      </c>
      <c r="F24" s="39">
        <v>116.90257100000001</v>
      </c>
      <c r="G24" s="39"/>
    </row>
    <row r="25" spans="1:7" ht="12.75">
      <c r="A25" s="46">
        <v>2011</v>
      </c>
      <c r="B25" s="39">
        <v>138.71612707906442</v>
      </c>
      <c r="C25" s="39">
        <v>138.71612707906442</v>
      </c>
      <c r="D25" s="39"/>
      <c r="E25" s="39">
        <v>133.26879017706662</v>
      </c>
      <c r="F25" s="39">
        <v>133.26879017706662</v>
      </c>
      <c r="G25" s="39"/>
    </row>
    <row r="26" spans="1:7" ht="12.75">
      <c r="A26" s="46">
        <v>2012</v>
      </c>
      <c r="B26" s="39">
        <v>141.82825976401202</v>
      </c>
      <c r="C26" s="39">
        <v>141.82825976401202</v>
      </c>
      <c r="D26" s="39"/>
      <c r="E26" s="39">
        <v>135.3905472338598</v>
      </c>
      <c r="F26" s="39">
        <v>135.3905472338598</v>
      </c>
      <c r="G26" s="39"/>
    </row>
    <row r="27" spans="1:7" ht="12.75">
      <c r="A27" s="46">
        <v>2013</v>
      </c>
      <c r="B27" s="39">
        <v>140.40518913870753</v>
      </c>
      <c r="C27" s="39">
        <v>140.40518913870753</v>
      </c>
      <c r="D27" s="39"/>
      <c r="E27" s="39">
        <v>134.14527800000002</v>
      </c>
      <c r="F27" s="39">
        <v>134.14527800000002</v>
      </c>
      <c r="G27" s="39"/>
    </row>
    <row r="28" spans="1:7" ht="12.75">
      <c r="A28" s="46">
        <v>2014</v>
      </c>
      <c r="B28" s="39">
        <v>133.46</v>
      </c>
      <c r="C28" s="39">
        <v>133.46</v>
      </c>
      <c r="D28" s="39"/>
      <c r="E28" s="39">
        <v>127.5</v>
      </c>
      <c r="F28" s="39">
        <v>127.5</v>
      </c>
      <c r="G28" s="39"/>
    </row>
    <row r="29" spans="1:7" ht="12.75">
      <c r="A29" s="46">
        <v>2015</v>
      </c>
      <c r="B29" s="39">
        <v>114.89845587367203</v>
      </c>
      <c r="C29" s="39">
        <v>114.89845587367203</v>
      </c>
      <c r="D29" s="39"/>
      <c r="E29" s="39">
        <v>111.13076015068397</v>
      </c>
      <c r="F29" s="39">
        <v>111.13076015068397</v>
      </c>
      <c r="G29" s="39"/>
    </row>
    <row r="30" spans="1:7" ht="12.75">
      <c r="A30" s="46">
        <v>2016</v>
      </c>
      <c r="B30" s="39">
        <v>110.12863033333333</v>
      </c>
      <c r="C30" s="39">
        <v>110.12863033333333</v>
      </c>
      <c r="D30" s="39"/>
      <c r="E30" s="39">
        <v>108.84564031566258</v>
      </c>
      <c r="F30" s="39">
        <v>108.84564031566258</v>
      </c>
      <c r="G30" s="39"/>
    </row>
    <row r="31" spans="1:7" ht="12.75">
      <c r="A31" s="46">
        <v>2017</v>
      </c>
      <c r="B31" s="39">
        <v>120.14923733333336</v>
      </c>
      <c r="C31" s="39">
        <v>120.14923733333336</v>
      </c>
      <c r="D31" s="39"/>
      <c r="E31" s="39">
        <v>117.58888261579467</v>
      </c>
      <c r="F31" s="39">
        <v>117.58888261579467</v>
      </c>
      <c r="G31" s="39"/>
    </row>
    <row r="32" spans="1:6" ht="12.75">
      <c r="A32" s="46">
        <v>2018</v>
      </c>
      <c r="B32" s="39">
        <v>129.98216641666667</v>
      </c>
      <c r="C32" s="39">
        <v>129.98216641666667</v>
      </c>
      <c r="D32" s="39"/>
      <c r="E32" s="39">
        <v>125.19597119936215</v>
      </c>
      <c r="F32" s="39">
        <v>125.19597119936215</v>
      </c>
    </row>
    <row r="33" spans="1:6" ht="12.75">
      <c r="A33" s="43"/>
      <c r="B33" s="43"/>
      <c r="C33" s="43"/>
      <c r="D33" s="43"/>
      <c r="E33" s="43"/>
      <c r="F33" s="43"/>
    </row>
    <row r="34" spans="1:6" ht="12.75">
      <c r="A34" s="43"/>
      <c r="B34" s="34" t="s">
        <v>131</v>
      </c>
      <c r="C34" s="37"/>
      <c r="D34" s="42"/>
      <c r="E34" s="34" t="s">
        <v>132</v>
      </c>
      <c r="F34" s="37"/>
    </row>
    <row r="35" spans="1:6" ht="24">
      <c r="A35" s="43"/>
      <c r="B35" s="37" t="s">
        <v>133</v>
      </c>
      <c r="C35" s="36" t="s">
        <v>134</v>
      </c>
      <c r="D35" s="35"/>
      <c r="E35" s="37" t="s">
        <v>133</v>
      </c>
      <c r="F35" s="36" t="s">
        <v>134</v>
      </c>
    </row>
    <row r="36" spans="1:6" ht="12.75">
      <c r="A36" s="46">
        <v>1991</v>
      </c>
      <c r="B36" s="39">
        <v>37.486666666666665</v>
      </c>
      <c r="C36" s="39">
        <v>15.616666666666665</v>
      </c>
      <c r="D36" s="39"/>
      <c r="E36" s="39">
        <v>38.55166666666667</v>
      </c>
      <c r="F36" s="39">
        <v>16.871666666666666</v>
      </c>
    </row>
    <row r="37" spans="1:6" ht="12.75">
      <c r="A37" s="46">
        <v>1992</v>
      </c>
      <c r="B37" s="39">
        <v>38.3075</v>
      </c>
      <c r="C37" s="39">
        <v>15.62</v>
      </c>
      <c r="D37" s="39"/>
      <c r="E37" s="39">
        <v>39.21</v>
      </c>
      <c r="F37" s="39">
        <v>15.9575</v>
      </c>
    </row>
    <row r="38" spans="1:6" ht="12.75">
      <c r="A38" s="46">
        <v>1993</v>
      </c>
      <c r="B38" s="39">
        <v>41.86833333333333</v>
      </c>
      <c r="C38" s="39">
        <v>17.0875</v>
      </c>
      <c r="D38" s="39"/>
      <c r="E38" s="39">
        <v>42.08083333333334</v>
      </c>
      <c r="F38" s="39">
        <v>16.691666666666666</v>
      </c>
    </row>
    <row r="39" spans="1:6" ht="12.75">
      <c r="A39" s="46">
        <v>1994</v>
      </c>
      <c r="B39" s="39">
        <v>43.85666666666666</v>
      </c>
      <c r="C39" s="39">
        <v>15.9275</v>
      </c>
      <c r="D39" s="39"/>
      <c r="E39" s="39">
        <v>43.895</v>
      </c>
      <c r="F39" s="39">
        <v>15.398333333333333</v>
      </c>
    </row>
    <row r="40" spans="1:6" ht="12.75">
      <c r="A40" s="46">
        <v>1995</v>
      </c>
      <c r="B40" s="39">
        <v>46.1625</v>
      </c>
      <c r="C40" s="39">
        <v>14.594166666666668</v>
      </c>
      <c r="D40" s="39"/>
      <c r="E40" s="39">
        <v>45.76083333333333</v>
      </c>
      <c r="F40" s="39">
        <v>14.1925</v>
      </c>
    </row>
    <row r="41" spans="1:6" ht="12.75">
      <c r="A41" s="46">
        <v>1996</v>
      </c>
      <c r="B41" s="39">
        <v>49.11166666666667</v>
      </c>
      <c r="C41" s="39">
        <v>14.599166666666667</v>
      </c>
      <c r="D41" s="39"/>
      <c r="E41" s="39">
        <v>48.10416666666666</v>
      </c>
      <c r="F41" s="39">
        <v>13.591666666666667</v>
      </c>
    </row>
    <row r="42" spans="1:6" ht="12.75">
      <c r="A42" s="46">
        <v>1997</v>
      </c>
      <c r="B42" s="39">
        <v>53.1675</v>
      </c>
      <c r="C42" s="39">
        <v>14.595</v>
      </c>
      <c r="D42" s="39"/>
      <c r="E42" s="39">
        <v>52.6125</v>
      </c>
      <c r="F42" s="39">
        <v>14.043333333333331</v>
      </c>
    </row>
    <row r="43" spans="1:6" ht="12.75">
      <c r="A43" s="46">
        <v>1998</v>
      </c>
      <c r="B43" s="39">
        <v>55.74666666666666</v>
      </c>
      <c r="C43" s="39">
        <v>11.933333333333332</v>
      </c>
      <c r="D43" s="39"/>
      <c r="E43" s="39">
        <v>55.145</v>
      </c>
      <c r="F43" s="39">
        <v>12.084166666666667</v>
      </c>
    </row>
    <row r="44" spans="1:6" ht="12.75">
      <c r="A44" s="46">
        <v>1999</v>
      </c>
      <c r="B44" s="39">
        <v>61.689166666666665</v>
      </c>
      <c r="C44" s="39">
        <v>13.850833333333332</v>
      </c>
      <c r="D44" s="39"/>
      <c r="E44" s="39">
        <v>59.711666666666666</v>
      </c>
      <c r="F44" s="39">
        <v>13.039166666666667</v>
      </c>
    </row>
    <row r="45" spans="1:6" ht="12.75">
      <c r="A45" s="46">
        <v>2000</v>
      </c>
      <c r="B45" s="39">
        <v>69.22833333333334</v>
      </c>
      <c r="C45" s="39">
        <v>20.81083333333333</v>
      </c>
      <c r="D45" s="39"/>
      <c r="E45" s="39">
        <v>68.02583333333335</v>
      </c>
      <c r="F45" s="39">
        <v>19.605</v>
      </c>
    </row>
    <row r="46" spans="1:6" ht="12.75">
      <c r="A46" s="46">
        <v>2001</v>
      </c>
      <c r="B46" s="39">
        <v>66.25125886524823</v>
      </c>
      <c r="C46" s="39">
        <v>19.93125886524823</v>
      </c>
      <c r="D46" s="39"/>
      <c r="E46" s="39">
        <v>64.43971631205673</v>
      </c>
      <c r="F46" s="39">
        <v>18.036382978723402</v>
      </c>
    </row>
    <row r="47" spans="1:6" ht="12.75">
      <c r="A47" s="46">
        <v>2002</v>
      </c>
      <c r="B47" s="39">
        <v>64.22056737588652</v>
      </c>
      <c r="C47" s="39">
        <v>18.400567375886524</v>
      </c>
      <c r="D47" s="39"/>
      <c r="E47" s="39">
        <v>62.329078014184404</v>
      </c>
      <c r="F47" s="39">
        <v>16.509078014184393</v>
      </c>
    </row>
    <row r="48" spans="1:6" ht="12.75">
      <c r="A48" s="46">
        <v>2003</v>
      </c>
      <c r="B48" s="39">
        <v>66.31418439716312</v>
      </c>
      <c r="C48" s="39">
        <v>20.17418439716312</v>
      </c>
      <c r="D48" s="39"/>
      <c r="E48" s="39">
        <v>64.71418439716312</v>
      </c>
      <c r="F48" s="39">
        <v>18.57418439716312</v>
      </c>
    </row>
    <row r="49" spans="1:6" ht="12.75">
      <c r="A49" s="46">
        <v>2004</v>
      </c>
      <c r="B49" s="39">
        <v>69.7127659574468</v>
      </c>
      <c r="C49" s="39">
        <v>22.6127659574468</v>
      </c>
      <c r="D49" s="39"/>
      <c r="E49" s="39">
        <v>68.2758865248227</v>
      </c>
      <c r="F49" s="39">
        <v>21.17588652482269</v>
      </c>
    </row>
    <row r="50" spans="1:6" ht="12.75">
      <c r="A50" s="46">
        <v>2005</v>
      </c>
      <c r="B50" s="39">
        <v>77.32765957446809</v>
      </c>
      <c r="C50" s="39">
        <v>30.22765957446809</v>
      </c>
      <c r="D50" s="39"/>
      <c r="E50" s="39">
        <v>73.8255319148936</v>
      </c>
      <c r="F50" s="39">
        <v>26.725531914893608</v>
      </c>
    </row>
    <row r="51" spans="1:6" ht="12.75">
      <c r="A51" s="46">
        <v>2006</v>
      </c>
      <c r="B51" s="39">
        <v>81.02907801418439</v>
      </c>
      <c r="C51" s="39">
        <v>33.82491134751773</v>
      </c>
      <c r="D51" s="39"/>
      <c r="E51" s="39">
        <v>77.71843971631206</v>
      </c>
      <c r="F51" s="39">
        <v>30.514273049645386</v>
      </c>
    </row>
    <row r="52" spans="1:6" ht="12.75">
      <c r="A52" s="46">
        <v>2007</v>
      </c>
      <c r="B52" s="39">
        <v>82.42411347517731</v>
      </c>
      <c r="C52" s="39">
        <v>33.5741134751773</v>
      </c>
      <c r="D52" s="39"/>
      <c r="E52" s="39">
        <v>80.20780141843971</v>
      </c>
      <c r="F52" s="39">
        <v>31.357801418439706</v>
      </c>
    </row>
    <row r="53" spans="1:6" ht="12.75">
      <c r="A53" s="46">
        <v>2008</v>
      </c>
      <c r="B53" s="39">
        <v>100.16509404872029</v>
      </c>
      <c r="C53" s="39">
        <v>49.648427382053654</v>
      </c>
      <c r="D53" s="39"/>
      <c r="E53" s="39">
        <v>91.26549491211841</v>
      </c>
      <c r="F53" s="39">
        <v>40.74882824545174</v>
      </c>
    </row>
    <row r="54" spans="1:6" ht="12.75">
      <c r="A54" s="46">
        <v>2009</v>
      </c>
      <c r="B54" s="39">
        <v>90.37385040243986</v>
      </c>
      <c r="C54" s="39">
        <v>35.977183735773195</v>
      </c>
      <c r="D54" s="39"/>
      <c r="E54" s="39">
        <v>86.33876971014494</v>
      </c>
      <c r="F54" s="39">
        <v>31.942103043478273</v>
      </c>
    </row>
    <row r="55" spans="1:6" ht="12.75">
      <c r="A55" s="46">
        <v>2010</v>
      </c>
      <c r="B55" s="39">
        <v>101.49670424900027</v>
      </c>
      <c r="C55" s="39">
        <v>44.30670424900026</v>
      </c>
      <c r="D55" s="39"/>
      <c r="E55" s="39">
        <v>99.49154978723404</v>
      </c>
      <c r="F55" s="39">
        <v>42.301549787234045</v>
      </c>
    </row>
    <row r="56" spans="1:6" ht="12.75">
      <c r="A56" s="46">
        <v>2011</v>
      </c>
      <c r="B56" s="39">
        <v>115.59677256588701</v>
      </c>
      <c r="C56" s="39">
        <v>57.39677256588701</v>
      </c>
      <c r="D56" s="39"/>
      <c r="E56" s="39">
        <v>111.05732514755552</v>
      </c>
      <c r="F56" s="39">
        <v>52.857325147555514</v>
      </c>
    </row>
    <row r="57" spans="1:6" ht="12.75">
      <c r="A57" s="46">
        <v>2012</v>
      </c>
      <c r="B57" s="39">
        <v>118.19021647001</v>
      </c>
      <c r="C57" s="39">
        <v>60.24021647000999</v>
      </c>
      <c r="D57" s="39"/>
      <c r="E57" s="39">
        <v>112.8254560282165</v>
      </c>
      <c r="F57" s="39">
        <v>54.87545602821648</v>
      </c>
    </row>
    <row r="58" spans="1:6" ht="12.75">
      <c r="A58" s="46">
        <v>2013</v>
      </c>
      <c r="B58" s="39">
        <v>117.00432428225628</v>
      </c>
      <c r="C58" s="39">
        <v>59.05432428225627</v>
      </c>
      <c r="D58" s="39"/>
      <c r="E58" s="39">
        <v>111.78773166666666</v>
      </c>
      <c r="F58" s="39">
        <v>53.83773166666666</v>
      </c>
    </row>
    <row r="59" spans="1:6" ht="12.75">
      <c r="A59" s="46">
        <v>2014</v>
      </c>
      <c r="B59" s="39">
        <v>111.21499906218357</v>
      </c>
      <c r="C59" s="39">
        <v>53.26499906218357</v>
      </c>
      <c r="D59" s="39"/>
      <c r="E59" s="39">
        <v>106.24654411481468</v>
      </c>
      <c r="F59" s="39">
        <v>48.29654411481468</v>
      </c>
    </row>
    <row r="60" spans="1:6" ht="12.75">
      <c r="A60" s="46">
        <v>2015</v>
      </c>
      <c r="B60" s="39">
        <v>95.74871322806003</v>
      </c>
      <c r="C60" s="39">
        <v>37.79871322806003</v>
      </c>
      <c r="D60" s="39"/>
      <c r="E60" s="39">
        <v>92.60896679223664</v>
      </c>
      <c r="F60" s="39">
        <v>34.65896679223665</v>
      </c>
    </row>
    <row r="61" spans="1:6" ht="12.75">
      <c r="A61" s="46">
        <v>2016</v>
      </c>
      <c r="B61" s="39">
        <v>91.77385861111111</v>
      </c>
      <c r="C61" s="39">
        <v>33.82385861111112</v>
      </c>
      <c r="D61" s="39"/>
      <c r="E61" s="39">
        <v>90.70470026305215</v>
      </c>
      <c r="F61" s="39">
        <v>32.75470026305215</v>
      </c>
    </row>
    <row r="62" spans="1:6" ht="12.75">
      <c r="A62" s="46"/>
      <c r="B62" s="39"/>
      <c r="C62" s="39"/>
      <c r="D62" s="39"/>
      <c r="E62" s="39"/>
      <c r="F62" s="39"/>
    </row>
    <row r="63" spans="1:6" ht="12.75">
      <c r="A63" s="46"/>
      <c r="B63" s="39"/>
      <c r="C63" s="39"/>
      <c r="D63" s="39"/>
      <c r="E63" s="39"/>
      <c r="F63" s="39"/>
    </row>
    <row r="64" ht="12.75">
      <c r="A64" s="38"/>
    </row>
    <row r="65" spans="2:6" ht="12.75">
      <c r="B65" t="s">
        <v>137</v>
      </c>
      <c r="C65" t="s">
        <v>138</v>
      </c>
      <c r="E65" t="s">
        <v>137</v>
      </c>
      <c r="F65" t="s">
        <v>138</v>
      </c>
    </row>
    <row r="66" spans="1:6" ht="12.75">
      <c r="A66" s="46">
        <f>A36</f>
        <v>1991</v>
      </c>
      <c r="B66" s="41">
        <f aca="true" t="shared" si="0" ref="B66:C91">B5-B36</f>
        <v>6.3316666666666706</v>
      </c>
      <c r="C66" s="41">
        <f t="shared" si="0"/>
        <v>28.201666666666668</v>
      </c>
      <c r="D66" s="40"/>
      <c r="E66" s="41">
        <f aca="true" t="shared" si="1" ref="E66:F91">E5-E36</f>
        <v>6.521666666666661</v>
      </c>
      <c r="F66" s="41">
        <f t="shared" si="1"/>
        <v>28.201666666666664</v>
      </c>
    </row>
    <row r="67" spans="1:6" ht="12.75">
      <c r="A67" s="46">
        <f aca="true" t="shared" si="2" ref="A67:A91">A37</f>
        <v>1992</v>
      </c>
      <c r="B67" s="41">
        <f t="shared" si="0"/>
        <v>6.703333333333333</v>
      </c>
      <c r="C67" s="41">
        <f t="shared" si="0"/>
        <v>29.390833333333333</v>
      </c>
      <c r="D67" s="40"/>
      <c r="E67" s="41">
        <f t="shared" si="1"/>
        <v>6.860833333333332</v>
      </c>
      <c r="F67" s="41">
        <f t="shared" si="1"/>
        <v>30.113333333333333</v>
      </c>
    </row>
    <row r="68" spans="1:6" ht="12.75">
      <c r="A68" s="46">
        <f t="shared" si="2"/>
        <v>1993</v>
      </c>
      <c r="B68" s="41">
        <f t="shared" si="0"/>
        <v>7.326666666666668</v>
      </c>
      <c r="C68" s="41">
        <f t="shared" si="0"/>
        <v>32.1075</v>
      </c>
      <c r="D68" s="40"/>
      <c r="E68" s="41">
        <f t="shared" si="1"/>
        <v>7.362499999999997</v>
      </c>
      <c r="F68" s="41">
        <f t="shared" si="1"/>
        <v>32.751666666666665</v>
      </c>
    </row>
    <row r="69" spans="1:6" ht="12.75">
      <c r="A69" s="46">
        <f t="shared" si="2"/>
        <v>1994</v>
      </c>
      <c r="B69" s="41">
        <f t="shared" si="0"/>
        <v>7.674166666666672</v>
      </c>
      <c r="C69" s="41">
        <f t="shared" si="0"/>
        <v>35.60333333333333</v>
      </c>
      <c r="D69" s="40"/>
      <c r="E69" s="41">
        <f t="shared" si="1"/>
        <v>7.682499999999997</v>
      </c>
      <c r="F69" s="41">
        <f t="shared" si="1"/>
        <v>36.17916666666667</v>
      </c>
    </row>
    <row r="70" spans="1:6" ht="12.75">
      <c r="A70" s="46">
        <f t="shared" si="2"/>
        <v>1995</v>
      </c>
      <c r="B70" s="41">
        <f t="shared" si="0"/>
        <v>8.078333333333319</v>
      </c>
      <c r="C70" s="41">
        <f t="shared" si="0"/>
        <v>39.646666666666654</v>
      </c>
      <c r="D70" s="40"/>
      <c r="E70" s="41">
        <f t="shared" si="1"/>
        <v>8.00833333333334</v>
      </c>
      <c r="F70" s="41">
        <f t="shared" si="1"/>
        <v>39.57666666666667</v>
      </c>
    </row>
    <row r="71" spans="1:6" ht="12.75">
      <c r="A71" s="46">
        <f t="shared" si="2"/>
        <v>1996</v>
      </c>
      <c r="B71" s="41">
        <f t="shared" si="0"/>
        <v>8.594166666666673</v>
      </c>
      <c r="C71" s="41">
        <f t="shared" si="0"/>
        <v>43.106666666666676</v>
      </c>
      <c r="D71" s="40"/>
      <c r="E71" s="41">
        <f t="shared" si="1"/>
        <v>8.416666666666679</v>
      </c>
      <c r="F71" s="41">
        <f t="shared" si="1"/>
        <v>42.92916666666667</v>
      </c>
    </row>
    <row r="72" spans="1:6" ht="12.75">
      <c r="A72" s="46">
        <f t="shared" si="2"/>
        <v>1997</v>
      </c>
      <c r="B72" s="41">
        <f t="shared" si="0"/>
        <v>9.304166666666674</v>
      </c>
      <c r="C72" s="41">
        <f t="shared" si="0"/>
        <v>47.87666666666667</v>
      </c>
      <c r="D72" s="40"/>
      <c r="E72" s="41">
        <f t="shared" si="1"/>
        <v>9.207500000000003</v>
      </c>
      <c r="F72" s="41">
        <f t="shared" si="1"/>
        <v>47.77666666666667</v>
      </c>
    </row>
    <row r="73" spans="1:6" ht="12.75">
      <c r="A73" s="46">
        <f t="shared" si="2"/>
        <v>1998</v>
      </c>
      <c r="B73" s="41">
        <f t="shared" si="0"/>
        <v>9.756666666666682</v>
      </c>
      <c r="C73" s="41">
        <f t="shared" si="0"/>
        <v>53.570000000000014</v>
      </c>
      <c r="D73" s="40"/>
      <c r="E73" s="41">
        <f t="shared" si="1"/>
        <v>9.650833333333331</v>
      </c>
      <c r="F73" s="41">
        <f t="shared" si="1"/>
        <v>52.711666666666666</v>
      </c>
    </row>
    <row r="74" spans="1:6" ht="12.75">
      <c r="A74" s="46">
        <f t="shared" si="2"/>
        <v>1999</v>
      </c>
      <c r="B74" s="41">
        <f t="shared" si="0"/>
        <v>10.796666666666667</v>
      </c>
      <c r="C74" s="41">
        <f t="shared" si="0"/>
        <v>58.635</v>
      </c>
      <c r="D74" s="40"/>
      <c r="E74" s="41">
        <f t="shared" si="1"/>
        <v>10.45000000000001</v>
      </c>
      <c r="F74" s="41">
        <f t="shared" si="1"/>
        <v>57.12250000000001</v>
      </c>
    </row>
    <row r="75" spans="1:6" ht="12.75">
      <c r="A75" s="46">
        <f t="shared" si="2"/>
        <v>2000</v>
      </c>
      <c r="B75" s="41">
        <f t="shared" si="0"/>
        <v>12.115000000000009</v>
      </c>
      <c r="C75" s="41">
        <f t="shared" si="0"/>
        <v>60.53250000000001</v>
      </c>
      <c r="D75" s="40"/>
      <c r="E75" s="41">
        <f t="shared" si="1"/>
        <v>11.90083333333331</v>
      </c>
      <c r="F75" s="41">
        <f t="shared" si="1"/>
        <v>60.32166666666666</v>
      </c>
    </row>
    <row r="76" spans="1:6" ht="12.75">
      <c r="A76" s="46">
        <f t="shared" si="2"/>
        <v>2001</v>
      </c>
      <c r="B76" s="41">
        <f t="shared" si="0"/>
        <v>11.584574468085094</v>
      </c>
      <c r="C76" s="41">
        <f t="shared" si="0"/>
        <v>57.9045744680851</v>
      </c>
      <c r="D76" s="40"/>
      <c r="E76" s="41">
        <f t="shared" si="1"/>
        <v>11.276950354609923</v>
      </c>
      <c r="F76" s="41">
        <f t="shared" si="1"/>
        <v>57.68028368794325</v>
      </c>
    </row>
    <row r="77" spans="1:6" ht="12.75">
      <c r="A77" s="46">
        <f t="shared" si="2"/>
        <v>2002</v>
      </c>
      <c r="B77" s="41">
        <f t="shared" si="0"/>
        <v>11.238599290780144</v>
      </c>
      <c r="C77" s="41">
        <f t="shared" si="0"/>
        <v>57.05859929078014</v>
      </c>
      <c r="D77" s="40"/>
      <c r="E77" s="41">
        <f t="shared" si="1"/>
        <v>10.907588652482275</v>
      </c>
      <c r="F77" s="41">
        <f t="shared" si="1"/>
        <v>56.72758865248228</v>
      </c>
    </row>
    <row r="78" spans="1:6" ht="12.75">
      <c r="A78" s="46">
        <f t="shared" si="2"/>
        <v>2003</v>
      </c>
      <c r="B78" s="41">
        <f t="shared" si="0"/>
        <v>11.604982269503552</v>
      </c>
      <c r="C78" s="41">
        <f t="shared" si="0"/>
        <v>57.74498226950355</v>
      </c>
      <c r="D78" s="40"/>
      <c r="E78" s="41">
        <f t="shared" si="1"/>
        <v>11.32498226950355</v>
      </c>
      <c r="F78" s="41">
        <f t="shared" si="1"/>
        <v>57.46498226950355</v>
      </c>
    </row>
    <row r="79" spans="1:6" ht="12.75">
      <c r="A79" s="46">
        <f t="shared" si="2"/>
        <v>2004</v>
      </c>
      <c r="B79" s="41">
        <f t="shared" si="0"/>
        <v>12.199734042553189</v>
      </c>
      <c r="C79" s="41">
        <f t="shared" si="0"/>
        <v>59.2997340425532</v>
      </c>
      <c r="D79" s="40"/>
      <c r="E79" s="41">
        <f t="shared" si="1"/>
        <v>11.948280141843952</v>
      </c>
      <c r="F79" s="41">
        <f t="shared" si="1"/>
        <v>59.04828014184396</v>
      </c>
    </row>
    <row r="80" spans="1:6" ht="12.75">
      <c r="A80" s="46">
        <f t="shared" si="2"/>
        <v>2005</v>
      </c>
      <c r="B80" s="41">
        <f t="shared" si="0"/>
        <v>13.532340425531913</v>
      </c>
      <c r="C80" s="41">
        <f t="shared" si="0"/>
        <v>60.63234042553191</v>
      </c>
      <c r="D80" s="40"/>
      <c r="E80" s="41">
        <f t="shared" si="1"/>
        <v>12.919468085106402</v>
      </c>
      <c r="F80" s="41">
        <f t="shared" si="1"/>
        <v>60.019468085106396</v>
      </c>
    </row>
    <row r="81" spans="1:6" ht="12.75">
      <c r="A81" s="46">
        <f t="shared" si="2"/>
        <v>2006</v>
      </c>
      <c r="B81" s="41">
        <f t="shared" si="0"/>
        <v>14.180088652482269</v>
      </c>
      <c r="C81" s="41">
        <f t="shared" si="0"/>
        <v>61.384255319148934</v>
      </c>
      <c r="D81" s="40"/>
      <c r="E81" s="41">
        <f t="shared" si="1"/>
        <v>13.600726950354598</v>
      </c>
      <c r="F81" s="41">
        <f t="shared" si="1"/>
        <v>60.80489361702128</v>
      </c>
    </row>
    <row r="82" spans="1:6" ht="12.75">
      <c r="A82" s="46">
        <f t="shared" si="2"/>
        <v>2007</v>
      </c>
      <c r="B82" s="41">
        <f t="shared" si="0"/>
        <v>14.424219858156007</v>
      </c>
      <c r="C82" s="41">
        <f t="shared" si="0"/>
        <v>63.274219858156016</v>
      </c>
      <c r="D82" s="40"/>
      <c r="E82" s="41">
        <f t="shared" si="1"/>
        <v>14.036365248226943</v>
      </c>
      <c r="F82" s="41">
        <f t="shared" si="1"/>
        <v>62.88636524822695</v>
      </c>
    </row>
    <row r="83" spans="1:6" ht="12.75">
      <c r="A83" s="46">
        <f t="shared" si="2"/>
        <v>2008</v>
      </c>
      <c r="B83" s="41">
        <f t="shared" si="0"/>
        <v>17.345739284613032</v>
      </c>
      <c r="C83" s="41">
        <f t="shared" si="0"/>
        <v>67.86240595127967</v>
      </c>
      <c r="D83" s="40"/>
      <c r="E83" s="41">
        <f t="shared" si="1"/>
        <v>15.810338421214922</v>
      </c>
      <c r="F83" s="41">
        <f t="shared" si="1"/>
        <v>66.32700508788159</v>
      </c>
    </row>
    <row r="84" spans="1:6" ht="12.75">
      <c r="A84" s="46">
        <f t="shared" si="2"/>
        <v>2009</v>
      </c>
      <c r="B84" s="41">
        <f t="shared" si="0"/>
        <v>13.556077560365978</v>
      </c>
      <c r="C84" s="41">
        <f t="shared" si="0"/>
        <v>67.95274422703264</v>
      </c>
      <c r="D84" s="40"/>
      <c r="E84" s="41">
        <f t="shared" si="1"/>
        <v>12.950815456521724</v>
      </c>
      <c r="F84" s="41">
        <f t="shared" si="1"/>
        <v>67.3474821231884</v>
      </c>
    </row>
    <row r="85" spans="1:6" ht="12.75">
      <c r="A85" s="46">
        <f t="shared" si="2"/>
        <v>2010</v>
      </c>
      <c r="B85" s="41">
        <f t="shared" si="0"/>
        <v>17.761923243575055</v>
      </c>
      <c r="C85" s="41">
        <f t="shared" si="0"/>
        <v>74.95192324357507</v>
      </c>
      <c r="D85" s="40"/>
      <c r="E85" s="41">
        <f t="shared" si="1"/>
        <v>17.411021212765974</v>
      </c>
      <c r="F85" s="41">
        <f t="shared" si="1"/>
        <v>74.60102121276597</v>
      </c>
    </row>
    <row r="86" spans="1:6" ht="12.75">
      <c r="A86" s="46">
        <f t="shared" si="2"/>
        <v>2011</v>
      </c>
      <c r="B86" s="41">
        <f t="shared" si="0"/>
        <v>23.119354513177413</v>
      </c>
      <c r="C86" s="41">
        <f t="shared" si="0"/>
        <v>81.31935451317742</v>
      </c>
      <c r="D86" s="40"/>
      <c r="E86" s="41">
        <f t="shared" si="1"/>
        <v>22.211465029511103</v>
      </c>
      <c r="F86" s="41">
        <f t="shared" si="1"/>
        <v>80.4114650295111</v>
      </c>
    </row>
    <row r="87" spans="1:6" ht="12.75">
      <c r="A87" s="46">
        <f t="shared" si="2"/>
        <v>2012</v>
      </c>
      <c r="B87" s="41">
        <f t="shared" si="0"/>
        <v>23.638043294002017</v>
      </c>
      <c r="C87" s="41">
        <f t="shared" si="0"/>
        <v>81.58804329400203</v>
      </c>
      <c r="D87" s="40"/>
      <c r="E87" s="41">
        <f t="shared" si="1"/>
        <v>22.5650912056433</v>
      </c>
      <c r="F87" s="41">
        <f t="shared" si="1"/>
        <v>80.5150912056433</v>
      </c>
    </row>
    <row r="88" spans="1:6" ht="12.75">
      <c r="A88" s="46">
        <f t="shared" si="2"/>
        <v>2013</v>
      </c>
      <c r="B88" s="41">
        <f t="shared" si="0"/>
        <v>23.40086485645125</v>
      </c>
      <c r="C88" s="41">
        <f t="shared" si="0"/>
        <v>81.35086485645127</v>
      </c>
      <c r="D88" s="40"/>
      <c r="E88" s="41">
        <f t="shared" si="1"/>
        <v>22.35754633333336</v>
      </c>
      <c r="F88" s="41">
        <f t="shared" si="1"/>
        <v>80.30754633333336</v>
      </c>
    </row>
    <row r="89" spans="1:6" ht="12.75">
      <c r="A89" s="46">
        <f t="shared" si="2"/>
        <v>2014</v>
      </c>
      <c r="B89" s="41">
        <f t="shared" si="0"/>
        <v>22.245000937816442</v>
      </c>
      <c r="C89" s="41">
        <f t="shared" si="0"/>
        <v>80.19500093781645</v>
      </c>
      <c r="D89" s="40"/>
      <c r="E89" s="41">
        <f t="shared" si="1"/>
        <v>21.253455885185318</v>
      </c>
      <c r="F89" s="41">
        <f t="shared" si="1"/>
        <v>79.20345588518532</v>
      </c>
    </row>
    <row r="90" spans="1:6" ht="12.75">
      <c r="A90" s="46">
        <f t="shared" si="2"/>
        <v>2015</v>
      </c>
      <c r="B90" s="41">
        <f t="shared" si="0"/>
        <v>19.149742645612008</v>
      </c>
      <c r="C90" s="41">
        <f t="shared" si="0"/>
        <v>77.099742645612</v>
      </c>
      <c r="D90" s="40"/>
      <c r="E90" s="41">
        <f t="shared" si="1"/>
        <v>18.521793358447326</v>
      </c>
      <c r="F90" s="41">
        <f t="shared" si="1"/>
        <v>76.47179335844731</v>
      </c>
    </row>
    <row r="91" spans="1:7" ht="12.75">
      <c r="A91" s="46">
        <f t="shared" si="2"/>
        <v>2016</v>
      </c>
      <c r="B91" s="41">
        <f t="shared" si="0"/>
        <v>18.354771722222225</v>
      </c>
      <c r="C91" s="41">
        <f t="shared" si="0"/>
        <v>76.30477172222221</v>
      </c>
      <c r="D91" s="40"/>
      <c r="E91" s="41">
        <f t="shared" si="1"/>
        <v>18.140940052610432</v>
      </c>
      <c r="F91" s="41">
        <f t="shared" si="1"/>
        <v>76.09094005261042</v>
      </c>
      <c r="G91" s="40"/>
    </row>
    <row r="94" spans="2:3" ht="12.75">
      <c r="B94" s="47" t="s">
        <v>154</v>
      </c>
      <c r="C94" s="47" t="s">
        <v>139</v>
      </c>
    </row>
    <row r="95" spans="1:3" ht="12.75">
      <c r="A95" s="38">
        <v>39814</v>
      </c>
      <c r="B95" s="40">
        <v>86.33</v>
      </c>
      <c r="C95" s="40">
        <v>98.74</v>
      </c>
    </row>
    <row r="96" spans="1:3" ht="12.75">
      <c r="A96" s="38">
        <v>39845</v>
      </c>
      <c r="B96" s="40">
        <v>89.39</v>
      </c>
      <c r="C96" s="40">
        <v>100.26</v>
      </c>
    </row>
    <row r="97" spans="1:3" ht="12.75">
      <c r="A97" s="38">
        <v>39873</v>
      </c>
      <c r="B97" s="40">
        <v>90.05</v>
      </c>
      <c r="C97" s="40">
        <v>99.88</v>
      </c>
    </row>
    <row r="98" spans="1:3" ht="12.75">
      <c r="A98" s="38">
        <v>39904</v>
      </c>
      <c r="B98" s="40">
        <v>93.61</v>
      </c>
      <c r="C98" s="40">
        <v>101.93</v>
      </c>
    </row>
    <row r="99" spans="1:3" ht="12.75">
      <c r="A99" s="38">
        <v>39934</v>
      </c>
      <c r="B99" s="40">
        <v>96.98</v>
      </c>
      <c r="C99" s="40">
        <v>102.98</v>
      </c>
    </row>
    <row r="100" spans="1:3" ht="12.75">
      <c r="A100" s="38">
        <v>39965</v>
      </c>
      <c r="B100" s="40">
        <v>101.81</v>
      </c>
      <c r="C100" s="40">
        <v>104.33</v>
      </c>
    </row>
    <row r="101" spans="1:3" ht="12.75">
      <c r="A101" s="38">
        <v>39995</v>
      </c>
      <c r="B101" s="40">
        <v>102.65</v>
      </c>
      <c r="C101" s="40">
        <v>103.85</v>
      </c>
    </row>
    <row r="102" spans="1:3" ht="12.75">
      <c r="A102" s="38">
        <v>40026</v>
      </c>
      <c r="B102" s="40">
        <v>103.78</v>
      </c>
      <c r="C102" s="40">
        <v>104.27</v>
      </c>
    </row>
    <row r="103" spans="1:3" ht="12.75">
      <c r="A103" s="38">
        <v>40057</v>
      </c>
      <c r="B103" s="40">
        <v>105.89</v>
      </c>
      <c r="C103" s="40">
        <v>106.58</v>
      </c>
    </row>
    <row r="104" spans="1:3" ht="12.75">
      <c r="A104" s="38">
        <v>40087</v>
      </c>
      <c r="B104" s="40">
        <v>104.54</v>
      </c>
      <c r="C104" s="40">
        <v>105.54</v>
      </c>
    </row>
    <row r="105" spans="1:3" ht="12.75">
      <c r="A105" s="38">
        <v>40118</v>
      </c>
      <c r="B105" s="40">
        <v>108.272572</v>
      </c>
      <c r="C105" s="40">
        <v>109.45583899024184</v>
      </c>
    </row>
    <row r="106" spans="1:3" ht="12.75">
      <c r="A106" s="38">
        <v>40148</v>
      </c>
      <c r="B106" s="40">
        <v>108.17245000000001</v>
      </c>
      <c r="C106" s="40">
        <v>109.34329656342807</v>
      </c>
    </row>
    <row r="107" spans="1:3" ht="12.75">
      <c r="A107" s="38">
        <v>40179</v>
      </c>
      <c r="B107" s="40">
        <v>111.488838</v>
      </c>
      <c r="C107" s="40">
        <v>113.31100445481543</v>
      </c>
    </row>
    <row r="108" spans="1:3" ht="12.75">
      <c r="A108" s="38">
        <v>40210</v>
      </c>
      <c r="B108" s="40">
        <v>111.645945</v>
      </c>
      <c r="C108" s="40">
        <v>113.38498196860417</v>
      </c>
    </row>
    <row r="109" spans="1:3" ht="12.75">
      <c r="A109" s="38">
        <v>40238</v>
      </c>
      <c r="B109" s="40">
        <v>115.468758</v>
      </c>
      <c r="C109" s="40">
        <v>116.20458103521428</v>
      </c>
    </row>
    <row r="110" spans="1:3" ht="12.75">
      <c r="A110" s="38">
        <v>40269</v>
      </c>
      <c r="B110" s="40">
        <v>119.80299200000002</v>
      </c>
      <c r="C110" s="40">
        <v>120.98550593975395</v>
      </c>
    </row>
    <row r="111" spans="1:3" ht="12.75">
      <c r="A111" s="38">
        <v>40299</v>
      </c>
      <c r="B111" s="40">
        <v>121.179187</v>
      </c>
      <c r="C111" s="40">
        <v>122.75372083156554</v>
      </c>
    </row>
    <row r="112" spans="1:3" ht="12.75">
      <c r="A112" s="38">
        <v>40330</v>
      </c>
      <c r="B112" s="40">
        <v>117.700876</v>
      </c>
      <c r="C112" s="40">
        <v>120.11671086126432</v>
      </c>
    </row>
    <row r="113" spans="1:3" ht="12.75">
      <c r="A113" s="38">
        <v>40360</v>
      </c>
      <c r="B113" s="40">
        <v>117.22383000000002</v>
      </c>
      <c r="C113" s="40">
        <v>119.66200572761987</v>
      </c>
    </row>
    <row r="114" spans="1:3" ht="12.75">
      <c r="A114" s="38">
        <v>40391</v>
      </c>
      <c r="B114" s="40">
        <v>116.195155</v>
      </c>
      <c r="C114" s="40">
        <v>118.6860033941451</v>
      </c>
    </row>
    <row r="115" spans="1:3" ht="12.75">
      <c r="A115" s="38">
        <v>40422</v>
      </c>
      <c r="B115" s="40">
        <v>114.61457299999998</v>
      </c>
      <c r="C115" s="40">
        <v>117.17970619431482</v>
      </c>
    </row>
    <row r="116" spans="1:3" ht="12.75">
      <c r="A116" s="38">
        <v>40452</v>
      </c>
      <c r="B116" s="40">
        <v>117.20210599999999</v>
      </c>
      <c r="C116" s="40">
        <v>120.58979316928297</v>
      </c>
    </row>
    <row r="117" spans="1:3" ht="12.75">
      <c r="A117" s="38">
        <v>40483</v>
      </c>
      <c r="B117" s="40">
        <v>118.70185099999999</v>
      </c>
      <c r="C117" s="40">
        <v>122.46978892660162</v>
      </c>
    </row>
    <row r="118" spans="1:3" ht="12.75">
      <c r="A118" s="38">
        <v>40513</v>
      </c>
      <c r="B118" s="40">
        <v>121.60674100000001</v>
      </c>
      <c r="C118" s="40">
        <v>125.75972740772167</v>
      </c>
    </row>
    <row r="119" spans="1:3" ht="12.75">
      <c r="A119" s="38">
        <v>40544</v>
      </c>
      <c r="B119" s="40">
        <v>127.52571590030338</v>
      </c>
      <c r="C119" s="40">
        <v>132.07785401783238</v>
      </c>
    </row>
    <row r="120" spans="1:3" ht="12.75">
      <c r="A120" s="38">
        <v>40575</v>
      </c>
      <c r="B120" s="40">
        <v>128.36608530129084</v>
      </c>
      <c r="C120" s="40">
        <v>133.44571412748513</v>
      </c>
    </row>
    <row r="121" spans="1:3" ht="12.75">
      <c r="A121" s="38">
        <v>40603</v>
      </c>
      <c r="B121" s="40">
        <v>131.89238593777884</v>
      </c>
      <c r="C121" s="40">
        <v>138.1262806667774</v>
      </c>
    </row>
    <row r="122" spans="1:3" ht="12.75">
      <c r="A122" s="38">
        <v>40634</v>
      </c>
      <c r="B122" s="40">
        <v>134.74220569864968</v>
      </c>
      <c r="C122" s="40">
        <v>141.12278119288914</v>
      </c>
    </row>
    <row r="123" spans="1:3" ht="12.75">
      <c r="A123" s="38">
        <v>40664</v>
      </c>
      <c r="B123" s="40">
        <v>136.70606507643805</v>
      </c>
      <c r="C123" s="40">
        <v>141.50727363349392</v>
      </c>
    </row>
    <row r="124" spans="1:3" ht="12.75">
      <c r="A124" s="38">
        <v>40695</v>
      </c>
      <c r="B124" s="40">
        <v>135.5647462970674</v>
      </c>
      <c r="C124" s="40">
        <v>139.64235088885198</v>
      </c>
    </row>
    <row r="125" spans="1:3" ht="12.75">
      <c r="A125" s="38">
        <v>40725</v>
      </c>
      <c r="B125" s="40">
        <v>135.10612515614778</v>
      </c>
      <c r="C125" s="40">
        <v>139.42141607132967</v>
      </c>
    </row>
    <row r="126" spans="1:3" ht="12.75">
      <c r="A126" s="38">
        <v>40756</v>
      </c>
      <c r="B126" s="40">
        <v>135.34572601272973</v>
      </c>
      <c r="C126" s="40">
        <v>139.8523924239907</v>
      </c>
    </row>
    <row r="127" spans="1:3" ht="12.75">
      <c r="A127" s="38">
        <v>40787</v>
      </c>
      <c r="B127" s="40">
        <v>134.74992207483197</v>
      </c>
      <c r="C127" s="40">
        <v>139.1504247660187</v>
      </c>
    </row>
    <row r="128" spans="1:3" ht="12.75">
      <c r="A128" s="38">
        <v>40817</v>
      </c>
      <c r="B128" s="40">
        <v>133.965470227827</v>
      </c>
      <c r="C128" s="40">
        <v>139.3668588359085</v>
      </c>
    </row>
    <row r="129" spans="1:3" ht="12.75">
      <c r="A129" s="38">
        <v>40848</v>
      </c>
      <c r="B129" s="40">
        <v>133.17568913211588</v>
      </c>
      <c r="C129" s="40">
        <v>140.2541723431356</v>
      </c>
    </row>
    <row r="130" spans="1:3" ht="12.75">
      <c r="A130" s="38">
        <v>40878</v>
      </c>
      <c r="B130" s="40">
        <v>132.0853453096187</v>
      </c>
      <c r="C130" s="40">
        <v>140.62600598105993</v>
      </c>
    </row>
    <row r="131" spans="1:3" ht="12.75">
      <c r="A131" s="38">
        <v>40909</v>
      </c>
      <c r="B131" s="40">
        <v>132.88733924216288</v>
      </c>
      <c r="C131" s="40">
        <v>141.34450130143435</v>
      </c>
    </row>
    <row r="132" spans="1:3" ht="12.75">
      <c r="A132" s="38">
        <v>40940</v>
      </c>
      <c r="B132" s="40">
        <v>134.55736541550178</v>
      </c>
      <c r="C132" s="40">
        <v>142.56475161987038</v>
      </c>
    </row>
    <row r="133" spans="1:3" ht="12.75">
      <c r="A133" s="38">
        <v>40969</v>
      </c>
      <c r="B133" s="40">
        <v>137.67236690262328</v>
      </c>
      <c r="C133" s="40">
        <v>145.04376142216313</v>
      </c>
    </row>
    <row r="134" spans="1:3" ht="12.75">
      <c r="A134" s="38">
        <v>41000</v>
      </c>
      <c r="B134" s="40">
        <v>141.73842424602938</v>
      </c>
      <c r="C134" s="40">
        <v>147.78288032342024</v>
      </c>
    </row>
    <row r="135" spans="1:3" ht="12.75">
      <c r="A135" s="38">
        <v>41030</v>
      </c>
      <c r="B135" s="40">
        <v>137.676405</v>
      </c>
      <c r="C135" s="40">
        <v>144.0109020592667</v>
      </c>
    </row>
    <row r="136" spans="1:3" ht="12.75">
      <c r="A136" s="38">
        <v>41061</v>
      </c>
      <c r="B136" s="40">
        <v>131.634916</v>
      </c>
      <c r="C136" s="40">
        <v>137.4374917127072</v>
      </c>
    </row>
    <row r="137" spans="1:3" ht="12.75">
      <c r="A137" s="38">
        <v>41091</v>
      </c>
      <c r="B137" s="40">
        <v>131.084754</v>
      </c>
      <c r="C137" s="40">
        <v>136.59248417880463</v>
      </c>
    </row>
    <row r="138" spans="1:3" ht="12.75">
      <c r="A138" s="38">
        <v>41122</v>
      </c>
      <c r="B138" s="40">
        <v>134.13443</v>
      </c>
      <c r="C138" s="40">
        <v>139.40545956805627</v>
      </c>
    </row>
    <row r="139" spans="1:3" ht="12.75">
      <c r="A139" s="38">
        <v>41153</v>
      </c>
      <c r="B139" s="40">
        <v>139.128844</v>
      </c>
      <c r="C139" s="40">
        <v>143.97804821697642</v>
      </c>
    </row>
    <row r="140" spans="1:3" ht="12.75">
      <c r="A140" s="38">
        <v>41183</v>
      </c>
      <c r="B140" s="40">
        <v>138.07635599999998</v>
      </c>
      <c r="C140" s="40">
        <v>143.01836062280265</v>
      </c>
    </row>
    <row r="141" spans="1:3" ht="12.75">
      <c r="A141" s="38">
        <v>41214</v>
      </c>
      <c r="B141" s="40">
        <v>134.54309</v>
      </c>
      <c r="C141" s="40">
        <v>141.09923756906076</v>
      </c>
    </row>
    <row r="142" spans="1:3" ht="12.75">
      <c r="A142" s="38">
        <v>41244</v>
      </c>
      <c r="B142" s="40">
        <v>131.552276</v>
      </c>
      <c r="C142" s="40">
        <v>139.66123857358113</v>
      </c>
    </row>
    <row r="143" spans="1:3" ht="12.75">
      <c r="A143" s="38">
        <v>41275</v>
      </c>
      <c r="B143" s="40">
        <v>131.709578</v>
      </c>
      <c r="C143" s="40">
        <v>139.45832245102966</v>
      </c>
    </row>
    <row r="144" spans="1:3" ht="12.75">
      <c r="A144" s="38">
        <v>41306</v>
      </c>
      <c r="B144" s="40">
        <v>136.366511</v>
      </c>
      <c r="C144" s="40">
        <v>143.90401506780512</v>
      </c>
    </row>
    <row r="145" spans="1:3" ht="12.75">
      <c r="A145" s="38">
        <v>41334</v>
      </c>
      <c r="B145" s="40">
        <v>137.249865</v>
      </c>
      <c r="C145" s="40">
        <v>144.60951180311403</v>
      </c>
    </row>
    <row r="146" spans="1:3" ht="12.75">
      <c r="A146" s="38">
        <v>41365</v>
      </c>
      <c r="B146" s="40">
        <v>136.80606300000002</v>
      </c>
      <c r="C146" s="40">
        <v>141.27323656454047</v>
      </c>
    </row>
    <row r="147" spans="1:3" ht="12.75">
      <c r="A147" s="38">
        <v>41395</v>
      </c>
      <c r="B147" s="40">
        <v>132.74727900000002</v>
      </c>
      <c r="C147" s="40">
        <v>137.95112506278252</v>
      </c>
    </row>
    <row r="148" spans="1:3" ht="12.75">
      <c r="A148" s="38">
        <v>41426</v>
      </c>
      <c r="B148" s="40">
        <v>134.06139199999998</v>
      </c>
      <c r="C148" s="40">
        <v>139.2599367152185</v>
      </c>
    </row>
    <row r="149" spans="1:3" ht="12.75">
      <c r="A149" s="38">
        <v>41456</v>
      </c>
      <c r="B149" s="40">
        <v>134.741711</v>
      </c>
      <c r="C149" s="40">
        <v>139.622535</v>
      </c>
    </row>
    <row r="150" spans="1:3" ht="12.75">
      <c r="A150" s="38">
        <v>41487</v>
      </c>
      <c r="B150" s="40">
        <v>136.868361</v>
      </c>
      <c r="C150" s="40">
        <v>141.62552200000002</v>
      </c>
    </row>
    <row r="151" spans="1:3" ht="12.75">
      <c r="A151" s="38">
        <v>41518</v>
      </c>
      <c r="B151" s="40">
        <v>137.191123</v>
      </c>
      <c r="C151" s="40">
        <v>142.332028</v>
      </c>
    </row>
    <row r="152" spans="1:3" ht="12.75">
      <c r="A152" s="38">
        <v>41548</v>
      </c>
      <c r="B152" s="40">
        <v>131.48058600000002</v>
      </c>
      <c r="C152" s="40">
        <v>138.763945</v>
      </c>
    </row>
    <row r="153" spans="1:3" ht="12.75">
      <c r="A153" s="38">
        <v>41579</v>
      </c>
      <c r="B153" s="40">
        <v>129.73016900000002</v>
      </c>
      <c r="C153" s="40">
        <v>137.296061</v>
      </c>
    </row>
    <row r="154" spans="1:3" ht="12.75">
      <c r="A154" s="38">
        <v>41609</v>
      </c>
      <c r="B154" s="40">
        <v>130.790698</v>
      </c>
      <c r="C154" s="40">
        <v>138.766031</v>
      </c>
    </row>
    <row r="155" spans="1:3" ht="12.75">
      <c r="A155" s="38">
        <v>41640</v>
      </c>
      <c r="B155" s="40">
        <v>130.163805</v>
      </c>
      <c r="C155" s="40">
        <v>138.106687</v>
      </c>
    </row>
    <row r="156" spans="1:3" ht="12.75">
      <c r="A156" s="38">
        <v>41671</v>
      </c>
      <c r="B156" s="40">
        <v>128.99663500000003</v>
      </c>
      <c r="C156" s="40">
        <v>136.65356</v>
      </c>
    </row>
    <row r="157" spans="1:3" ht="12.75">
      <c r="A157" s="38">
        <v>41699</v>
      </c>
      <c r="B157" s="40">
        <v>128.61702400000001</v>
      </c>
      <c r="C157" s="40">
        <v>136.03000400000002</v>
      </c>
    </row>
    <row r="158" spans="1:3" ht="12.75">
      <c r="A158" s="38">
        <v>41730</v>
      </c>
      <c r="B158" s="40">
        <v>128.794056</v>
      </c>
      <c r="C158" s="40">
        <v>135.86773699999998</v>
      </c>
    </row>
    <row r="159" spans="1:3" ht="12.75">
      <c r="A159" s="38">
        <v>41760</v>
      </c>
      <c r="B159" s="40">
        <v>129.31913299999997</v>
      </c>
      <c r="C159" s="40">
        <v>136.103889</v>
      </c>
    </row>
    <row r="160" spans="1:3" ht="12.75">
      <c r="A160" s="38">
        <v>41791</v>
      </c>
      <c r="B160" s="40">
        <v>129.69879</v>
      </c>
      <c r="C160" s="40">
        <v>135.413598</v>
      </c>
    </row>
    <row r="161" spans="1:3" ht="12.75">
      <c r="A161" s="38">
        <v>41821</v>
      </c>
      <c r="B161" s="40">
        <v>131.12031332252138</v>
      </c>
      <c r="C161" s="40">
        <v>136.00770251585504</v>
      </c>
    </row>
    <row r="162" spans="1:3" ht="12.75">
      <c r="A162" s="38">
        <v>41852</v>
      </c>
      <c r="B162" s="40">
        <v>129.26998619398003</v>
      </c>
      <c r="C162" s="40">
        <v>133.61397856642014</v>
      </c>
    </row>
    <row r="163" spans="1:3" ht="12.75">
      <c r="A163" s="38">
        <v>41883</v>
      </c>
      <c r="B163" s="40">
        <v>128.51363951447328</v>
      </c>
      <c r="C163" s="40">
        <v>133.07131880571035</v>
      </c>
    </row>
    <row r="164" spans="1:3" ht="12.75">
      <c r="A164" s="38">
        <v>41913</v>
      </c>
      <c r="B164" s="40">
        <v>126.75774663537119</v>
      </c>
      <c r="C164" s="40">
        <v>131.0819765451586</v>
      </c>
    </row>
    <row r="165" spans="1:3" ht="12.75">
      <c r="A165" s="38">
        <v>41944</v>
      </c>
      <c r="B165" s="40">
        <v>122.4770685134171</v>
      </c>
      <c r="C165" s="40">
        <v>127.17997624801116</v>
      </c>
    </row>
    <row r="166" spans="1:3" ht="12.75">
      <c r="A166" s="38">
        <v>41974</v>
      </c>
      <c r="B166" s="40">
        <v>116.22</v>
      </c>
      <c r="C166" s="40">
        <v>122.37</v>
      </c>
    </row>
    <row r="167" spans="1:3" ht="12.75">
      <c r="A167" s="38">
        <v>42005</v>
      </c>
      <c r="B167" s="54">
        <f>'T10.6b'!B$12</f>
        <v>108.45</v>
      </c>
      <c r="C167" s="54">
        <f>'T10.6b'!B$26</f>
        <v>115.85</v>
      </c>
    </row>
    <row r="168" spans="1:3" ht="12.75">
      <c r="A168" s="38">
        <v>42036</v>
      </c>
      <c r="B168" s="54">
        <f>'T10.6b'!C$12</f>
        <v>107.19525562477767</v>
      </c>
      <c r="C168" s="54">
        <f>'T10.6b'!C$26</f>
        <v>114.60482432705925</v>
      </c>
    </row>
    <row r="169" spans="1:3" ht="12.75">
      <c r="A169" s="38">
        <v>42064</v>
      </c>
      <c r="B169" s="54">
        <f>'T10.6b'!D$12</f>
        <v>111.0420528125703</v>
      </c>
      <c r="C169" s="54">
        <f>'T10.6b'!D$26</f>
        <v>118.21098075553682</v>
      </c>
    </row>
    <row r="170" spans="1:3" ht="12.75">
      <c r="A170" s="38">
        <v>42095</v>
      </c>
      <c r="B170" s="54">
        <f>'T10.6b'!E$12</f>
        <v>112.54747322161757</v>
      </c>
      <c r="C170" s="54">
        <f>'T10.6b'!E$26</f>
        <v>119.09091328262988</v>
      </c>
    </row>
    <row r="171" spans="1:3" ht="12.75">
      <c r="A171" s="38">
        <v>42125</v>
      </c>
      <c r="B171" s="54">
        <f>'T10.6b'!F$12</f>
        <v>115.74955790764177</v>
      </c>
      <c r="C171" s="54">
        <f>'T10.6b'!F$26</f>
        <v>120.9674548009347</v>
      </c>
    </row>
    <row r="172" spans="1:38" ht="15">
      <c r="A172" s="38">
        <v>42156</v>
      </c>
      <c r="B172" s="54">
        <f>'T10.6b'!G$12</f>
        <v>116.39630253982509</v>
      </c>
      <c r="C172" s="54">
        <f>'T10.6b'!G$26</f>
        <v>121.24244809918015</v>
      </c>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row>
    <row r="173" spans="1:38" ht="15">
      <c r="A173" s="38">
        <v>42186</v>
      </c>
      <c r="B173" s="54">
        <f>'T10.6b'!H$12</f>
        <v>116.40329866923989</v>
      </c>
      <c r="C173" s="54">
        <f>'T10.6b'!H$26</f>
        <v>118.73215718132138</v>
      </c>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row>
    <row r="174" spans="1:38" ht="15">
      <c r="A174" s="38">
        <v>42217</v>
      </c>
      <c r="B174" s="54">
        <f>'T10.6b'!I$12</f>
        <v>114.4823815894187</v>
      </c>
      <c r="C174" s="54">
        <f>'T10.6b'!I$26</f>
        <v>111.70248786533506</v>
      </c>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row>
    <row r="175" spans="1:38" ht="15">
      <c r="A175" s="38">
        <v>42248</v>
      </c>
      <c r="B175" s="54">
        <f>'T10.6b'!J$12</f>
        <v>111.49316544650968</v>
      </c>
      <c r="C175" s="54">
        <f>'T10.6b'!J$26</f>
        <v>109.81140500000002</v>
      </c>
      <c r="H175" s="4"/>
      <c r="I175" s="4"/>
      <c r="J175" s="4"/>
      <c r="K175" s="4"/>
      <c r="L175" s="4"/>
      <c r="M175" s="4"/>
      <c r="N175" s="4"/>
      <c r="O175" s="4"/>
      <c r="P175" s="4"/>
      <c r="Q175" s="4"/>
      <c r="R175" s="4"/>
      <c r="S175" s="4"/>
      <c r="T175" s="4"/>
      <c r="U175" s="4"/>
      <c r="V175" s="4"/>
      <c r="W175" s="4"/>
      <c r="X175" s="4"/>
      <c r="Y175" s="4"/>
      <c r="Z175" s="4"/>
      <c r="AA175" s="4"/>
      <c r="AB175" s="4"/>
      <c r="AC175" s="4"/>
      <c r="AD175" s="4"/>
      <c r="AE175" s="8"/>
      <c r="AF175" s="4"/>
      <c r="AG175" s="4"/>
      <c r="AH175" s="4"/>
      <c r="AI175" s="4"/>
      <c r="AJ175" s="4"/>
      <c r="AK175" s="4"/>
      <c r="AL175" s="4"/>
    </row>
    <row r="176" spans="1:38" ht="15">
      <c r="A176" s="38">
        <v>42278</v>
      </c>
      <c r="B176" s="54">
        <f>'T10.6b'!K$12</f>
        <v>108.9681925453667</v>
      </c>
      <c r="C176" s="54">
        <f>'T10.6b'!K$26</f>
        <v>110.77926596111021</v>
      </c>
      <c r="H176" s="4"/>
      <c r="I176" s="4"/>
      <c r="J176" s="4"/>
      <c r="K176" s="4"/>
      <c r="L176" s="4"/>
      <c r="M176" s="4"/>
      <c r="N176" s="4"/>
      <c r="O176" s="4"/>
      <c r="P176" s="4"/>
      <c r="Q176" s="4"/>
      <c r="R176" s="4"/>
      <c r="S176" s="4"/>
      <c r="T176" s="4"/>
      <c r="U176" s="4"/>
      <c r="V176" s="4"/>
      <c r="W176" s="4"/>
      <c r="X176" s="4"/>
      <c r="Y176" s="4"/>
      <c r="Z176" s="4"/>
      <c r="AA176" s="4"/>
      <c r="AB176" s="4"/>
      <c r="AC176" s="4"/>
      <c r="AD176" s="4"/>
      <c r="AE176" s="8"/>
      <c r="AF176" s="4"/>
      <c r="AG176" s="4"/>
      <c r="AH176" s="4"/>
      <c r="AI176" s="4"/>
      <c r="AJ176" s="4"/>
      <c r="AK176" s="4"/>
      <c r="AL176" s="4"/>
    </row>
    <row r="177" spans="1:38" ht="15">
      <c r="A177" s="38">
        <v>42309</v>
      </c>
      <c r="B177" s="54">
        <f>'T10.6b'!L$12</f>
        <v>107.24</v>
      </c>
      <c r="C177" s="54">
        <f>'T10.6b'!L$26</f>
        <v>110.12</v>
      </c>
      <c r="H177" s="4"/>
      <c r="I177" s="4"/>
      <c r="J177" s="4"/>
      <c r="K177" s="4"/>
      <c r="L177" s="4"/>
      <c r="M177" s="4"/>
      <c r="N177" s="4"/>
      <c r="O177" s="4"/>
      <c r="P177" s="4"/>
      <c r="Q177" s="4"/>
      <c r="R177" s="4"/>
      <c r="S177" s="4"/>
      <c r="T177" s="4"/>
      <c r="U177" s="4"/>
      <c r="V177" s="4"/>
      <c r="W177" s="4"/>
      <c r="X177" s="4"/>
      <c r="Y177" s="4"/>
      <c r="Z177" s="4"/>
      <c r="AA177" s="4"/>
      <c r="AB177" s="4"/>
      <c r="AC177" s="4"/>
      <c r="AD177" s="4"/>
      <c r="AE177" s="8"/>
      <c r="AF177" s="4"/>
      <c r="AG177" s="4"/>
      <c r="AH177" s="4"/>
      <c r="AI177" s="4"/>
      <c r="AJ177" s="4"/>
      <c r="AK177" s="4"/>
      <c r="AL177" s="4"/>
    </row>
    <row r="178" spans="1:38" ht="15">
      <c r="A178" s="38">
        <v>42339</v>
      </c>
      <c r="B178" s="54">
        <f>'T10.6b'!M$12</f>
        <v>103.67939692928786</v>
      </c>
      <c r="C178" s="54">
        <f>'T10.6b'!M$26</f>
        <v>107.76825000000002</v>
      </c>
      <c r="H178" s="4"/>
      <c r="I178" s="4"/>
      <c r="J178" s="4"/>
      <c r="K178" s="4"/>
      <c r="L178" s="4"/>
      <c r="M178" s="4"/>
      <c r="N178" s="4"/>
      <c r="O178" s="4"/>
      <c r="P178" s="4"/>
      <c r="Q178" s="4"/>
      <c r="R178" s="4"/>
      <c r="S178" s="4"/>
      <c r="T178" s="4"/>
      <c r="U178" s="4"/>
      <c r="V178" s="4"/>
      <c r="W178" s="4"/>
      <c r="X178" s="4"/>
      <c r="Y178" s="4"/>
      <c r="Z178" s="4"/>
      <c r="AA178" s="4"/>
      <c r="AB178" s="4"/>
      <c r="AC178" s="4"/>
      <c r="AD178" s="4"/>
      <c r="AE178" s="8"/>
      <c r="AF178" s="4"/>
      <c r="AG178" s="4"/>
      <c r="AH178" s="4"/>
      <c r="AI178" s="4"/>
      <c r="AJ178" s="4"/>
      <c r="AK178" s="4"/>
      <c r="AL178" s="4"/>
    </row>
    <row r="179" spans="1:38" ht="15">
      <c r="A179" s="38">
        <v>42370</v>
      </c>
      <c r="B179" s="54">
        <f>'T10.6b'!B$13</f>
        <v>101.74238646628896</v>
      </c>
      <c r="C179" s="54">
        <f>'T10.6b'!B$27</f>
        <v>102.52259600000002</v>
      </c>
      <c r="H179" s="4"/>
      <c r="I179" s="4"/>
      <c r="J179" s="4"/>
      <c r="K179" s="4"/>
      <c r="L179" s="4"/>
      <c r="M179" s="4"/>
      <c r="N179" s="4"/>
      <c r="O179" s="4"/>
      <c r="P179" s="4"/>
      <c r="Q179" s="4"/>
      <c r="R179" s="4"/>
      <c r="S179" s="4"/>
      <c r="T179" s="4"/>
      <c r="U179" s="4"/>
      <c r="V179" s="4"/>
      <c r="W179" s="4"/>
      <c r="X179" s="4"/>
      <c r="Y179" s="4"/>
      <c r="Z179" s="4"/>
      <c r="AA179" s="4"/>
      <c r="AB179" s="4"/>
      <c r="AC179" s="4"/>
      <c r="AD179" s="4"/>
      <c r="AE179" s="8"/>
      <c r="AF179" s="4"/>
      <c r="AG179" s="4"/>
      <c r="AH179" s="4"/>
      <c r="AI179" s="4"/>
      <c r="AJ179" s="4"/>
      <c r="AK179" s="4"/>
      <c r="AL179" s="4"/>
    </row>
    <row r="180" spans="1:38" ht="15">
      <c r="A180" s="38">
        <v>42401</v>
      </c>
      <c r="B180" s="54">
        <f>'T10.6b'!C$13</f>
        <v>101.4025375718214</v>
      </c>
      <c r="C180" s="54">
        <f>'T10.6b'!C$27</f>
        <v>101.020909</v>
      </c>
      <c r="H180" s="4"/>
      <c r="I180" s="4"/>
      <c r="J180" s="4"/>
      <c r="K180" s="4"/>
      <c r="L180" s="4"/>
      <c r="M180" s="4"/>
      <c r="N180" s="4"/>
      <c r="O180" s="4"/>
      <c r="P180" s="4"/>
      <c r="Q180" s="4"/>
      <c r="R180" s="4"/>
      <c r="S180" s="4"/>
      <c r="T180" s="4"/>
      <c r="U180" s="4"/>
      <c r="V180" s="4"/>
      <c r="W180" s="4"/>
      <c r="X180" s="4"/>
      <c r="Y180" s="4"/>
      <c r="Z180" s="4"/>
      <c r="AA180" s="4"/>
      <c r="AB180" s="4"/>
      <c r="AC180" s="4"/>
      <c r="AD180" s="4"/>
      <c r="AE180" s="8"/>
      <c r="AF180" s="4"/>
      <c r="AG180" s="4"/>
      <c r="AH180" s="4"/>
      <c r="AI180" s="4"/>
      <c r="AJ180" s="4"/>
      <c r="AK180" s="4"/>
      <c r="AL180" s="4"/>
    </row>
    <row r="181" spans="1:38" ht="15">
      <c r="A181" s="38">
        <v>42430</v>
      </c>
      <c r="B181" s="54">
        <f>'T10.6b'!D$13</f>
        <v>101.72685884394333</v>
      </c>
      <c r="C181" s="54">
        <f>'T10.6b'!D$27</f>
        <v>102.399034</v>
      </c>
      <c r="H181" s="4"/>
      <c r="I181" s="4"/>
      <c r="J181" s="4"/>
      <c r="K181" s="4"/>
      <c r="L181" s="4"/>
      <c r="M181" s="4"/>
      <c r="N181" s="4"/>
      <c r="O181" s="4"/>
      <c r="P181" s="4"/>
      <c r="Q181" s="4"/>
      <c r="R181" s="4"/>
      <c r="S181" s="4"/>
      <c r="T181" s="4"/>
      <c r="U181" s="4"/>
      <c r="V181" s="4"/>
      <c r="W181" s="4"/>
      <c r="X181" s="4"/>
      <c r="Y181" s="4"/>
      <c r="Z181" s="4"/>
      <c r="AA181" s="4"/>
      <c r="AB181" s="4"/>
      <c r="AC181" s="4"/>
      <c r="AD181" s="4"/>
      <c r="AE181" s="8"/>
      <c r="AF181" s="4"/>
      <c r="AG181" s="4"/>
      <c r="AH181" s="4"/>
      <c r="AI181" s="4"/>
      <c r="AJ181" s="4"/>
      <c r="AK181" s="4"/>
      <c r="AL181" s="4"/>
    </row>
    <row r="182" spans="1:38" ht="15">
      <c r="A182" s="38">
        <v>42461</v>
      </c>
      <c r="B182" s="54">
        <f>'T10.6b'!E$13</f>
        <v>106.44284560816905</v>
      </c>
      <c r="C182" s="54">
        <f>'T10.6b'!E$27</f>
        <v>106.943421</v>
      </c>
      <c r="H182" s="4"/>
      <c r="I182" s="4"/>
      <c r="J182" s="4"/>
      <c r="K182" s="4"/>
      <c r="L182" s="4"/>
      <c r="M182" s="4"/>
      <c r="N182" s="4"/>
      <c r="O182" s="4"/>
      <c r="P182" s="4"/>
      <c r="Q182" s="4"/>
      <c r="R182" s="4"/>
      <c r="S182" s="4"/>
      <c r="T182" s="4"/>
      <c r="U182" s="4"/>
      <c r="V182" s="4"/>
      <c r="W182" s="4"/>
      <c r="X182" s="4"/>
      <c r="Y182" s="4"/>
      <c r="Z182" s="4"/>
      <c r="AA182" s="4"/>
      <c r="AB182" s="4"/>
      <c r="AC182" s="4"/>
      <c r="AD182" s="4"/>
      <c r="AE182" s="8"/>
      <c r="AF182" s="4"/>
      <c r="AG182" s="4"/>
      <c r="AH182" s="4"/>
      <c r="AI182" s="4"/>
      <c r="AJ182" s="4"/>
      <c r="AK182" s="4"/>
      <c r="AL182" s="4"/>
    </row>
    <row r="183" spans="1:38" ht="15">
      <c r="A183" s="38">
        <v>42491</v>
      </c>
      <c r="B183" s="54">
        <f>'T10.6b'!F$13</f>
        <v>108.43411239403076</v>
      </c>
      <c r="C183" s="54">
        <f>'T10.6b'!F$27</f>
        <v>109.07089400000002</v>
      </c>
      <c r="H183" s="4"/>
      <c r="I183" s="4"/>
      <c r="J183" s="4"/>
      <c r="K183" s="4"/>
      <c r="L183" s="4"/>
      <c r="M183" s="4"/>
      <c r="N183" s="4"/>
      <c r="O183" s="4"/>
      <c r="P183" s="4"/>
      <c r="Q183" s="4"/>
      <c r="R183" s="4"/>
      <c r="S183" s="4"/>
      <c r="T183" s="4"/>
      <c r="U183" s="4"/>
      <c r="V183" s="4"/>
      <c r="W183" s="4"/>
      <c r="X183" s="4"/>
      <c r="Y183" s="4"/>
      <c r="Z183" s="4"/>
      <c r="AA183" s="4"/>
      <c r="AB183" s="4"/>
      <c r="AC183" s="4"/>
      <c r="AD183" s="4"/>
      <c r="AE183" s="8"/>
      <c r="AF183" s="4"/>
      <c r="AG183" s="4"/>
      <c r="AH183" s="4"/>
      <c r="AI183" s="4"/>
      <c r="AJ183" s="4"/>
      <c r="AK183" s="4"/>
      <c r="AL183" s="4"/>
    </row>
    <row r="184" spans="1:38" ht="15">
      <c r="A184" s="38">
        <v>42522</v>
      </c>
      <c r="B184" s="54">
        <f>'T10.6b'!G$13</f>
        <v>110.96341401246198</v>
      </c>
      <c r="C184" s="54">
        <f>'T10.6b'!G$27</f>
        <v>111.856993</v>
      </c>
      <c r="H184" s="4"/>
      <c r="I184" s="4"/>
      <c r="J184" s="4"/>
      <c r="K184" s="4"/>
      <c r="L184" s="4"/>
      <c r="M184" s="4"/>
      <c r="N184" s="4"/>
      <c r="O184" s="4"/>
      <c r="P184" s="4"/>
      <c r="Q184" s="4"/>
      <c r="R184" s="4"/>
      <c r="S184" s="4"/>
      <c r="T184" s="4"/>
      <c r="U184" s="4"/>
      <c r="V184" s="4"/>
      <c r="W184" s="4"/>
      <c r="X184" s="4"/>
      <c r="Y184" s="4"/>
      <c r="Z184" s="4"/>
      <c r="AA184" s="4"/>
      <c r="AB184" s="4"/>
      <c r="AC184" s="4"/>
      <c r="AD184" s="4"/>
      <c r="AE184" s="8"/>
      <c r="AF184" s="5"/>
      <c r="AG184" s="5"/>
      <c r="AH184" s="5"/>
      <c r="AI184" s="5"/>
      <c r="AJ184" s="5"/>
      <c r="AK184" s="5"/>
      <c r="AL184" s="5"/>
    </row>
    <row r="185" spans="1:38" ht="15">
      <c r="A185" s="38">
        <v>42552</v>
      </c>
      <c r="B185" s="54">
        <f>'T10.6b'!H$13</f>
        <v>111.66290536362959</v>
      </c>
      <c r="C185" s="54">
        <f>'T10.6b'!H$27</f>
        <v>112.65084500000002</v>
      </c>
      <c r="H185" s="4"/>
      <c r="I185" s="4"/>
      <c r="J185" s="4"/>
      <c r="K185" s="4"/>
      <c r="L185" s="4"/>
      <c r="M185" s="4"/>
      <c r="N185" s="4"/>
      <c r="O185" s="4"/>
      <c r="P185" s="4"/>
      <c r="Q185" s="4"/>
      <c r="R185" s="4"/>
      <c r="S185" s="4"/>
      <c r="T185" s="4"/>
      <c r="U185" s="4"/>
      <c r="V185" s="4"/>
      <c r="W185" s="4"/>
      <c r="X185" s="4"/>
      <c r="Y185" s="4"/>
      <c r="Z185" s="4"/>
      <c r="AA185" s="4"/>
      <c r="AB185" s="4"/>
      <c r="AC185" s="4"/>
      <c r="AD185" s="4"/>
      <c r="AE185" s="8"/>
      <c r="AF185" s="4"/>
      <c r="AG185" s="4"/>
      <c r="AH185" s="4"/>
      <c r="AI185" s="4"/>
      <c r="AJ185" s="4"/>
      <c r="AK185" s="4"/>
      <c r="AL185" s="4"/>
    </row>
    <row r="186" spans="1:38" ht="15">
      <c r="A186" s="38">
        <v>42583</v>
      </c>
      <c r="B186" s="54">
        <f>'T10.6b'!I$13</f>
        <v>109.04960402185078</v>
      </c>
      <c r="C186" s="54">
        <f>'T10.6b'!I$27</f>
        <v>110.68451</v>
      </c>
      <c r="H186" s="4"/>
      <c r="I186" s="4"/>
      <c r="J186" s="4"/>
      <c r="K186" s="4"/>
      <c r="L186" s="4"/>
      <c r="M186" s="4"/>
      <c r="N186" s="4"/>
      <c r="O186" s="4"/>
      <c r="P186" s="4"/>
      <c r="Q186" s="4"/>
      <c r="R186" s="4"/>
      <c r="S186" s="4"/>
      <c r="T186" s="4"/>
      <c r="U186" s="4"/>
      <c r="V186" s="4"/>
      <c r="W186" s="4"/>
      <c r="X186" s="4"/>
      <c r="Y186" s="4"/>
      <c r="Z186" s="4"/>
      <c r="AA186" s="4"/>
      <c r="AB186" s="4"/>
      <c r="AC186" s="4"/>
      <c r="AD186" s="4"/>
      <c r="AE186" s="8"/>
      <c r="AF186" s="4"/>
      <c r="AG186" s="4"/>
      <c r="AH186" s="4"/>
      <c r="AI186" s="4"/>
      <c r="AJ186" s="4"/>
      <c r="AK186" s="4"/>
      <c r="AL186" s="4"/>
    </row>
    <row r="187" spans="1:38" ht="15">
      <c r="A187" s="38">
        <v>42614</v>
      </c>
      <c r="B187" s="54">
        <f>'T10.6b'!J$13</f>
        <v>111.21109967971043</v>
      </c>
      <c r="C187" s="54">
        <f>'T10.6b'!J$27</f>
        <v>113.23174</v>
      </c>
      <c r="H187" s="4"/>
      <c r="I187" s="4"/>
      <c r="J187" s="4"/>
      <c r="K187" s="4"/>
      <c r="L187" s="4"/>
      <c r="M187" s="4"/>
      <c r="N187" s="4"/>
      <c r="O187" s="4"/>
      <c r="P187" s="4"/>
      <c r="Q187" s="4"/>
      <c r="R187" s="4"/>
      <c r="S187" s="4"/>
      <c r="T187" s="4"/>
      <c r="U187" s="4"/>
      <c r="V187" s="4"/>
      <c r="W187" s="4"/>
      <c r="X187" s="4"/>
      <c r="Y187" s="4"/>
      <c r="Z187" s="4"/>
      <c r="AA187" s="4"/>
      <c r="AB187" s="4"/>
      <c r="AC187" s="4"/>
      <c r="AD187" s="4"/>
      <c r="AE187" s="8"/>
      <c r="AF187" s="4"/>
      <c r="AG187" s="4"/>
      <c r="AH187" s="4"/>
      <c r="AI187" s="4"/>
      <c r="AJ187" s="4"/>
      <c r="AK187" s="4"/>
      <c r="AL187" s="4"/>
    </row>
    <row r="188" spans="1:38" ht="15">
      <c r="A188" s="38">
        <v>42644</v>
      </c>
      <c r="B188" s="54">
        <f>'T10.6b'!K$13</f>
        <v>113.55512394232454</v>
      </c>
      <c r="C188" s="54">
        <f>'T10.6b'!K$27</f>
        <v>115.64206800000001</v>
      </c>
      <c r="H188" s="22"/>
      <c r="I188" s="22"/>
      <c r="J188" s="22"/>
      <c r="K188" s="22"/>
      <c r="L188" s="22"/>
      <c r="M188" s="22"/>
      <c r="N188" s="22"/>
      <c r="O188" s="22"/>
      <c r="P188" s="22"/>
      <c r="Q188" s="22"/>
      <c r="R188" s="32"/>
      <c r="S188" s="32"/>
      <c r="T188" s="32"/>
      <c r="U188" s="5"/>
      <c r="V188" s="5"/>
      <c r="W188" s="5"/>
      <c r="X188" s="5"/>
      <c r="Y188" s="5"/>
      <c r="Z188" s="5"/>
      <c r="AA188" s="5"/>
      <c r="AB188" s="5"/>
      <c r="AC188" s="5"/>
      <c r="AD188" s="5"/>
      <c r="AE188" s="4"/>
      <c r="AF188" s="4"/>
      <c r="AG188" s="4"/>
      <c r="AH188" s="4"/>
      <c r="AI188" s="4"/>
      <c r="AJ188" s="4"/>
      <c r="AK188" s="4"/>
      <c r="AL188" s="4"/>
    </row>
    <row r="189" spans="1:38" ht="15">
      <c r="A189" s="38">
        <v>42675</v>
      </c>
      <c r="B189" s="54">
        <f>'T10.6b'!L$13</f>
        <v>115.88441626191991</v>
      </c>
      <c r="C189" s="54">
        <f>'T10.6b'!L$27</f>
        <v>118.36027900000002</v>
      </c>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row>
    <row r="190" spans="1:38" ht="15">
      <c r="A190" s="38">
        <v>42705</v>
      </c>
      <c r="B190" s="54">
        <f>'T10.6b'!M$13</f>
        <v>114.07237962180028</v>
      </c>
      <c r="C190" s="54">
        <f>'T10.6b'!M$27</f>
        <v>117.16027500000001</v>
      </c>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row>
    <row r="191" spans="1:38" ht="15">
      <c r="A191" s="38">
        <v>42736</v>
      </c>
      <c r="B191" s="54">
        <f>'T10.6b'!B$14</f>
        <v>118.6949819804314</v>
      </c>
      <c r="C191" s="54">
        <f>'T10.6b'!B$28</f>
        <v>121.99151200000001</v>
      </c>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row>
    <row r="192" spans="1:38" ht="15">
      <c r="A192" s="38">
        <v>42767</v>
      </c>
      <c r="B192" s="54">
        <f>'T10.6b'!C$14</f>
        <v>119.86249365467899</v>
      </c>
      <c r="C192" s="54">
        <f>'T10.6b'!C$28</f>
        <v>122.79895400000001</v>
      </c>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row>
    <row r="193" spans="1:38" ht="15">
      <c r="A193" s="38">
        <v>42795</v>
      </c>
      <c r="B193" s="54">
        <f>'T10.6b'!D$14</f>
        <v>119.39</v>
      </c>
      <c r="C193" s="54">
        <f>'T10.6b'!D$28</f>
        <v>122.34</v>
      </c>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row>
    <row r="194" spans="1:38" ht="15">
      <c r="A194" s="38">
        <v>42826</v>
      </c>
      <c r="B194" s="54">
        <f>'T10.6b'!E$14</f>
        <v>117.30161929557933</v>
      </c>
      <c r="C194" s="54">
        <f>'T10.6b'!E$28</f>
        <v>119.89196800000002</v>
      </c>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row>
    <row r="195" spans="1:38" ht="15">
      <c r="A195" s="38">
        <v>42856</v>
      </c>
      <c r="B195" s="54">
        <f>'T10.6b'!F$14</f>
        <v>115.52119641367757</v>
      </c>
      <c r="C195" s="54">
        <f>'T10.6b'!F$28</f>
        <v>117.398356</v>
      </c>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row>
    <row r="196" spans="1:38" ht="15">
      <c r="A196" s="38">
        <v>42887</v>
      </c>
      <c r="B196" s="54">
        <f>'T10.6b'!G$14</f>
        <v>115.54842345179736</v>
      </c>
      <c r="C196" s="54">
        <f>'T10.6b'!G$28</f>
        <v>117.53635100000001</v>
      </c>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row>
    <row r="197" spans="1:38" ht="15">
      <c r="A197" s="38">
        <v>42917</v>
      </c>
      <c r="B197" s="54">
        <f>'T10.6b'!H$14</f>
        <v>113.90453891802687</v>
      </c>
      <c r="C197" s="54">
        <f>'T10.6b'!H$28</f>
        <v>115.39712500000002</v>
      </c>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row>
    <row r="198" spans="1:38" ht="15">
      <c r="A198" s="38">
        <v>42948</v>
      </c>
      <c r="B198" s="54">
        <f>'T10.6b'!I$14</f>
        <v>115.64066330084985</v>
      </c>
      <c r="C198" s="54">
        <f>'T10.6b'!I$28</f>
        <v>117.34635300000002</v>
      </c>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row>
    <row r="199" spans="1:38" ht="15">
      <c r="A199" s="38">
        <v>42979</v>
      </c>
      <c r="B199" s="54">
        <f>'T10.6b'!J$14</f>
        <v>118.9338126051533</v>
      </c>
      <c r="C199" s="54">
        <f>'T10.6b'!J$28</f>
        <v>120.516535</v>
      </c>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row>
    <row r="200" spans="1:38" ht="15">
      <c r="A200" s="38">
        <v>43009</v>
      </c>
      <c r="B200" s="54">
        <f>'T10.6b'!K$14</f>
        <v>117.15004263590676</v>
      </c>
      <c r="C200" s="54">
        <f>'T10.6b'!K$28</f>
        <v>120.34368400000002</v>
      </c>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row>
    <row r="201" spans="1:38" ht="15">
      <c r="A201" s="38">
        <v>43040</v>
      </c>
      <c r="B201" s="54">
        <f>'T10.6b'!L$14</f>
        <v>119.12486065179394</v>
      </c>
      <c r="C201" s="54">
        <f>'T10.6b'!L$28</f>
        <v>122.71624100000002</v>
      </c>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row>
    <row r="202" spans="1:38" ht="15">
      <c r="A202" s="38">
        <v>43070</v>
      </c>
      <c r="B202" s="54">
        <f>'T10.6b'!M$14</f>
        <v>119.99395848164082</v>
      </c>
      <c r="C202" s="54">
        <f>'T10.6b'!M$14</f>
        <v>119.99395848164082</v>
      </c>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row>
    <row r="203" spans="1:38" ht="15">
      <c r="A203" s="38">
        <v>43101</v>
      </c>
      <c r="B203" s="54">
        <f>'T10.6b'!B$15</f>
        <v>121.16115017585402</v>
      </c>
      <c r="C203" s="54">
        <f>'T10.6b'!B$29</f>
        <v>124.55389200000002</v>
      </c>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row>
    <row r="204" spans="1:38" ht="15">
      <c r="A204" s="38">
        <v>43132</v>
      </c>
      <c r="B204" s="54">
        <f>'T10.6b'!C$15</f>
        <v>121.44174087831497</v>
      </c>
      <c r="C204" s="54">
        <f>'T10.6b'!C$29</f>
        <v>124.66208400000001</v>
      </c>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row>
    <row r="205" spans="1:38" ht="15">
      <c r="A205" s="38">
        <v>43160</v>
      </c>
      <c r="B205" s="54">
        <f>'T10.6b'!D$15</f>
        <v>119.10934065825049</v>
      </c>
      <c r="C205" s="54">
        <f>'T10.6b'!D$29</f>
        <v>122.79467300000002</v>
      </c>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row>
    <row r="206" spans="1:38" ht="15">
      <c r="A206" s="38">
        <v>43191</v>
      </c>
      <c r="B206" s="54">
        <f>'T10.6b'!E$15</f>
        <v>120.57402320978301</v>
      </c>
      <c r="C206" s="54">
        <f>'T10.6b'!E$29</f>
        <v>124.15899500000002</v>
      </c>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row>
    <row r="207" spans="1:38" ht="15">
      <c r="A207" s="38">
        <v>43221</v>
      </c>
      <c r="B207" s="54">
        <f>'T10.6b'!F$15</f>
        <v>124.66952596204509</v>
      </c>
      <c r="C207" s="54">
        <f>'T10.6b'!F$29</f>
        <v>128.290196</v>
      </c>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row>
    <row r="208" spans="1:38" ht="15">
      <c r="A208" s="38">
        <v>43252</v>
      </c>
      <c r="B208" s="54">
        <f>'T10.6b'!G$15</f>
        <v>127.94497893990926</v>
      </c>
      <c r="C208" s="54">
        <f>'T10.6b'!G$29</f>
        <v>131.87631600000003</v>
      </c>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row>
    <row r="209" spans="1:38" ht="15">
      <c r="A209" s="38">
        <v>43282</v>
      </c>
      <c r="B209" s="54">
        <f>'T10.6b'!H$15</f>
        <v>127.61783494655224</v>
      </c>
      <c r="C209" s="54">
        <f>'T10.6b'!H$29</f>
        <v>131.79739000000006</v>
      </c>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row>
    <row r="210" spans="1:38" ht="15">
      <c r="A210" s="38">
        <v>43313</v>
      </c>
      <c r="B210" s="54">
        <f>'T10.6b'!I$15</f>
        <v>128.61607556446174</v>
      </c>
      <c r="C210" s="54">
        <f>'T10.6b'!I$29</f>
        <v>132.49018200000003</v>
      </c>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row>
    <row r="211" spans="1:38" ht="15">
      <c r="A211" s="38">
        <v>43344</v>
      </c>
      <c r="B211" s="54">
        <f>'T10.6b'!J$15</f>
        <v>130.75124439175903</v>
      </c>
      <c r="C211" s="54">
        <f>'T10.6b'!J$29</f>
        <v>134.48279000000002</v>
      </c>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1:38" ht="15">
      <c r="A212" s="38">
        <v>43374</v>
      </c>
      <c r="B212" s="54">
        <f>'T10.6b'!K$15</f>
        <v>130.88156036733116</v>
      </c>
      <c r="C212" s="54">
        <f>'T10.6b'!K$29</f>
        <v>136.616613</v>
      </c>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row>
    <row r="213" spans="1:38" ht="15">
      <c r="A213" s="38">
        <v>43405</v>
      </c>
      <c r="B213" s="54">
        <f>'T10.6b'!L$15</f>
        <v>128.61109268958873</v>
      </c>
      <c r="C213" s="54">
        <f>'T10.6b'!L$29</f>
        <v>137.05865400000002</v>
      </c>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row>
    <row r="214" spans="1:38" ht="15">
      <c r="A214" s="38">
        <v>43435</v>
      </c>
      <c r="B214" s="54">
        <f>'T10.6b'!M$15</f>
        <v>120.97308660849616</v>
      </c>
      <c r="C214" s="54">
        <f>'T10.6b'!M$29</f>
        <v>131.004212</v>
      </c>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row>
    <row r="215" spans="1:38" ht="15">
      <c r="A215" s="38">
        <v>43466</v>
      </c>
      <c r="B215" s="54">
        <f>'T10.6b'!B$16</f>
        <v>119.45654401687585</v>
      </c>
      <c r="C215" s="54">
        <f>'T10.6b'!B$30</f>
        <v>129.268337</v>
      </c>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row>
    <row r="216" spans="1:38" ht="15">
      <c r="A216" s="38">
        <v>43497</v>
      </c>
      <c r="B216" s="54">
        <f>'T10.6b'!C$16</f>
        <v>118.85497628714059</v>
      </c>
      <c r="C216" s="54">
        <f>'T10.6b'!C$30</f>
        <v>128.93373100000002</v>
      </c>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row>
    <row r="217" spans="1:38" ht="15">
      <c r="A217" s="38">
        <v>43525</v>
      </c>
      <c r="B217" s="54">
        <f>'T10.6b'!D$16</f>
        <v>120.411893804137</v>
      </c>
      <c r="C217" s="54">
        <f>'T10.6b'!D$30</f>
        <v>130.71726200000003</v>
      </c>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row>
    <row r="218" spans="1:38" ht="15">
      <c r="A218" s="38">
        <v>43556</v>
      </c>
      <c r="B218" s="54">
        <f>'T10.6b'!E$16</f>
        <v>124.09554601739137</v>
      </c>
      <c r="C218" s="54">
        <f>'T10.6b'!E$30</f>
        <v>132.85270000000003</v>
      </c>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row>
    <row r="219" spans="1:38" ht="15">
      <c r="A219" s="38">
        <v>43586</v>
      </c>
      <c r="B219" s="54">
        <f>'T10.6b'!F$16</f>
        <v>128.06936805155308</v>
      </c>
      <c r="C219" s="54">
        <f>'T10.6b'!F$30</f>
        <v>135.32845200000003</v>
      </c>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row>
    <row r="220" spans="1:38" ht="15">
      <c r="A220" s="38">
        <v>43617</v>
      </c>
      <c r="B220" s="54">
        <f>'T10.6b'!G$16</f>
        <v>127.63025546430912</v>
      </c>
      <c r="C220" s="54">
        <f>'T10.6b'!G$30</f>
        <v>133.39047800000003</v>
      </c>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row>
    <row r="221" spans="1:38" ht="15">
      <c r="A221" s="38">
        <v>43647</v>
      </c>
      <c r="B221" s="54">
        <f>'T10.6b'!H$16</f>
        <v>127.38444123948818</v>
      </c>
      <c r="C221" s="54">
        <f>'T10.6b'!H$30</f>
        <v>131.760719</v>
      </c>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row>
    <row r="222" spans="1:38" ht="15">
      <c r="A222" s="38">
        <v>43678</v>
      </c>
      <c r="B222" s="54">
        <f>'T10.6b'!I$16</f>
        <v>128.50965250850726</v>
      </c>
      <c r="C222" s="54">
        <f>'T10.6b'!I$30</f>
        <v>132.57667200000003</v>
      </c>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row>
    <row r="223" spans="1:38" ht="15">
      <c r="A223" s="38">
        <v>43709</v>
      </c>
      <c r="B223" s="54">
        <f>'T10.6b'!J$16</f>
        <v>126.99454306314246</v>
      </c>
      <c r="C223" s="54">
        <f>'T10.6b'!J$30</f>
        <v>131.270388</v>
      </c>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row>
    <row r="224" spans="1:38" ht="15">
      <c r="A224" s="38">
        <v>43739</v>
      </c>
      <c r="B224" s="54">
        <f>'T10.6b'!K$16</f>
        <v>127.06862438007403</v>
      </c>
      <c r="C224" s="54">
        <f>'T10.6b'!K$30</f>
        <v>131.89280200000002</v>
      </c>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row>
    <row r="225" spans="1:38" ht="15">
      <c r="A225" s="38">
        <v>43770</v>
      </c>
      <c r="B225" s="54">
        <f>'T10.6b'!L$16</f>
        <v>125.64531106170166</v>
      </c>
      <c r="C225" s="54">
        <f>'T10.6b'!L$30</f>
        <v>130.283996</v>
      </c>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row>
    <row r="226" spans="1:38" ht="15">
      <c r="A226" s="38">
        <v>43800</v>
      </c>
      <c r="B226" s="54">
        <f>'T10.6b'!M$16</f>
        <v>124.41482605562705</v>
      </c>
      <c r="C226" s="54">
        <f>'T10.6b'!M$30</f>
        <v>129.43001800000002</v>
      </c>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row>
    <row r="227" spans="1:38" ht="15">
      <c r="A227" s="38">
        <v>43831</v>
      </c>
      <c r="B227" s="54">
        <f>'T10.6b'!B$17</f>
        <v>127.14053499783053</v>
      </c>
      <c r="C227" s="54">
        <f>'T10.6b'!B$31</f>
        <v>132.63434700000005</v>
      </c>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row>
    <row r="228" spans="1:38" ht="15">
      <c r="A228" s="38">
        <v>43862</v>
      </c>
      <c r="B228" s="54">
        <f>'T10.6b'!C$17</f>
        <v>123.57707195860047</v>
      </c>
      <c r="C228" s="54">
        <f>'T10.6b'!C$31</f>
        <v>127.78902900000001</v>
      </c>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row>
    <row r="229" spans="1:38" ht="15">
      <c r="A229" s="38">
        <v>43891</v>
      </c>
      <c r="B229" s="54">
        <f>'T10.6b'!D$17</f>
        <v>120.23922409101044</v>
      </c>
      <c r="C229" s="54">
        <f>'T10.6b'!D$31</f>
        <v>124.08827100000002</v>
      </c>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row>
    <row r="230" spans="1:38" ht="15">
      <c r="A230" s="38">
        <v>43922</v>
      </c>
      <c r="B230" s="54">
        <f>'T10.6b'!E$17</f>
        <v>108.97024894010003</v>
      </c>
      <c r="C230" s="54">
        <f>'T10.6b'!E$31</f>
        <v>115.81342800000002</v>
      </c>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row>
    <row r="231" spans="1:38" ht="15">
      <c r="A231" s="38">
        <v>43952</v>
      </c>
      <c r="B231" s="54">
        <f>'T10.6b'!F$17</f>
        <v>104.78</v>
      </c>
      <c r="C231" s="54">
        <f>'T10.6b'!F$31</f>
        <v>111.62</v>
      </c>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row>
    <row r="232" spans="1:38" ht="15">
      <c r="A232" s="38">
        <v>43983</v>
      </c>
      <c r="B232" s="54">
        <f>'T10.6b'!G$17</f>
        <v>105.83</v>
      </c>
      <c r="C232" s="54">
        <f>'T10.6b'!G$31</f>
        <v>111.9</v>
      </c>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row>
    <row r="233" spans="1:38" ht="15">
      <c r="A233" s="38">
        <v>44013</v>
      </c>
      <c r="B233" s="54">
        <f>'T10.6b'!H$17</f>
        <v>111.15</v>
      </c>
      <c r="C233" s="54">
        <f>'T10.6b'!H$31</f>
        <v>116.55</v>
      </c>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row>
    <row r="234" spans="1:38" ht="15">
      <c r="A234" s="38">
        <v>44044</v>
      </c>
      <c r="B234" s="54">
        <f>'T10.6b'!I$17</f>
        <v>112.77</v>
      </c>
      <c r="C234" s="54">
        <f>'T10.6b'!I$31</f>
        <v>117.67</v>
      </c>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row>
    <row r="235" spans="1:3" ht="12.75">
      <c r="A235" s="38">
        <v>44075</v>
      </c>
      <c r="B235" s="54">
        <f>'T10.6b'!J$17</f>
        <v>113.21</v>
      </c>
      <c r="C235" s="54">
        <f>'T10.6b'!J$31</f>
        <v>118</v>
      </c>
    </row>
    <row r="236" spans="1:3" ht="12.75">
      <c r="A236" s="38">
        <v>44105</v>
      </c>
      <c r="B236" s="54">
        <f>'T10.6b'!K$17</f>
        <v>113.15</v>
      </c>
      <c r="C236" s="54">
        <f>'T10.6b'!K$31</f>
        <v>117.85</v>
      </c>
    </row>
    <row r="237" spans="1:3" ht="12.75">
      <c r="A237" s="38">
        <v>44136</v>
      </c>
      <c r="B237" s="54">
        <f>'T10.6b'!L$17</f>
        <v>112.50638720531757</v>
      </c>
      <c r="C237" s="54">
        <f>'T10.6b'!L$31</f>
        <v>117.04967500000001</v>
      </c>
    </row>
    <row r="238" spans="1:3" ht="12.75">
      <c r="A238" s="38">
        <v>44166</v>
      </c>
      <c r="B238" s="54">
        <f>'T10.6b'!M$17</f>
        <v>114.04074095604393</v>
      </c>
      <c r="C238" s="54">
        <f>'T10.6b'!M$31</f>
        <v>118.66165900000001</v>
      </c>
    </row>
    <row r="239" spans="1:3" ht="12.75">
      <c r="A239" s="38">
        <v>44197</v>
      </c>
      <c r="B239" s="54">
        <f>'T10.6b'!B$18</f>
        <v>117.25180097462729</v>
      </c>
      <c r="C239" s="54">
        <f>'T10.6b'!B$32</f>
        <v>121.73464200000002</v>
      </c>
    </row>
    <row r="240" spans="1:3" ht="12.75">
      <c r="A240" s="38">
        <v>44228</v>
      </c>
      <c r="B240" s="54">
        <f>'T10.6b'!C$18</f>
        <v>120.68762654261788</v>
      </c>
      <c r="C240" s="54">
        <f>'T10.6b'!C$32</f>
        <v>124.91251400000003</v>
      </c>
    </row>
    <row r="241" spans="1:3" ht="12.75">
      <c r="A241" s="38">
        <v>44256</v>
      </c>
      <c r="B241" s="54">
        <f>'T10.6b'!D$18</f>
        <v>124.04262709890705</v>
      </c>
      <c r="C241" s="54">
        <f>'T10.6b'!D$32</f>
        <v>128.108541</v>
      </c>
    </row>
    <row r="242" spans="1:3" ht="12.75">
      <c r="A242" s="38">
        <v>44287</v>
      </c>
      <c r="B242" s="54">
        <f>'T10.6b'!E$18</f>
        <v>125.47293416743182</v>
      </c>
      <c r="C242" s="54">
        <f>'T10.6b'!E$32</f>
        <v>129.22425900000002</v>
      </c>
    </row>
    <row r="243" spans="1:3" ht="12.75">
      <c r="A243" s="38">
        <v>44317</v>
      </c>
      <c r="B243" s="54">
        <f>'T10.6b'!F$18</f>
        <v>127.30722371334338</v>
      </c>
      <c r="C243" s="54">
        <f>'T10.6b'!F$32</f>
        <v>130.93111900000002</v>
      </c>
    </row>
    <row r="244" spans="1:3" ht="12.75">
      <c r="A244" s="38">
        <v>44348</v>
      </c>
      <c r="B244" s="54">
        <f>'T10.6b'!G$18</f>
        <v>129.31897392759106</v>
      </c>
      <c r="C244" s="54">
        <f>'T10.6b'!G$32</f>
        <v>132.90879920000006</v>
      </c>
    </row>
    <row r="245" spans="1:3" ht="12.75">
      <c r="A245" s="38">
        <v>44378</v>
      </c>
      <c r="B245" s="54">
        <f>'T10.6b'!H$18</f>
        <v>132.74321642951182</v>
      </c>
      <c r="C245" s="54">
        <f>'T10.6b'!H$32</f>
        <v>135.365912064</v>
      </c>
    </row>
    <row r="246" spans="1:3" ht="12.75">
      <c r="A246" s="38">
        <v>44409</v>
      </c>
      <c r="B246" s="54">
        <f>'T10.6b'!I$18</f>
        <v>134.5245049963142</v>
      </c>
      <c r="C246" s="54">
        <f>'T10.6b'!I$32</f>
        <v>136.923156</v>
      </c>
    </row>
    <row r="247" spans="1:3" ht="12.75">
      <c r="A247" s="38">
        <v>44440</v>
      </c>
      <c r="B247" s="54">
        <f>'T10.6b'!J$18</f>
        <v>134.58779662975132</v>
      </c>
      <c r="C247" s="54">
        <f>'T10.6b'!J$32</f>
        <v>136.843815</v>
      </c>
    </row>
    <row r="248" spans="1:3" ht="12.75">
      <c r="A248" s="38">
        <v>44470</v>
      </c>
      <c r="B248" s="54">
        <f>'T10.6b'!K$18</f>
        <v>137.6578353985892</v>
      </c>
      <c r="C248" s="54">
        <f>'T10.6b'!K$32</f>
        <v>143.28119999999998</v>
      </c>
    </row>
    <row r="249" spans="1:3" ht="12.75">
      <c r="A249" s="38">
        <v>44501</v>
      </c>
      <c r="B249" s="54">
        <f>'T10.6b'!L$18</f>
        <v>145.94636215755014</v>
      </c>
      <c r="C249" s="54">
        <f>'T10.6b'!L$32</f>
        <v>149.814849</v>
      </c>
    </row>
    <row r="250" spans="1:3" ht="12.75">
      <c r="A250" s="38">
        <v>44531</v>
      </c>
      <c r="B250" s="54">
        <f>'T10.6b'!M$18</f>
        <v>145.69404496126748</v>
      </c>
      <c r="C250" s="54">
        <f>'T10.6b'!M$32</f>
        <v>149.19528200000002</v>
      </c>
    </row>
    <row r="251" ht="12.75">
      <c r="A251" s="38"/>
    </row>
    <row r="252" ht="12.75">
      <c r="A252" s="38"/>
    </row>
    <row r="253" ht="12.75">
      <c r="A253" s="38"/>
    </row>
  </sheetData>
  <sheetProtection/>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O39"/>
  <sheetViews>
    <sheetView zoomScale="75" zoomScaleNormal="75" zoomScalePageLayoutView="0" workbookViewId="0" topLeftCell="A1">
      <pane xSplit="1" ySplit="6" topLeftCell="K7" activePane="bottomRight" state="frozen"/>
      <selection pane="topLeft" activeCell="A1" sqref="A1"/>
      <selection pane="topRight" activeCell="B1" sqref="B1"/>
      <selection pane="bottomLeft" activeCell="A6" sqref="A6"/>
      <selection pane="bottomRight" activeCell="AJ19" sqref="AJ19"/>
    </sheetView>
  </sheetViews>
  <sheetFormatPr defaultColWidth="9.140625" defaultRowHeight="12.75"/>
  <cols>
    <col min="1" max="1" width="46.421875" style="4" customWidth="1"/>
    <col min="2" max="12" width="9.140625" style="4" customWidth="1"/>
    <col min="13" max="21" width="9.8515625" style="4" customWidth="1"/>
    <col min="22" max="24" width="9.8515625" style="4" bestFit="1" customWidth="1"/>
    <col min="25" max="25" width="11.421875" style="4" customWidth="1"/>
    <col min="26" max="26" width="11.28125" style="4" customWidth="1"/>
    <col min="27" max="27" width="11.57421875" style="4" customWidth="1"/>
    <col min="28" max="29" width="11.8515625" style="4" customWidth="1"/>
    <col min="30" max="32" width="12.00390625" style="4" customWidth="1"/>
    <col min="33" max="16384" width="9.140625" style="4" customWidth="1"/>
  </cols>
  <sheetData>
    <row r="1" ht="16.5">
      <c r="A1" s="4" t="s">
        <v>170</v>
      </c>
    </row>
    <row r="2" ht="16.5">
      <c r="A2" s="150" t="s">
        <v>222</v>
      </c>
    </row>
    <row r="3" ht="16.5">
      <c r="A3" s="150" t="s">
        <v>223</v>
      </c>
    </row>
    <row r="4" ht="15">
      <c r="A4" s="172" t="s">
        <v>169</v>
      </c>
    </row>
    <row r="5" spans="1:33" ht="15" customHeight="1">
      <c r="A5" s="9" t="s">
        <v>342</v>
      </c>
      <c r="B5" s="9" t="s">
        <v>306</v>
      </c>
      <c r="C5" s="9" t="s">
        <v>307</v>
      </c>
      <c r="D5" s="9" t="s">
        <v>308</v>
      </c>
      <c r="E5" s="9" t="s">
        <v>309</v>
      </c>
      <c r="F5" s="9" t="s">
        <v>310</v>
      </c>
      <c r="G5" s="9" t="s">
        <v>311</v>
      </c>
      <c r="H5" s="9" t="s">
        <v>312</v>
      </c>
      <c r="I5" s="9" t="s">
        <v>313</v>
      </c>
      <c r="J5" s="9" t="s">
        <v>314</v>
      </c>
      <c r="K5" s="9" t="s">
        <v>315</v>
      </c>
      <c r="L5" s="9" t="s">
        <v>316</v>
      </c>
      <c r="M5" s="9" t="s">
        <v>317</v>
      </c>
      <c r="N5" s="9" t="s">
        <v>318</v>
      </c>
      <c r="O5" s="9" t="s">
        <v>319</v>
      </c>
      <c r="P5" s="9" t="s">
        <v>320</v>
      </c>
      <c r="Q5" s="9" t="s">
        <v>321</v>
      </c>
      <c r="R5" s="9" t="s">
        <v>322</v>
      </c>
      <c r="S5" s="9" t="s">
        <v>323</v>
      </c>
      <c r="T5" s="9" t="s">
        <v>324</v>
      </c>
      <c r="U5" s="9" t="s">
        <v>325</v>
      </c>
      <c r="V5" s="9" t="s">
        <v>326</v>
      </c>
      <c r="W5" s="9" t="s">
        <v>327</v>
      </c>
      <c r="X5" s="9" t="s">
        <v>328</v>
      </c>
      <c r="Y5" s="9" t="s">
        <v>329</v>
      </c>
      <c r="Z5" s="9" t="s">
        <v>330</v>
      </c>
      <c r="AA5" s="9" t="s">
        <v>331</v>
      </c>
      <c r="AB5" s="9" t="s">
        <v>332</v>
      </c>
      <c r="AC5" s="9" t="s">
        <v>333</v>
      </c>
      <c r="AD5" s="9" t="s">
        <v>334</v>
      </c>
      <c r="AE5" s="9" t="s">
        <v>335</v>
      </c>
      <c r="AF5" s="9" t="s">
        <v>336</v>
      </c>
      <c r="AG5" s="62"/>
    </row>
    <row r="6" ht="15" customHeight="1">
      <c r="AD6" s="4" t="s">
        <v>157</v>
      </c>
    </row>
    <row r="7" spans="1:37" ht="37.5" customHeight="1">
      <c r="A7" s="171" t="s">
        <v>341</v>
      </c>
      <c r="B7" s="4">
        <v>133.5</v>
      </c>
      <c r="C7" s="4">
        <v>138.5</v>
      </c>
      <c r="D7" s="4">
        <v>140.7</v>
      </c>
      <c r="E7" s="4">
        <v>144.1</v>
      </c>
      <c r="F7" s="4">
        <v>149.1</v>
      </c>
      <c r="G7" s="4">
        <v>152.7</v>
      </c>
      <c r="H7" s="4">
        <v>157.5</v>
      </c>
      <c r="I7" s="4">
        <v>162.9</v>
      </c>
      <c r="J7" s="4">
        <v>165.4</v>
      </c>
      <c r="K7" s="4">
        <v>170.3</v>
      </c>
      <c r="L7" s="4">
        <v>173.3</v>
      </c>
      <c r="M7" s="4">
        <v>176.2</v>
      </c>
      <c r="N7" s="4">
        <v>181.3</v>
      </c>
      <c r="O7" s="4">
        <v>186.7</v>
      </c>
      <c r="P7" s="4">
        <v>192</v>
      </c>
      <c r="Q7" s="4">
        <v>198.1</v>
      </c>
      <c r="R7" s="4">
        <v>206.6</v>
      </c>
      <c r="S7" s="4">
        <v>214.8</v>
      </c>
      <c r="T7" s="4">
        <v>213.7</v>
      </c>
      <c r="U7" s="4">
        <v>223.6</v>
      </c>
      <c r="V7" s="4">
        <v>235.2</v>
      </c>
      <c r="W7" s="4">
        <v>242.7</v>
      </c>
      <c r="X7" s="4">
        <v>250.1</v>
      </c>
      <c r="Y7" s="4">
        <v>256</v>
      </c>
      <c r="Z7" s="4">
        <v>258.5</v>
      </c>
      <c r="AA7" s="4">
        <v>263.1</v>
      </c>
      <c r="AB7" s="4">
        <v>272.5</v>
      </c>
      <c r="AC7" s="4">
        <v>281.6</v>
      </c>
      <c r="AD7" s="4">
        <v>288.8</v>
      </c>
      <c r="AE7" s="6">
        <v>293.1</v>
      </c>
      <c r="AF7" s="6">
        <v>305</v>
      </c>
      <c r="AK7" s="29"/>
    </row>
    <row r="8" spans="1:41" ht="27.75" customHeight="1">
      <c r="A8" s="4" t="s">
        <v>70</v>
      </c>
      <c r="B8" s="4">
        <v>129.9</v>
      </c>
      <c r="C8" s="4">
        <v>138.7</v>
      </c>
      <c r="D8" s="4">
        <v>144.7</v>
      </c>
      <c r="E8" s="4">
        <v>149.7</v>
      </c>
      <c r="F8" s="4">
        <v>152.4</v>
      </c>
      <c r="G8" s="4">
        <v>157</v>
      </c>
      <c r="H8" s="4">
        <v>165.3</v>
      </c>
      <c r="I8" s="4">
        <v>170.5</v>
      </c>
      <c r="J8" s="4">
        <v>174.6</v>
      </c>
      <c r="K8" s="4">
        <v>181.3</v>
      </c>
      <c r="L8" s="4">
        <v>180.3</v>
      </c>
      <c r="M8" s="4">
        <v>178.9</v>
      </c>
      <c r="N8" s="4">
        <v>181.2</v>
      </c>
      <c r="O8" s="4">
        <v>183</v>
      </c>
      <c r="P8" s="4">
        <v>184.2</v>
      </c>
      <c r="Q8" s="4">
        <v>186.9</v>
      </c>
      <c r="R8" s="4">
        <v>189.2</v>
      </c>
      <c r="S8" s="4">
        <v>195.1</v>
      </c>
      <c r="T8" s="4">
        <v>193.7</v>
      </c>
      <c r="U8" s="4">
        <v>219.1</v>
      </c>
      <c r="V8" s="4">
        <v>238.4</v>
      </c>
      <c r="W8" s="4">
        <v>240.3</v>
      </c>
      <c r="X8" s="4">
        <v>240.1</v>
      </c>
      <c r="Y8" s="4">
        <v>238.1</v>
      </c>
      <c r="Z8" s="4">
        <v>227.8</v>
      </c>
      <c r="AA8" s="4">
        <v>231.1</v>
      </c>
      <c r="AB8" s="4">
        <v>246.1</v>
      </c>
      <c r="AC8" s="4">
        <v>256.8</v>
      </c>
      <c r="AD8" s="4">
        <v>260.6</v>
      </c>
      <c r="AE8" s="6">
        <v>260.7</v>
      </c>
      <c r="AF8" s="6">
        <v>278.5</v>
      </c>
      <c r="AG8" s="63"/>
      <c r="AH8" s="63"/>
      <c r="AK8" s="29"/>
      <c r="AO8" s="184"/>
    </row>
    <row r="9" spans="1:41" ht="15" customHeight="1">
      <c r="A9" s="4" t="s">
        <v>71</v>
      </c>
      <c r="B9" s="4">
        <v>123.1</v>
      </c>
      <c r="C9" s="4">
        <v>129.4</v>
      </c>
      <c r="D9" s="4">
        <v>128.1</v>
      </c>
      <c r="E9" s="4">
        <v>131.5</v>
      </c>
      <c r="F9" s="4">
        <v>133.6</v>
      </c>
      <c r="G9" s="4">
        <v>138</v>
      </c>
      <c r="H9" s="4">
        <v>141.3</v>
      </c>
      <c r="I9" s="4">
        <v>139.8</v>
      </c>
      <c r="J9" s="4">
        <v>133.8</v>
      </c>
      <c r="K9" s="4">
        <v>126.6</v>
      </c>
      <c r="L9" s="4">
        <v>124.8</v>
      </c>
      <c r="M9" s="4">
        <v>122.3</v>
      </c>
      <c r="N9" s="4">
        <v>118.9</v>
      </c>
      <c r="O9" s="4">
        <v>115.2</v>
      </c>
      <c r="P9" s="4">
        <v>109.2</v>
      </c>
      <c r="Q9" s="4">
        <v>106.2</v>
      </c>
      <c r="R9" s="4">
        <v>103.4</v>
      </c>
      <c r="S9" s="4">
        <v>96.3</v>
      </c>
      <c r="T9" s="4">
        <v>95.6</v>
      </c>
      <c r="U9" s="4">
        <v>101.3</v>
      </c>
      <c r="V9" s="4">
        <v>99.5</v>
      </c>
      <c r="W9" s="4">
        <v>97.5</v>
      </c>
      <c r="X9" s="4">
        <v>96.3</v>
      </c>
      <c r="Y9" s="4">
        <v>96.3</v>
      </c>
      <c r="Z9" s="4">
        <v>94.2</v>
      </c>
      <c r="AA9" s="4">
        <v>91.8</v>
      </c>
      <c r="AB9" s="4">
        <v>92.2</v>
      </c>
      <c r="AC9" s="4">
        <v>95</v>
      </c>
      <c r="AD9" s="4">
        <v>95.4</v>
      </c>
      <c r="AE9" s="6">
        <v>98.5</v>
      </c>
      <c r="AF9" s="6">
        <v>106.7</v>
      </c>
      <c r="AG9" s="63"/>
      <c r="AH9" s="63"/>
      <c r="AK9" s="29"/>
      <c r="AO9" s="184"/>
    </row>
    <row r="10" spans="1:41" ht="15" customHeight="1">
      <c r="A10" s="4" t="s">
        <v>72</v>
      </c>
      <c r="B10" s="4">
        <v>142.2</v>
      </c>
      <c r="C10" s="4">
        <v>153.4</v>
      </c>
      <c r="D10" s="4">
        <v>162.4</v>
      </c>
      <c r="E10" s="4">
        <v>166.4</v>
      </c>
      <c r="F10" s="4">
        <v>169.6</v>
      </c>
      <c r="G10" s="4">
        <v>177.3</v>
      </c>
      <c r="H10" s="4">
        <v>186.9</v>
      </c>
      <c r="I10" s="4">
        <v>194.6</v>
      </c>
      <c r="J10" s="4">
        <v>202.2</v>
      </c>
      <c r="K10" s="4">
        <v>210.6</v>
      </c>
      <c r="L10" s="4">
        <v>220.9</v>
      </c>
      <c r="M10" s="4">
        <v>232.3</v>
      </c>
      <c r="N10" s="4">
        <v>246.2</v>
      </c>
      <c r="O10" s="4">
        <v>261.1</v>
      </c>
      <c r="P10" s="4">
        <v>277</v>
      </c>
      <c r="Q10" s="4">
        <v>293.9</v>
      </c>
      <c r="R10" s="4">
        <v>309</v>
      </c>
      <c r="S10" s="4">
        <v>327.2</v>
      </c>
      <c r="T10" s="4">
        <v>340.6</v>
      </c>
      <c r="U10" s="4">
        <v>356.6</v>
      </c>
      <c r="V10" s="4">
        <v>374.2</v>
      </c>
      <c r="W10" s="4">
        <v>381.1</v>
      </c>
      <c r="X10" s="4">
        <v>390.4</v>
      </c>
      <c r="Y10" s="4">
        <v>400.8</v>
      </c>
      <c r="Z10" s="4">
        <v>408.2</v>
      </c>
      <c r="AA10" s="4">
        <v>415.1</v>
      </c>
      <c r="AB10" s="4">
        <v>426.4</v>
      </c>
      <c r="AC10" s="4">
        <v>441.6</v>
      </c>
      <c r="AD10" s="4">
        <v>454</v>
      </c>
      <c r="AE10" s="6">
        <v>466.4</v>
      </c>
      <c r="AF10" s="6">
        <v>481.3</v>
      </c>
      <c r="AG10" s="63"/>
      <c r="AH10" s="63"/>
      <c r="AK10" s="29"/>
      <c r="AO10" s="184"/>
    </row>
    <row r="11" spans="1:41" ht="15" customHeight="1">
      <c r="A11" s="4" t="s">
        <v>73</v>
      </c>
      <c r="B11" s="4">
        <v>128.4</v>
      </c>
      <c r="C11" s="4">
        <v>132.1</v>
      </c>
      <c r="D11" s="4">
        <v>142.6</v>
      </c>
      <c r="E11" s="4">
        <v>149.1</v>
      </c>
      <c r="F11" s="4">
        <v>156.8</v>
      </c>
      <c r="G11" s="4">
        <v>164.7</v>
      </c>
      <c r="H11" s="4">
        <v>181.1</v>
      </c>
      <c r="I11" s="4">
        <v>190.1</v>
      </c>
      <c r="J11" s="4">
        <v>206.1</v>
      </c>
      <c r="K11" s="4">
        <v>233.2</v>
      </c>
      <c r="L11" s="4">
        <v>221.3</v>
      </c>
      <c r="M11" s="4">
        <v>214.3</v>
      </c>
      <c r="N11" s="4">
        <v>222</v>
      </c>
      <c r="O11" s="4">
        <v>234.4</v>
      </c>
      <c r="P11" s="4">
        <v>255</v>
      </c>
      <c r="Q11" s="4">
        <v>269</v>
      </c>
      <c r="R11" s="4">
        <v>276.3</v>
      </c>
      <c r="S11" s="4">
        <v>317.9</v>
      </c>
      <c r="T11" s="4">
        <v>292.6</v>
      </c>
      <c r="U11" s="4">
        <v>341.9</v>
      </c>
      <c r="V11" s="4">
        <v>391.4</v>
      </c>
      <c r="W11" s="4">
        <v>399</v>
      </c>
      <c r="X11" s="4">
        <v>395.1</v>
      </c>
      <c r="Y11" s="4">
        <v>376.1</v>
      </c>
      <c r="Z11" s="4">
        <v>326.4</v>
      </c>
      <c r="AA11" s="4">
        <v>317.4</v>
      </c>
      <c r="AB11" s="4">
        <v>343.7</v>
      </c>
      <c r="AC11" s="4">
        <v>368.3</v>
      </c>
      <c r="AD11" s="4">
        <v>369.9</v>
      </c>
      <c r="AE11" s="6">
        <v>337.1</v>
      </c>
      <c r="AF11" s="6">
        <v>384.1</v>
      </c>
      <c r="AG11" s="63"/>
      <c r="AH11" s="63"/>
      <c r="AK11" s="29"/>
      <c r="AO11" s="184"/>
    </row>
    <row r="12" spans="1:41" ht="15" customHeight="1">
      <c r="A12" s="4" t="s">
        <v>74</v>
      </c>
      <c r="B12" s="4">
        <v>142.8</v>
      </c>
      <c r="C12" s="4">
        <v>167.4</v>
      </c>
      <c r="D12" s="4">
        <v>189.1</v>
      </c>
      <c r="E12" s="4">
        <v>197.7</v>
      </c>
      <c r="F12" s="4">
        <v>192.7</v>
      </c>
      <c r="G12" s="4">
        <v>186.4</v>
      </c>
      <c r="H12" s="4">
        <v>194.1</v>
      </c>
      <c r="I12" s="4">
        <v>211.1</v>
      </c>
      <c r="J12" s="4">
        <v>228.3</v>
      </c>
      <c r="K12" s="4">
        <v>252.7</v>
      </c>
      <c r="L12" s="4">
        <v>265.9</v>
      </c>
      <c r="M12" s="4">
        <v>270</v>
      </c>
      <c r="N12" s="4">
        <v>281.7</v>
      </c>
      <c r="O12" s="4">
        <v>283</v>
      </c>
      <c r="P12" s="4">
        <v>279.3</v>
      </c>
      <c r="Q12" s="4">
        <v>282.9</v>
      </c>
      <c r="R12" s="4">
        <v>295.8</v>
      </c>
      <c r="S12" s="4">
        <v>305.2</v>
      </c>
      <c r="T12" s="4">
        <v>334.9</v>
      </c>
      <c r="U12" s="4">
        <v>426.6</v>
      </c>
      <c r="V12" s="4">
        <v>514.7</v>
      </c>
      <c r="W12" s="4">
        <v>525.6</v>
      </c>
      <c r="X12" s="4">
        <v>530.6</v>
      </c>
      <c r="Y12" s="4">
        <v>544</v>
      </c>
      <c r="Z12" s="4">
        <v>569.1</v>
      </c>
      <c r="AA12" s="4">
        <v>659.6</v>
      </c>
      <c r="AB12" s="4">
        <v>777.5</v>
      </c>
      <c r="AC12" s="4">
        <v>803.7</v>
      </c>
      <c r="AD12" s="4">
        <v>840.1</v>
      </c>
      <c r="AE12" s="6">
        <v>909.7</v>
      </c>
      <c r="AF12" s="6">
        <v>897.3</v>
      </c>
      <c r="AG12" s="63"/>
      <c r="AH12" s="63"/>
      <c r="AK12" s="29"/>
      <c r="AO12" s="184"/>
    </row>
    <row r="13" spans="1:41" ht="26.25" customHeight="1">
      <c r="A13" s="4" t="s">
        <v>61</v>
      </c>
      <c r="B13" s="4">
        <v>135.5</v>
      </c>
      <c r="C13" s="4">
        <v>143.9</v>
      </c>
      <c r="D13" s="4">
        <v>151.4</v>
      </c>
      <c r="E13" s="4">
        <v>155.4</v>
      </c>
      <c r="F13" s="4">
        <v>159.3</v>
      </c>
      <c r="G13" s="4">
        <v>164.1</v>
      </c>
      <c r="H13" s="4">
        <v>169.6</v>
      </c>
      <c r="I13" s="4">
        <v>173.3</v>
      </c>
      <c r="J13" s="4">
        <v>178.7</v>
      </c>
      <c r="K13" s="4">
        <v>184.6</v>
      </c>
      <c r="L13" s="4">
        <v>190.5</v>
      </c>
      <c r="M13" s="4">
        <v>195.9</v>
      </c>
      <c r="N13" s="4">
        <v>209.7</v>
      </c>
      <c r="O13" s="4">
        <v>217</v>
      </c>
      <c r="P13" s="4">
        <v>225.9</v>
      </c>
      <c r="Q13" s="4">
        <v>229.9</v>
      </c>
      <c r="R13" s="4">
        <v>244.2</v>
      </c>
      <c r="S13" s="4">
        <v>261.1</v>
      </c>
      <c r="T13" s="4">
        <v>273.4</v>
      </c>
      <c r="U13" s="4">
        <v>287.6</v>
      </c>
      <c r="V13" s="4">
        <v>308.5</v>
      </c>
      <c r="W13" s="4">
        <v>323.2</v>
      </c>
      <c r="X13" s="4">
        <v>332.8</v>
      </c>
      <c r="Y13" s="4">
        <v>344.1</v>
      </c>
      <c r="Z13" s="4">
        <v>363.5</v>
      </c>
      <c r="AA13" s="4">
        <v>372.3</v>
      </c>
      <c r="AB13" s="4">
        <v>385.5</v>
      </c>
      <c r="AC13" s="4">
        <v>398.1</v>
      </c>
      <c r="AD13" s="4">
        <v>416.7</v>
      </c>
      <c r="AE13" s="6">
        <v>422.4</v>
      </c>
      <c r="AF13" s="6">
        <v>454.6</v>
      </c>
      <c r="AG13"/>
      <c r="AH13" s="63"/>
      <c r="AI13" s="63"/>
      <c r="AK13" s="29"/>
      <c r="AO13" s="184"/>
    </row>
    <row r="14" spans="1:41" ht="15" customHeight="1">
      <c r="A14" s="4" t="s">
        <v>57</v>
      </c>
      <c r="B14" s="4">
        <v>141</v>
      </c>
      <c r="C14" s="4">
        <v>151.3</v>
      </c>
      <c r="D14" s="4">
        <v>161.9</v>
      </c>
      <c r="E14" s="4">
        <v>169.1</v>
      </c>
      <c r="F14" s="4">
        <v>176.6</v>
      </c>
      <c r="G14" s="4">
        <v>183.2</v>
      </c>
      <c r="H14" s="4">
        <v>187.5</v>
      </c>
      <c r="I14" s="4">
        <v>195.2</v>
      </c>
      <c r="J14" s="4">
        <v>202.3</v>
      </c>
      <c r="K14" s="4">
        <v>205.8</v>
      </c>
      <c r="L14" s="4">
        <v>213.7</v>
      </c>
      <c r="M14" s="4">
        <v>218.6</v>
      </c>
      <c r="N14" s="4">
        <v>222.3</v>
      </c>
      <c r="O14" s="4">
        <v>230.8</v>
      </c>
      <c r="P14" s="4">
        <v>240.1</v>
      </c>
      <c r="Q14" s="4">
        <v>249.7</v>
      </c>
      <c r="R14" s="4">
        <v>262.5</v>
      </c>
      <c r="S14" s="4">
        <v>273.9</v>
      </c>
      <c r="T14" s="4">
        <v>288.5</v>
      </c>
      <c r="U14" s="4">
        <v>311.6</v>
      </c>
      <c r="V14" s="4">
        <v>333.8</v>
      </c>
      <c r="W14" s="4">
        <v>349.8</v>
      </c>
      <c r="X14" s="4">
        <v>364.5</v>
      </c>
      <c r="Y14" s="4">
        <v>376.7</v>
      </c>
      <c r="Z14" s="4">
        <v>384.6</v>
      </c>
      <c r="AA14" s="4">
        <v>385.6</v>
      </c>
      <c r="AB14" s="4">
        <v>396.4</v>
      </c>
      <c r="AC14" s="4">
        <v>408.6</v>
      </c>
      <c r="AD14" s="4">
        <v>425.1</v>
      </c>
      <c r="AE14" s="6">
        <v>434.6</v>
      </c>
      <c r="AF14" s="6">
        <v>446.4</v>
      </c>
      <c r="AG14"/>
      <c r="AH14" s="63"/>
      <c r="AI14" s="63"/>
      <c r="AK14" s="29"/>
      <c r="AO14" s="184"/>
    </row>
    <row r="15" spans="1:41" ht="15" customHeight="1">
      <c r="A15" s="4" t="s">
        <v>67</v>
      </c>
      <c r="B15" s="4">
        <v>143.6</v>
      </c>
      <c r="C15" s="4">
        <v>153.7</v>
      </c>
      <c r="D15" s="4">
        <v>160.4</v>
      </c>
      <c r="E15" s="4">
        <v>164.6</v>
      </c>
      <c r="F15" s="4">
        <v>170.7</v>
      </c>
      <c r="G15" s="4">
        <v>177.1</v>
      </c>
      <c r="H15" s="4">
        <v>183.4</v>
      </c>
      <c r="I15" s="4">
        <v>189.4</v>
      </c>
      <c r="J15" s="4">
        <v>196.3</v>
      </c>
      <c r="K15" s="4">
        <v>204.2</v>
      </c>
      <c r="L15" s="4">
        <v>212.8</v>
      </c>
      <c r="M15" s="4">
        <v>219.3</v>
      </c>
      <c r="N15" s="4">
        <v>228.5</v>
      </c>
      <c r="O15" s="4">
        <v>240.2</v>
      </c>
      <c r="P15" s="4">
        <v>256.1</v>
      </c>
      <c r="Q15" s="4">
        <v>259.7</v>
      </c>
      <c r="R15" s="4">
        <v>274.5</v>
      </c>
      <c r="S15" s="4">
        <v>291.5</v>
      </c>
      <c r="T15" s="4">
        <v>309.1</v>
      </c>
      <c r="U15" s="4">
        <v>322.9</v>
      </c>
      <c r="V15" s="4">
        <v>344.4</v>
      </c>
      <c r="W15" s="4">
        <v>363.1</v>
      </c>
      <c r="X15" s="4">
        <v>372.4</v>
      </c>
      <c r="Y15" s="4">
        <v>378.9</v>
      </c>
      <c r="Z15" s="4">
        <v>391.4</v>
      </c>
      <c r="AA15" s="4">
        <v>406.6</v>
      </c>
      <c r="AB15" s="4">
        <v>464.5</v>
      </c>
      <c r="AC15" s="4">
        <v>486.5</v>
      </c>
      <c r="AD15" s="4">
        <v>498.5</v>
      </c>
      <c r="AE15" s="6">
        <v>534.1</v>
      </c>
      <c r="AF15" s="6">
        <v>580.1</v>
      </c>
      <c r="AG15"/>
      <c r="AH15" s="63"/>
      <c r="AI15" s="63"/>
      <c r="AK15" s="29"/>
      <c r="AO15" s="184"/>
    </row>
    <row r="16" spans="1:41" ht="15" customHeight="1">
      <c r="A16" s="4" t="s">
        <v>75</v>
      </c>
      <c r="B16" s="4">
        <v>125.9</v>
      </c>
      <c r="C16" s="4">
        <v>132</v>
      </c>
      <c r="D16" s="4">
        <v>138.2</v>
      </c>
      <c r="E16" s="4">
        <v>140.4</v>
      </c>
      <c r="F16" s="4">
        <v>141.4</v>
      </c>
      <c r="G16" s="4">
        <v>144.4</v>
      </c>
      <c r="H16" s="4">
        <v>149.5</v>
      </c>
      <c r="I16" s="4">
        <v>151.1</v>
      </c>
      <c r="J16" s="4">
        <v>155.2</v>
      </c>
      <c r="K16" s="4">
        <v>160.9</v>
      </c>
      <c r="L16" s="4">
        <v>164.9</v>
      </c>
      <c r="M16" s="4">
        <v>169.8</v>
      </c>
      <c r="N16" s="4">
        <v>188.9</v>
      </c>
      <c r="O16" s="4">
        <v>192.3</v>
      </c>
      <c r="P16" s="4">
        <v>199.7</v>
      </c>
      <c r="Q16" s="4">
        <v>201.4</v>
      </c>
      <c r="R16" s="4">
        <v>214.6</v>
      </c>
      <c r="S16" s="4">
        <v>232.3</v>
      </c>
      <c r="T16" s="4">
        <v>240.3</v>
      </c>
      <c r="U16" s="4">
        <v>255.2</v>
      </c>
      <c r="V16" s="4">
        <v>274.7</v>
      </c>
      <c r="W16" s="4">
        <v>284.4</v>
      </c>
      <c r="X16" s="4">
        <v>296.2</v>
      </c>
      <c r="Y16" s="4">
        <v>305.6</v>
      </c>
      <c r="Z16" s="4">
        <v>325.4</v>
      </c>
      <c r="AA16" s="4">
        <v>334.1</v>
      </c>
      <c r="AB16" s="4">
        <v>337.4</v>
      </c>
      <c r="AC16" s="4">
        <v>348.8</v>
      </c>
      <c r="AD16" s="4">
        <v>367.2</v>
      </c>
      <c r="AE16" s="6">
        <v>369.3</v>
      </c>
      <c r="AF16" s="6">
        <v>400.7</v>
      </c>
      <c r="AG16"/>
      <c r="AH16" s="63"/>
      <c r="AI16" s="63"/>
      <c r="AK16" s="29"/>
      <c r="AO16" s="184"/>
    </row>
    <row r="17" ht="15" customHeight="1">
      <c r="AE17" s="52" t="s">
        <v>203</v>
      </c>
    </row>
    <row r="18" spans="1:37" ht="15.75">
      <c r="A18" s="2" t="s">
        <v>68</v>
      </c>
      <c r="B18" s="59">
        <f aca="true" t="shared" si="0" ref="B18:R18">100*(B7/$R7)</f>
        <v>64.61761858664086</v>
      </c>
      <c r="C18" s="59">
        <f t="shared" si="0"/>
        <v>67.0377541142304</v>
      </c>
      <c r="D18" s="59">
        <f t="shared" si="0"/>
        <v>68.10261374636978</v>
      </c>
      <c r="E18" s="59">
        <f t="shared" si="0"/>
        <v>69.74830590513069</v>
      </c>
      <c r="F18" s="59">
        <f t="shared" si="0"/>
        <v>72.16844143272023</v>
      </c>
      <c r="G18" s="59">
        <f t="shared" si="0"/>
        <v>73.91093901258469</v>
      </c>
      <c r="H18" s="59">
        <f t="shared" si="0"/>
        <v>76.23426911907067</v>
      </c>
      <c r="I18" s="59">
        <f t="shared" si="0"/>
        <v>78.84801548886739</v>
      </c>
      <c r="J18" s="59">
        <f t="shared" si="0"/>
        <v>80.05808325266214</v>
      </c>
      <c r="K18" s="59">
        <f t="shared" si="0"/>
        <v>82.42981606969991</v>
      </c>
      <c r="L18" s="59">
        <f t="shared" si="0"/>
        <v>83.88189738625364</v>
      </c>
      <c r="M18" s="59">
        <f t="shared" si="0"/>
        <v>85.28557599225556</v>
      </c>
      <c r="N18" s="59">
        <f t="shared" si="0"/>
        <v>87.75411423039691</v>
      </c>
      <c r="O18" s="59">
        <f t="shared" si="0"/>
        <v>90.36786060019361</v>
      </c>
      <c r="P18" s="59">
        <f t="shared" si="0"/>
        <v>92.93320425943853</v>
      </c>
      <c r="Q18" s="59">
        <f t="shared" si="0"/>
        <v>95.88576960309777</v>
      </c>
      <c r="R18" s="59">
        <f t="shared" si="0"/>
        <v>100</v>
      </c>
      <c r="S18" s="59">
        <f>100*(S7/$S7)</f>
        <v>100</v>
      </c>
      <c r="T18" s="59">
        <f>100*(T7/$S7)</f>
        <v>99.48789571694599</v>
      </c>
      <c r="U18" s="59">
        <f>100*(U7/$U7)</f>
        <v>100</v>
      </c>
      <c r="V18" s="59">
        <f aca="true" t="shared" si="1" ref="V18:AF18">100*(V7/$V7)</f>
        <v>100</v>
      </c>
      <c r="W18" s="59">
        <f t="shared" si="1"/>
        <v>103.1887755102041</v>
      </c>
      <c r="X18" s="59">
        <f t="shared" si="1"/>
        <v>106.33503401360545</v>
      </c>
      <c r="Y18" s="59">
        <f t="shared" si="1"/>
        <v>108.843537414966</v>
      </c>
      <c r="Z18" s="59">
        <f t="shared" si="1"/>
        <v>109.90646258503402</v>
      </c>
      <c r="AA18" s="59">
        <f t="shared" si="1"/>
        <v>111.8622448979592</v>
      </c>
      <c r="AB18" s="59">
        <f t="shared" si="1"/>
        <v>115.85884353741498</v>
      </c>
      <c r="AC18" s="59">
        <f t="shared" si="1"/>
        <v>119.7278911564626</v>
      </c>
      <c r="AD18" s="59">
        <f t="shared" si="1"/>
        <v>122.78911564625852</v>
      </c>
      <c r="AE18" s="59">
        <f t="shared" si="1"/>
        <v>124.61734693877553</v>
      </c>
      <c r="AF18" s="59">
        <f t="shared" si="1"/>
        <v>129.67687074829934</v>
      </c>
      <c r="AK18" s="29"/>
    </row>
    <row r="19" spans="1:18" ht="22.5" customHeight="1">
      <c r="A19" s="12" t="s">
        <v>69</v>
      </c>
      <c r="B19" s="29"/>
      <c r="C19" s="29"/>
      <c r="D19" s="29"/>
      <c r="E19" s="29"/>
      <c r="F19" s="29"/>
      <c r="G19" s="29"/>
      <c r="H19" s="29"/>
      <c r="I19" s="29"/>
      <c r="J19" s="29"/>
      <c r="K19" s="29"/>
      <c r="L19" s="29"/>
      <c r="M19" s="29"/>
      <c r="N19" s="29"/>
      <c r="O19" s="29"/>
      <c r="P19" s="29"/>
      <c r="Q19" s="29"/>
      <c r="R19" s="29"/>
    </row>
    <row r="20" spans="1:37" ht="22.5" customHeight="1">
      <c r="A20" s="2" t="s">
        <v>70</v>
      </c>
      <c r="B20" s="59">
        <f aca="true" t="shared" si="2" ref="B20:J20">100*(B8/$U8)</f>
        <v>59.287996348699224</v>
      </c>
      <c r="C20" s="59">
        <f t="shared" si="2"/>
        <v>63.30442720219077</v>
      </c>
      <c r="D20" s="59">
        <f t="shared" si="2"/>
        <v>66.04290278411685</v>
      </c>
      <c r="E20" s="59">
        <f t="shared" si="2"/>
        <v>68.32496576905523</v>
      </c>
      <c r="F20" s="59">
        <f t="shared" si="2"/>
        <v>69.55727978092196</v>
      </c>
      <c r="G20" s="59">
        <f t="shared" si="2"/>
        <v>71.65677772706528</v>
      </c>
      <c r="H20" s="59">
        <f t="shared" si="2"/>
        <v>75.44500228206299</v>
      </c>
      <c r="I20" s="59">
        <f t="shared" si="2"/>
        <v>77.81834778639892</v>
      </c>
      <c r="J20" s="59">
        <f t="shared" si="2"/>
        <v>79.68963943404837</v>
      </c>
      <c r="K20" s="59">
        <f aca="true" t="shared" si="3" ref="K20:T20">100*(K8/$V8)</f>
        <v>76.04865771812081</v>
      </c>
      <c r="L20" s="59">
        <f t="shared" si="3"/>
        <v>75.62919463087249</v>
      </c>
      <c r="M20" s="59">
        <f t="shared" si="3"/>
        <v>75.04194630872483</v>
      </c>
      <c r="N20" s="59">
        <f t="shared" si="3"/>
        <v>76.00671140939596</v>
      </c>
      <c r="O20" s="59">
        <f t="shared" si="3"/>
        <v>76.76174496644295</v>
      </c>
      <c r="P20" s="59">
        <f t="shared" si="3"/>
        <v>77.26510067114093</v>
      </c>
      <c r="Q20" s="59">
        <f t="shared" si="3"/>
        <v>78.39765100671141</v>
      </c>
      <c r="R20" s="59">
        <f t="shared" si="3"/>
        <v>79.36241610738254</v>
      </c>
      <c r="S20" s="59">
        <f t="shared" si="3"/>
        <v>81.83724832214764</v>
      </c>
      <c r="T20" s="59">
        <f t="shared" si="3"/>
        <v>81.24999999999999</v>
      </c>
      <c r="U20" s="59">
        <f aca="true" t="shared" si="4" ref="U20:AF20">100*(U8/$V8)</f>
        <v>91.90436241610738</v>
      </c>
      <c r="V20" s="59">
        <f t="shared" si="4"/>
        <v>100</v>
      </c>
      <c r="W20" s="59">
        <f t="shared" si="4"/>
        <v>100.7969798657718</v>
      </c>
      <c r="X20" s="59">
        <f t="shared" si="4"/>
        <v>100.71308724832215</v>
      </c>
      <c r="Y20" s="59">
        <f t="shared" si="4"/>
        <v>99.87416107382549</v>
      </c>
      <c r="Z20" s="59">
        <f t="shared" si="4"/>
        <v>95.55369127516778</v>
      </c>
      <c r="AA20" s="59">
        <f t="shared" si="4"/>
        <v>96.93791946308724</v>
      </c>
      <c r="AB20" s="59">
        <f t="shared" si="4"/>
        <v>103.22986577181209</v>
      </c>
      <c r="AC20" s="59">
        <f t="shared" si="4"/>
        <v>107.71812080536914</v>
      </c>
      <c r="AD20" s="59">
        <f t="shared" si="4"/>
        <v>109.31208053691275</v>
      </c>
      <c r="AE20" s="59">
        <f t="shared" si="4"/>
        <v>109.35402684563758</v>
      </c>
      <c r="AF20" s="59">
        <f t="shared" si="4"/>
        <v>116.82046979865773</v>
      </c>
      <c r="AK20" s="29"/>
    </row>
    <row r="21" spans="1:37" ht="15.75">
      <c r="A21" s="4" t="s">
        <v>71</v>
      </c>
      <c r="B21" s="60">
        <f aca="true" t="shared" si="5" ref="B21:J21">100*(B9/$U9)</f>
        <v>121.52023692003948</v>
      </c>
      <c r="C21" s="60">
        <f t="shared" si="5"/>
        <v>127.73938795656467</v>
      </c>
      <c r="D21" s="60">
        <f t="shared" si="5"/>
        <v>126.45607107601184</v>
      </c>
      <c r="E21" s="60">
        <f t="shared" si="5"/>
        <v>129.81243830207305</v>
      </c>
      <c r="F21" s="60">
        <f t="shared" si="5"/>
        <v>131.88548864758144</v>
      </c>
      <c r="G21" s="60">
        <f t="shared" si="5"/>
        <v>136.22902270483712</v>
      </c>
      <c r="H21" s="60">
        <f t="shared" si="5"/>
        <v>139.48667324777887</v>
      </c>
      <c r="I21" s="60">
        <f t="shared" si="5"/>
        <v>138.00592300098717</v>
      </c>
      <c r="J21" s="60">
        <f t="shared" si="5"/>
        <v>132.08292201382034</v>
      </c>
      <c r="K21" s="59">
        <f aca="true" t="shared" si="6" ref="K21:V21">100*(K9/$V9)</f>
        <v>127.2361809045226</v>
      </c>
      <c r="L21" s="59">
        <f t="shared" si="6"/>
        <v>125.42713567839196</v>
      </c>
      <c r="M21" s="59">
        <f t="shared" si="6"/>
        <v>122.91457286432161</v>
      </c>
      <c r="N21" s="59">
        <f t="shared" si="6"/>
        <v>119.49748743718594</v>
      </c>
      <c r="O21" s="59">
        <f t="shared" si="6"/>
        <v>115.7788944723618</v>
      </c>
      <c r="P21" s="59">
        <f t="shared" si="6"/>
        <v>109.74874371859298</v>
      </c>
      <c r="Q21" s="59">
        <f t="shared" si="6"/>
        <v>106.73366834170854</v>
      </c>
      <c r="R21" s="59">
        <f t="shared" si="6"/>
        <v>103.91959798994976</v>
      </c>
      <c r="S21" s="59">
        <f t="shared" si="6"/>
        <v>96.78391959798994</v>
      </c>
      <c r="T21" s="59">
        <f t="shared" si="6"/>
        <v>96.08040201005025</v>
      </c>
      <c r="U21" s="59">
        <f t="shared" si="6"/>
        <v>101.80904522613065</v>
      </c>
      <c r="V21" s="59">
        <f t="shared" si="6"/>
        <v>100</v>
      </c>
      <c r="W21" s="60">
        <f aca="true" t="shared" si="7" ref="W21:AF21">100*(W9/$V9)</f>
        <v>97.98994974874373</v>
      </c>
      <c r="X21" s="60">
        <f t="shared" si="7"/>
        <v>96.78391959798994</v>
      </c>
      <c r="Y21" s="60">
        <f t="shared" si="7"/>
        <v>96.78391959798994</v>
      </c>
      <c r="Z21" s="60">
        <f t="shared" si="7"/>
        <v>94.67336683417086</v>
      </c>
      <c r="AA21" s="60">
        <f t="shared" si="7"/>
        <v>92.26130653266331</v>
      </c>
      <c r="AB21" s="60">
        <f t="shared" si="7"/>
        <v>92.66331658291458</v>
      </c>
      <c r="AC21" s="60">
        <f t="shared" si="7"/>
        <v>95.47738693467338</v>
      </c>
      <c r="AD21" s="60">
        <f t="shared" si="7"/>
        <v>95.87939698492463</v>
      </c>
      <c r="AE21" s="60">
        <f t="shared" si="7"/>
        <v>98.99497487437185</v>
      </c>
      <c r="AF21" s="60">
        <f t="shared" si="7"/>
        <v>107.23618090452263</v>
      </c>
      <c r="AK21" s="29"/>
    </row>
    <row r="22" spans="1:37" ht="15.75">
      <c r="A22" s="4" t="s">
        <v>72</v>
      </c>
      <c r="B22" s="60">
        <f aca="true" t="shared" si="8" ref="B22:J22">100*(B10/$U10)</f>
        <v>39.8766124509254</v>
      </c>
      <c r="C22" s="60">
        <f t="shared" si="8"/>
        <v>43.0173864273696</v>
      </c>
      <c r="D22" s="60">
        <f t="shared" si="8"/>
        <v>45.54122265844083</v>
      </c>
      <c r="E22" s="60">
        <f t="shared" si="8"/>
        <v>46.66292765002804</v>
      </c>
      <c r="F22" s="60">
        <f t="shared" si="8"/>
        <v>47.56029164329781</v>
      </c>
      <c r="G22" s="60">
        <f t="shared" si="8"/>
        <v>49.719573752103194</v>
      </c>
      <c r="H22" s="60">
        <f t="shared" si="8"/>
        <v>52.41166573191251</v>
      </c>
      <c r="I22" s="60">
        <f t="shared" si="8"/>
        <v>54.570947840717885</v>
      </c>
      <c r="J22" s="60">
        <f t="shared" si="8"/>
        <v>56.702187324733586</v>
      </c>
      <c r="K22" s="59">
        <f aca="true" t="shared" si="9" ref="K22:V22">100*(K10/$V10)</f>
        <v>56.280064136825224</v>
      </c>
      <c r="L22" s="59">
        <f t="shared" si="9"/>
        <v>59.032602886157136</v>
      </c>
      <c r="M22" s="59">
        <f t="shared" si="9"/>
        <v>62.07910208444682</v>
      </c>
      <c r="N22" s="59">
        <f t="shared" si="9"/>
        <v>65.793693212186</v>
      </c>
      <c r="O22" s="59">
        <f t="shared" si="9"/>
        <v>69.77552111170498</v>
      </c>
      <c r="P22" s="59">
        <f t="shared" si="9"/>
        <v>74.02458578300374</v>
      </c>
      <c r="Q22" s="59">
        <f t="shared" si="9"/>
        <v>78.5408872260823</v>
      </c>
      <c r="R22" s="59">
        <f t="shared" si="9"/>
        <v>82.57616247995725</v>
      </c>
      <c r="S22" s="59">
        <f t="shared" si="9"/>
        <v>87.43987172634955</v>
      </c>
      <c r="T22" s="59">
        <f t="shared" si="9"/>
        <v>91.02084446819883</v>
      </c>
      <c r="U22" s="59">
        <f t="shared" si="9"/>
        <v>95.29663281667558</v>
      </c>
      <c r="V22" s="59">
        <f t="shared" si="9"/>
        <v>100</v>
      </c>
      <c r="W22" s="60">
        <f aca="true" t="shared" si="10" ref="W22:AF22">100*(W10/$V10)</f>
        <v>101.8439337252806</v>
      </c>
      <c r="X22" s="60">
        <f t="shared" si="10"/>
        <v>104.3292357028327</v>
      </c>
      <c r="Y22" s="60">
        <f t="shared" si="10"/>
        <v>107.10849812934259</v>
      </c>
      <c r="Z22" s="60">
        <f t="shared" si="10"/>
        <v>109.0860502405131</v>
      </c>
      <c r="AA22" s="60">
        <f t="shared" si="10"/>
        <v>110.9299839657937</v>
      </c>
      <c r="AB22" s="60">
        <f t="shared" si="10"/>
        <v>113.9497594869054</v>
      </c>
      <c r="AC22" s="60">
        <f t="shared" si="10"/>
        <v>118.01175841795832</v>
      </c>
      <c r="AD22" s="60">
        <f t="shared" si="10"/>
        <v>121.3254943880278</v>
      </c>
      <c r="AE22" s="60">
        <f t="shared" si="10"/>
        <v>124.63923035809728</v>
      </c>
      <c r="AF22" s="60">
        <f t="shared" si="10"/>
        <v>128.62105825761626</v>
      </c>
      <c r="AK22" s="29"/>
    </row>
    <row r="23" spans="1:37" ht="15.75">
      <c r="A23" s="4" t="s">
        <v>73</v>
      </c>
      <c r="B23" s="60">
        <f aca="true" t="shared" si="11" ref="B23:J23">100*(B11/$U11)</f>
        <v>37.5548405966657</v>
      </c>
      <c r="C23" s="60">
        <f t="shared" si="11"/>
        <v>38.63702837086868</v>
      </c>
      <c r="D23" s="60">
        <f t="shared" si="11"/>
        <v>41.70810178414741</v>
      </c>
      <c r="E23" s="60">
        <f t="shared" si="11"/>
        <v>43.60924246855806</v>
      </c>
      <c r="F23" s="60">
        <f t="shared" si="11"/>
        <v>45.86136297162914</v>
      </c>
      <c r="G23" s="60">
        <f t="shared" si="11"/>
        <v>48.17198011114361</v>
      </c>
      <c r="H23" s="60">
        <f t="shared" si="11"/>
        <v>52.968704299502775</v>
      </c>
      <c r="I23" s="60">
        <f t="shared" si="11"/>
        <v>55.60105293945598</v>
      </c>
      <c r="J23" s="60">
        <f t="shared" si="11"/>
        <v>60.280783854928345</v>
      </c>
      <c r="K23" s="59">
        <f aca="true" t="shared" si="12" ref="K23:V23">100*(K11/$V11)</f>
        <v>59.58099131323454</v>
      </c>
      <c r="L23" s="59">
        <f t="shared" si="12"/>
        <v>56.54062340316812</v>
      </c>
      <c r="M23" s="59">
        <f t="shared" si="12"/>
        <v>54.75217169136434</v>
      </c>
      <c r="N23" s="59">
        <f t="shared" si="12"/>
        <v>56.7194685743485</v>
      </c>
      <c r="O23" s="59">
        <f t="shared" si="12"/>
        <v>59.887583035258054</v>
      </c>
      <c r="P23" s="59">
        <f t="shared" si="12"/>
        <v>65.1507409299949</v>
      </c>
      <c r="Q23" s="59">
        <f t="shared" si="12"/>
        <v>68.72764435360246</v>
      </c>
      <c r="R23" s="59">
        <f t="shared" si="12"/>
        <v>70.59274399591212</v>
      </c>
      <c r="S23" s="59">
        <f t="shared" si="12"/>
        <v>81.2212570260603</v>
      </c>
      <c r="T23" s="59">
        <f t="shared" si="12"/>
        <v>74.75728155339807</v>
      </c>
      <c r="U23" s="59">
        <f t="shared" si="12"/>
        <v>87.3530914665304</v>
      </c>
      <c r="V23" s="59">
        <f t="shared" si="12"/>
        <v>100</v>
      </c>
      <c r="W23" s="60">
        <f aca="true" t="shared" si="13" ref="W23:AF23">100*(W11/$V11)</f>
        <v>101.94174757281553</v>
      </c>
      <c r="X23" s="60">
        <f t="shared" si="13"/>
        <v>100.94532447623916</v>
      </c>
      <c r="Y23" s="60">
        <f t="shared" si="13"/>
        <v>96.09095554420031</v>
      </c>
      <c r="Z23" s="60">
        <f t="shared" si="13"/>
        <v>83.39294839039346</v>
      </c>
      <c r="AA23" s="60">
        <f t="shared" si="13"/>
        <v>81.09351047521717</v>
      </c>
      <c r="AB23" s="60">
        <f t="shared" si="13"/>
        <v>87.81297904956567</v>
      </c>
      <c r="AC23" s="60">
        <f t="shared" si="13"/>
        <v>94.09810935104753</v>
      </c>
      <c r="AD23" s="60">
        <f t="shared" si="13"/>
        <v>94.50689831374552</v>
      </c>
      <c r="AE23" s="60">
        <f t="shared" si="13"/>
        <v>86.1267245784364</v>
      </c>
      <c r="AF23" s="60">
        <f t="shared" si="13"/>
        <v>98.13490035769036</v>
      </c>
      <c r="AK23" s="29"/>
    </row>
    <row r="24" spans="1:37" ht="15.75">
      <c r="A24" s="4" t="s">
        <v>74</v>
      </c>
      <c r="B24" s="60">
        <f aca="true" t="shared" si="14" ref="B24:J24">100*(B12/$U12)</f>
        <v>33.47398030942335</v>
      </c>
      <c r="C24" s="60">
        <f t="shared" si="14"/>
        <v>39.24050632911392</v>
      </c>
      <c r="D24" s="60">
        <f t="shared" si="14"/>
        <v>44.327238631036096</v>
      </c>
      <c r="E24" s="60">
        <f t="shared" si="14"/>
        <v>46.34317862165963</v>
      </c>
      <c r="F24" s="60">
        <f t="shared" si="14"/>
        <v>45.171120487576175</v>
      </c>
      <c r="G24" s="60">
        <f t="shared" si="14"/>
        <v>43.69432723863104</v>
      </c>
      <c r="H24" s="60">
        <f t="shared" si="14"/>
        <v>45.499296765119546</v>
      </c>
      <c r="I24" s="60">
        <f t="shared" si="14"/>
        <v>49.48429442100328</v>
      </c>
      <c r="J24" s="60">
        <f t="shared" si="14"/>
        <v>53.51617440225035</v>
      </c>
      <c r="K24" s="59">
        <f aca="true" t="shared" si="15" ref="K24:V24">100*(K12/$V12)</f>
        <v>49.096561103555466</v>
      </c>
      <c r="L24" s="59">
        <f t="shared" si="15"/>
        <v>51.66116184184961</v>
      </c>
      <c r="M24" s="59">
        <f t="shared" si="15"/>
        <v>52.45774237419856</v>
      </c>
      <c r="N24" s="59">
        <f t="shared" si="15"/>
        <v>54.73091121041382</v>
      </c>
      <c r="O24" s="59">
        <f t="shared" si="15"/>
        <v>54.98348552554886</v>
      </c>
      <c r="P24" s="59">
        <f t="shared" si="15"/>
        <v>54.26462016708762</v>
      </c>
      <c r="Q24" s="59">
        <f t="shared" si="15"/>
        <v>54.964056732076926</v>
      </c>
      <c r="R24" s="59">
        <f t="shared" si="15"/>
        <v>57.47037108995531</v>
      </c>
      <c r="S24" s="59">
        <f t="shared" si="15"/>
        <v>59.29667767631629</v>
      </c>
      <c r="T24" s="59">
        <f t="shared" si="15"/>
        <v>65.06702933747813</v>
      </c>
      <c r="U24" s="59">
        <f t="shared" si="15"/>
        <v>82.88323295123372</v>
      </c>
      <c r="V24" s="59">
        <f t="shared" si="15"/>
        <v>100</v>
      </c>
      <c r="W24" s="60">
        <f aca="true" t="shared" si="16" ref="W24:AF24">100*(W12/$V12)</f>
        <v>102.11773848843985</v>
      </c>
      <c r="X24" s="60">
        <f t="shared" si="16"/>
        <v>103.08917816203613</v>
      </c>
      <c r="Y24" s="60">
        <f t="shared" si="16"/>
        <v>105.69263648727414</v>
      </c>
      <c r="Z24" s="60">
        <f t="shared" si="16"/>
        <v>110.56926364872741</v>
      </c>
      <c r="AA24" s="60">
        <f t="shared" si="16"/>
        <v>128.1523217408199</v>
      </c>
      <c r="AB24" s="60">
        <f t="shared" si="16"/>
        <v>151.05886924421992</v>
      </c>
      <c r="AC24" s="60">
        <f t="shared" si="16"/>
        <v>156.14921313386438</v>
      </c>
      <c r="AD24" s="60">
        <f t="shared" si="16"/>
        <v>163.22129395764523</v>
      </c>
      <c r="AE24" s="60">
        <f t="shared" si="16"/>
        <v>176.7437342141053</v>
      </c>
      <c r="AF24" s="60">
        <f t="shared" si="16"/>
        <v>174.33456382358654</v>
      </c>
      <c r="AK24" s="29"/>
    </row>
    <row r="25" spans="1:37" ht="21.75" customHeight="1">
      <c r="A25" s="2" t="s">
        <v>61</v>
      </c>
      <c r="B25" s="59">
        <f aca="true" t="shared" si="17" ref="B25:J25">100*(B13/$U13)</f>
        <v>47.11404728789986</v>
      </c>
      <c r="C25" s="59">
        <f t="shared" si="17"/>
        <v>50.03477051460361</v>
      </c>
      <c r="D25" s="59">
        <f t="shared" si="17"/>
        <v>52.64255910987482</v>
      </c>
      <c r="E25" s="59">
        <f t="shared" si="17"/>
        <v>54.033379694019466</v>
      </c>
      <c r="F25" s="59">
        <f t="shared" si="17"/>
        <v>55.38942976356051</v>
      </c>
      <c r="G25" s="59">
        <f t="shared" si="17"/>
        <v>57.05841446453407</v>
      </c>
      <c r="H25" s="59">
        <f t="shared" si="17"/>
        <v>58.97079276773296</v>
      </c>
      <c r="I25" s="59">
        <f t="shared" si="17"/>
        <v>60.25730180806676</v>
      </c>
      <c r="J25" s="59">
        <f t="shared" si="17"/>
        <v>62.13490959666203</v>
      </c>
      <c r="K25" s="59">
        <f aca="true" t="shared" si="18" ref="K25:V25">100*(K13/$V13)</f>
        <v>59.83792544570502</v>
      </c>
      <c r="L25" s="59">
        <f t="shared" si="18"/>
        <v>61.750405186385734</v>
      </c>
      <c r="M25" s="59">
        <f t="shared" si="18"/>
        <v>63.500810372771475</v>
      </c>
      <c r="N25" s="59">
        <f t="shared" si="18"/>
        <v>67.9740680713128</v>
      </c>
      <c r="O25" s="59">
        <f t="shared" si="18"/>
        <v>70.34035656401944</v>
      </c>
      <c r="P25" s="59">
        <f t="shared" si="18"/>
        <v>73.22528363047002</v>
      </c>
      <c r="Q25" s="59">
        <f t="shared" si="18"/>
        <v>74.52188006482983</v>
      </c>
      <c r="R25" s="59">
        <f t="shared" si="18"/>
        <v>79.15721231766612</v>
      </c>
      <c r="S25" s="59">
        <f t="shared" si="18"/>
        <v>84.63533225283632</v>
      </c>
      <c r="T25" s="59">
        <f t="shared" si="18"/>
        <v>88.6223662884927</v>
      </c>
      <c r="U25" s="59">
        <f t="shared" si="18"/>
        <v>93.22528363047002</v>
      </c>
      <c r="V25" s="59">
        <f t="shared" si="18"/>
        <v>100</v>
      </c>
      <c r="W25" s="59">
        <f aca="true" t="shared" si="19" ref="W25:AF25">100*(W13/$V13)</f>
        <v>104.76499189627229</v>
      </c>
      <c r="X25" s="59">
        <f t="shared" si="19"/>
        <v>107.87682333873583</v>
      </c>
      <c r="Y25" s="59">
        <f t="shared" si="19"/>
        <v>111.53970826580229</v>
      </c>
      <c r="Z25" s="59">
        <f t="shared" si="19"/>
        <v>117.82820097244733</v>
      </c>
      <c r="AA25" s="59">
        <f t="shared" si="19"/>
        <v>120.6807131280389</v>
      </c>
      <c r="AB25" s="59">
        <f t="shared" si="19"/>
        <v>124.95948136142626</v>
      </c>
      <c r="AC25" s="59">
        <f t="shared" si="19"/>
        <v>129.04376012965966</v>
      </c>
      <c r="AD25" s="59">
        <f t="shared" si="19"/>
        <v>135.07293354943272</v>
      </c>
      <c r="AE25" s="59">
        <f t="shared" si="19"/>
        <v>136.92058346839545</v>
      </c>
      <c r="AF25" s="59">
        <f t="shared" si="19"/>
        <v>147.3581847649919</v>
      </c>
      <c r="AK25" s="29"/>
    </row>
    <row r="26" spans="1:39" ht="15.75">
      <c r="A26" s="4" t="s">
        <v>57</v>
      </c>
      <c r="B26" s="60">
        <f aca="true" t="shared" si="20" ref="B26:J26">100*(B14/$U14)</f>
        <v>45.25032092426187</v>
      </c>
      <c r="C26" s="60">
        <f t="shared" si="20"/>
        <v>48.55584082156611</v>
      </c>
      <c r="D26" s="60">
        <f t="shared" si="20"/>
        <v>51.957637997432606</v>
      </c>
      <c r="E26" s="60">
        <f t="shared" si="20"/>
        <v>54.26829268292682</v>
      </c>
      <c r="F26" s="60">
        <f t="shared" si="20"/>
        <v>56.6752246469833</v>
      </c>
      <c r="G26" s="60">
        <f t="shared" si="20"/>
        <v>58.79332477535301</v>
      </c>
      <c r="H26" s="60">
        <f t="shared" si="20"/>
        <v>60.173299101412056</v>
      </c>
      <c r="I26" s="60">
        <f t="shared" si="20"/>
        <v>62.644415917843375</v>
      </c>
      <c r="J26" s="60">
        <f t="shared" si="20"/>
        <v>64.9229781771502</v>
      </c>
      <c r="K26" s="59">
        <f aca="true" t="shared" si="21" ref="K26:V26">100*(K14/$V14)</f>
        <v>61.65368484122229</v>
      </c>
      <c r="L26" s="59">
        <f t="shared" si="21"/>
        <v>64.0203714799281</v>
      </c>
      <c r="M26" s="59">
        <f t="shared" si="21"/>
        <v>65.48831635710005</v>
      </c>
      <c r="N26" s="59">
        <f t="shared" si="21"/>
        <v>66.59676452965849</v>
      </c>
      <c r="O26" s="59">
        <f t="shared" si="21"/>
        <v>69.14319952067106</v>
      </c>
      <c r="P26" s="59">
        <f t="shared" si="21"/>
        <v>71.929298981426</v>
      </c>
      <c r="Q26" s="59">
        <f t="shared" si="21"/>
        <v>74.80527261833433</v>
      </c>
      <c r="R26" s="59">
        <f t="shared" si="21"/>
        <v>78.6399041342121</v>
      </c>
      <c r="S26" s="59">
        <f t="shared" si="21"/>
        <v>82.05512282804074</v>
      </c>
      <c r="T26" s="59">
        <f t="shared" si="21"/>
        <v>86.42899940083882</v>
      </c>
      <c r="U26" s="59">
        <f t="shared" si="21"/>
        <v>93.34931096464949</v>
      </c>
      <c r="V26" s="59">
        <f t="shared" si="21"/>
        <v>100</v>
      </c>
      <c r="W26" s="60">
        <f aca="true" t="shared" si="22" ref="W26:AF26">100*(W14/$V14)</f>
        <v>104.79328939484722</v>
      </c>
      <c r="X26" s="60">
        <f t="shared" si="22"/>
        <v>109.19712402636308</v>
      </c>
      <c r="Y26" s="60">
        <f t="shared" si="22"/>
        <v>112.85200718993408</v>
      </c>
      <c r="Z26" s="60">
        <f t="shared" si="22"/>
        <v>115.21869382863991</v>
      </c>
      <c r="AA26" s="60">
        <f t="shared" si="22"/>
        <v>115.51827441581786</v>
      </c>
      <c r="AB26" s="60">
        <f t="shared" si="22"/>
        <v>118.7537447573397</v>
      </c>
      <c r="AC26" s="60">
        <f t="shared" si="22"/>
        <v>122.40862792091072</v>
      </c>
      <c r="AD26" s="60">
        <f t="shared" si="22"/>
        <v>127.3517076093469</v>
      </c>
      <c r="AE26" s="60">
        <f t="shared" si="22"/>
        <v>130.19772318753743</v>
      </c>
      <c r="AF26" s="60">
        <f t="shared" si="22"/>
        <v>133.73277411623724</v>
      </c>
      <c r="AK26" s="29"/>
      <c r="AM26" s="29"/>
    </row>
    <row r="27" spans="1:39" ht="15.75">
      <c r="A27" s="5" t="s">
        <v>67</v>
      </c>
      <c r="B27" s="169">
        <f aca="true" t="shared" si="23" ref="B27:J27">100*(B15/$U15)</f>
        <v>44.47197274698049</v>
      </c>
      <c r="C27" s="169">
        <f t="shared" si="23"/>
        <v>47.59987612263859</v>
      </c>
      <c r="D27" s="169">
        <f t="shared" si="23"/>
        <v>49.67482192629298</v>
      </c>
      <c r="E27" s="169">
        <f t="shared" si="23"/>
        <v>50.97553422112109</v>
      </c>
      <c r="F27" s="169">
        <f t="shared" si="23"/>
        <v>52.86466398265717</v>
      </c>
      <c r="G27" s="169">
        <f t="shared" si="23"/>
        <v>54.846701765252405</v>
      </c>
      <c r="H27" s="169">
        <f t="shared" si="23"/>
        <v>56.797770207494594</v>
      </c>
      <c r="I27" s="169">
        <f t="shared" si="23"/>
        <v>58.65593062867761</v>
      </c>
      <c r="J27" s="169">
        <f t="shared" si="23"/>
        <v>60.7928151130381</v>
      </c>
      <c r="K27" s="59">
        <f aca="true" t="shared" si="24" ref="K27:V27">100*(K15/$V15)</f>
        <v>59.29152148664344</v>
      </c>
      <c r="L27" s="59">
        <f t="shared" si="24"/>
        <v>61.78861788617886</v>
      </c>
      <c r="M27" s="59">
        <f t="shared" si="24"/>
        <v>63.67595818815332</v>
      </c>
      <c r="N27" s="59">
        <f t="shared" si="24"/>
        <v>66.3472706155633</v>
      </c>
      <c r="O27" s="59">
        <f t="shared" si="24"/>
        <v>69.74448315911731</v>
      </c>
      <c r="P27" s="59">
        <f t="shared" si="24"/>
        <v>74.36120789779328</v>
      </c>
      <c r="Q27" s="59">
        <f t="shared" si="24"/>
        <v>75.40650406504065</v>
      </c>
      <c r="R27" s="59">
        <f t="shared" si="24"/>
        <v>79.70383275261325</v>
      </c>
      <c r="S27" s="59">
        <f t="shared" si="24"/>
        <v>84.63995354239258</v>
      </c>
      <c r="T27" s="59">
        <f t="shared" si="24"/>
        <v>89.75029036004646</v>
      </c>
      <c r="U27" s="59">
        <f t="shared" si="24"/>
        <v>93.75725900116144</v>
      </c>
      <c r="V27" s="59">
        <f t="shared" si="24"/>
        <v>100</v>
      </c>
      <c r="W27" s="169">
        <f aca="true" t="shared" si="25" ref="W27:AF27">100*(W15/$V15)</f>
        <v>105.42973286875727</v>
      </c>
      <c r="X27" s="169">
        <f t="shared" si="25"/>
        <v>108.130081300813</v>
      </c>
      <c r="Y27" s="169">
        <f t="shared" si="25"/>
        <v>110.01742160278745</v>
      </c>
      <c r="Z27" s="169">
        <f t="shared" si="25"/>
        <v>113.64692218350756</v>
      </c>
      <c r="AA27" s="169">
        <f t="shared" si="25"/>
        <v>118.0603948896632</v>
      </c>
      <c r="AB27" s="169">
        <f t="shared" si="25"/>
        <v>134.87224157955865</v>
      </c>
      <c r="AC27" s="169">
        <f t="shared" si="25"/>
        <v>141.260162601626</v>
      </c>
      <c r="AD27" s="169">
        <f t="shared" si="25"/>
        <v>144.74448315911732</v>
      </c>
      <c r="AE27" s="169">
        <f t="shared" si="25"/>
        <v>155.08130081300814</v>
      </c>
      <c r="AF27" s="169">
        <f t="shared" si="25"/>
        <v>168.4378629500581</v>
      </c>
      <c r="AK27" s="29"/>
      <c r="AM27" s="29"/>
    </row>
    <row r="28" spans="1:37" ht="15.75">
      <c r="A28" s="5" t="s">
        <v>75</v>
      </c>
      <c r="B28" s="169">
        <f aca="true" t="shared" si="26" ref="B28:J28">100*(B16/$U16)</f>
        <v>49.33385579937305</v>
      </c>
      <c r="C28" s="169">
        <f t="shared" si="26"/>
        <v>51.724137931034484</v>
      </c>
      <c r="D28" s="169">
        <f t="shared" si="26"/>
        <v>54.153605015673975</v>
      </c>
      <c r="E28" s="169">
        <f t="shared" si="26"/>
        <v>55.01567398119123</v>
      </c>
      <c r="F28" s="169">
        <f t="shared" si="26"/>
        <v>55.40752351097179</v>
      </c>
      <c r="G28" s="169">
        <f t="shared" si="26"/>
        <v>56.58307210031348</v>
      </c>
      <c r="H28" s="169">
        <f t="shared" si="26"/>
        <v>58.581504702194366</v>
      </c>
      <c r="I28" s="169">
        <f t="shared" si="26"/>
        <v>59.20846394984326</v>
      </c>
      <c r="J28" s="169">
        <f t="shared" si="26"/>
        <v>60.81504702194357</v>
      </c>
      <c r="K28" s="59">
        <f aca="true" t="shared" si="27" ref="K28:V28">100*(K16/$V16)</f>
        <v>58.57298871496178</v>
      </c>
      <c r="L28" s="59">
        <f t="shared" si="27"/>
        <v>60.029122679286495</v>
      </c>
      <c r="M28" s="59">
        <f t="shared" si="27"/>
        <v>61.812886785584276</v>
      </c>
      <c r="N28" s="59">
        <f t="shared" si="27"/>
        <v>68.7659264652348</v>
      </c>
      <c r="O28" s="59">
        <f t="shared" si="27"/>
        <v>70.00364033491083</v>
      </c>
      <c r="P28" s="59">
        <f t="shared" si="27"/>
        <v>72.69748816891153</v>
      </c>
      <c r="Q28" s="59">
        <f t="shared" si="27"/>
        <v>73.31634510374954</v>
      </c>
      <c r="R28" s="59">
        <f t="shared" si="27"/>
        <v>78.12158718602112</v>
      </c>
      <c r="S28" s="59">
        <f t="shared" si="27"/>
        <v>84.564979978158</v>
      </c>
      <c r="T28" s="59">
        <f t="shared" si="27"/>
        <v>87.47724790680743</v>
      </c>
      <c r="U28" s="59">
        <f t="shared" si="27"/>
        <v>92.901346923917</v>
      </c>
      <c r="V28" s="59">
        <f t="shared" si="27"/>
        <v>100</v>
      </c>
      <c r="W28" s="169">
        <f aca="true" t="shared" si="28" ref="W28:AF28">100*(W16/$V16)</f>
        <v>103.53112486348743</v>
      </c>
      <c r="X28" s="169">
        <f t="shared" si="28"/>
        <v>107.82672005824536</v>
      </c>
      <c r="Y28" s="169">
        <f t="shared" si="28"/>
        <v>111.24863487440845</v>
      </c>
      <c r="Z28" s="169">
        <f t="shared" si="28"/>
        <v>118.45649799781579</v>
      </c>
      <c r="AA28" s="169">
        <f t="shared" si="28"/>
        <v>121.62358937022206</v>
      </c>
      <c r="AB28" s="169">
        <f t="shared" si="28"/>
        <v>122.82489989078995</v>
      </c>
      <c r="AC28" s="169">
        <f t="shared" si="28"/>
        <v>126.97488168911542</v>
      </c>
      <c r="AD28" s="169">
        <f t="shared" si="28"/>
        <v>133.6730979250091</v>
      </c>
      <c r="AE28" s="169">
        <f t="shared" si="28"/>
        <v>134.4375682562796</v>
      </c>
      <c r="AF28" s="169">
        <f t="shared" si="28"/>
        <v>145.86821987622864</v>
      </c>
      <c r="AK28" s="29"/>
    </row>
    <row r="29" spans="1:32" ht="23.25" customHeight="1">
      <c r="A29" s="5" t="s">
        <v>161</v>
      </c>
      <c r="B29" s="30"/>
      <c r="C29" s="30"/>
      <c r="D29" s="30"/>
      <c r="E29" s="30"/>
      <c r="F29" s="30"/>
      <c r="G29" s="30"/>
      <c r="H29" s="30"/>
      <c r="I29" s="30"/>
      <c r="J29" s="30"/>
      <c r="K29" s="30"/>
      <c r="L29" s="30"/>
      <c r="M29" s="30"/>
      <c r="N29" s="30"/>
      <c r="O29" s="30"/>
      <c r="P29" s="30"/>
      <c r="Q29" s="30"/>
      <c r="R29" s="30"/>
      <c r="S29" s="30"/>
      <c r="T29" s="30"/>
      <c r="U29" s="30"/>
      <c r="V29" s="30"/>
      <c r="W29" s="30"/>
      <c r="X29" s="30"/>
      <c r="Y29" s="30"/>
      <c r="Z29" s="5"/>
      <c r="AA29" s="5"/>
      <c r="AB29" s="5"/>
      <c r="AC29" s="5"/>
      <c r="AD29" s="5"/>
      <c r="AE29" s="5"/>
      <c r="AF29" s="5"/>
    </row>
    <row r="30" spans="1:37" ht="22.5" customHeight="1">
      <c r="A30" s="173" t="s">
        <v>70</v>
      </c>
      <c r="B30" s="170">
        <f aca="true" t="shared" si="29" ref="B30:AF30">100*(B20/B$18)</f>
        <v>91.75206026697572</v>
      </c>
      <c r="C30" s="170">
        <f t="shared" si="29"/>
        <v>94.43100837525353</v>
      </c>
      <c r="D30" s="170">
        <f t="shared" si="29"/>
        <v>96.97557722244878</v>
      </c>
      <c r="E30" s="170">
        <f t="shared" si="29"/>
        <v>97.95931941628598</v>
      </c>
      <c r="F30" s="170">
        <f t="shared" si="29"/>
        <v>96.38185112500656</v>
      </c>
      <c r="G30" s="170">
        <f t="shared" si="29"/>
        <v>96.9501655429711</v>
      </c>
      <c r="H30" s="170">
        <f t="shared" si="29"/>
        <v>98.96468235856642</v>
      </c>
      <c r="I30" s="170">
        <f t="shared" si="29"/>
        <v>98.69411082056484</v>
      </c>
      <c r="J30" s="170">
        <f t="shared" si="29"/>
        <v>99.53977936562512</v>
      </c>
      <c r="K30" s="170">
        <f t="shared" si="29"/>
        <v>92.25867694987527</v>
      </c>
      <c r="L30" s="170">
        <f t="shared" si="29"/>
        <v>90.16152112370602</v>
      </c>
      <c r="M30" s="170">
        <f t="shared" si="29"/>
        <v>87.98902444598497</v>
      </c>
      <c r="N30" s="170">
        <f t="shared" si="29"/>
        <v>86.61327400541204</v>
      </c>
      <c r="O30" s="170">
        <f t="shared" si="29"/>
        <v>84.94363422639054</v>
      </c>
      <c r="P30" s="170">
        <f t="shared" si="29"/>
        <v>83.14046770134227</v>
      </c>
      <c r="Q30" s="170">
        <f t="shared" si="29"/>
        <v>81.76150781416749</v>
      </c>
      <c r="R30" s="170">
        <f t="shared" si="29"/>
        <v>79.36241610738254</v>
      </c>
      <c r="S30" s="170">
        <f t="shared" si="29"/>
        <v>81.83724832214764</v>
      </c>
      <c r="T30" s="170">
        <f t="shared" si="29"/>
        <v>81.66822648572764</v>
      </c>
      <c r="U30" s="170">
        <f aca="true" t="shared" si="30" ref="U30:U38">100*(U20/U$18)</f>
        <v>91.90436241610738</v>
      </c>
      <c r="V30" s="170">
        <f t="shared" si="29"/>
        <v>100</v>
      </c>
      <c r="W30" s="170">
        <f t="shared" si="29"/>
        <v>97.68211645830047</v>
      </c>
      <c r="X30" s="170">
        <f t="shared" si="29"/>
        <v>94.71298728830615</v>
      </c>
      <c r="Y30" s="170">
        <f t="shared" si="29"/>
        <v>91.75938548657716</v>
      </c>
      <c r="Z30" s="170">
        <f t="shared" si="29"/>
        <v>86.94092142328611</v>
      </c>
      <c r="AA30" s="170">
        <f t="shared" si="29"/>
        <v>86.65829972526839</v>
      </c>
      <c r="AB30" s="170">
        <f t="shared" si="29"/>
        <v>89.09968597992733</v>
      </c>
      <c r="AC30" s="170">
        <f t="shared" si="29"/>
        <v>89.96911226357534</v>
      </c>
      <c r="AD30" s="170">
        <f t="shared" si="29"/>
        <v>89.02424287493723</v>
      </c>
      <c r="AE30" s="170">
        <f t="shared" si="29"/>
        <v>87.75184958749217</v>
      </c>
      <c r="AF30" s="170">
        <f t="shared" si="29"/>
        <v>90.08581802178458</v>
      </c>
      <c r="AK30" s="29"/>
    </row>
    <row r="31" spans="1:37" ht="15">
      <c r="A31" s="5" t="s">
        <v>71</v>
      </c>
      <c r="B31" s="169">
        <f aca="true" t="shared" si="31" ref="B31:AF31">100*(B21/B$18)</f>
        <v>188.06053144329704</v>
      </c>
      <c r="C31" s="169">
        <f t="shared" si="31"/>
        <v>190.5484299770849</v>
      </c>
      <c r="D31" s="169">
        <f t="shared" si="31"/>
        <v>185.68460756435005</v>
      </c>
      <c r="E31" s="169">
        <f t="shared" si="31"/>
        <v>186.11554304794095</v>
      </c>
      <c r="F31" s="169">
        <f t="shared" si="31"/>
        <v>182.74676025882178</v>
      </c>
      <c r="G31" s="169">
        <f t="shared" si="31"/>
        <v>184.31510210097807</v>
      </c>
      <c r="H31" s="169">
        <f t="shared" si="31"/>
        <v>182.97109011422927</v>
      </c>
      <c r="I31" s="169">
        <f t="shared" si="31"/>
        <v>175.02776974833606</v>
      </c>
      <c r="J31" s="169">
        <f t="shared" si="31"/>
        <v>164.98386752149506</v>
      </c>
      <c r="K31" s="169">
        <f t="shared" si="31"/>
        <v>154.35698752128224</v>
      </c>
      <c r="L31" s="169">
        <f t="shared" si="31"/>
        <v>149.52825292069113</v>
      </c>
      <c r="M31" s="169">
        <f t="shared" si="31"/>
        <v>144.12117340390947</v>
      </c>
      <c r="N31" s="169">
        <f t="shared" si="31"/>
        <v>136.1730882764623</v>
      </c>
      <c r="O31" s="169">
        <f t="shared" si="31"/>
        <v>128.11954792710202</v>
      </c>
      <c r="P31" s="169">
        <f t="shared" si="31"/>
        <v>118.09422110552765</v>
      </c>
      <c r="Q31" s="169">
        <f t="shared" si="31"/>
        <v>111.3133562816607</v>
      </c>
      <c r="R31" s="169">
        <f t="shared" si="31"/>
        <v>103.91959798994976</v>
      </c>
      <c r="S31" s="169">
        <f t="shared" si="31"/>
        <v>96.78391959798994</v>
      </c>
      <c r="T31" s="169">
        <f t="shared" si="31"/>
        <v>96.57496655011136</v>
      </c>
      <c r="U31" s="169">
        <f t="shared" si="30"/>
        <v>101.80904522613065</v>
      </c>
      <c r="V31" s="169">
        <f t="shared" si="31"/>
        <v>100</v>
      </c>
      <c r="W31" s="169">
        <f t="shared" si="31"/>
        <v>94.96183016441913</v>
      </c>
      <c r="X31" s="169">
        <f t="shared" si="31"/>
        <v>91.01790439603052</v>
      </c>
      <c r="Y31" s="169">
        <f t="shared" si="31"/>
        <v>88.92022613065325</v>
      </c>
      <c r="Z31" s="169">
        <f t="shared" si="31"/>
        <v>86.13994537484328</v>
      </c>
      <c r="AA31" s="169">
        <f t="shared" si="31"/>
        <v>82.47761040092135</v>
      </c>
      <c r="AB31" s="169">
        <f t="shared" si="31"/>
        <v>79.97949379927157</v>
      </c>
      <c r="AC31" s="169">
        <f t="shared" si="31"/>
        <v>79.74531749657378</v>
      </c>
      <c r="AD31" s="169">
        <f t="shared" si="31"/>
        <v>78.08460585475855</v>
      </c>
      <c r="AE31" s="169">
        <f t="shared" si="31"/>
        <v>79.43916100461364</v>
      </c>
      <c r="AF31" s="169">
        <f t="shared" si="31"/>
        <v>82.6949172089958</v>
      </c>
      <c r="AK31" s="29"/>
    </row>
    <row r="32" spans="1:37" ht="15">
      <c r="A32" s="5" t="s">
        <v>72</v>
      </c>
      <c r="B32" s="169">
        <f aca="true" t="shared" si="32" ref="B32:AF32">100*(B22/B$18)</f>
        <v>61.71167140345458</v>
      </c>
      <c r="C32" s="169">
        <f t="shared" si="32"/>
        <v>64.16889556602571</v>
      </c>
      <c r="D32" s="169">
        <f t="shared" si="32"/>
        <v>66.8714754885137</v>
      </c>
      <c r="E32" s="169">
        <f t="shared" si="32"/>
        <v>66.9018796148216</v>
      </c>
      <c r="F32" s="169">
        <f t="shared" si="32"/>
        <v>65.90178573779562</v>
      </c>
      <c r="G32" s="169">
        <f t="shared" si="32"/>
        <v>67.26957391738391</v>
      </c>
      <c r="H32" s="169">
        <f t="shared" si="32"/>
        <v>68.7507945410357</v>
      </c>
      <c r="I32" s="169">
        <f t="shared" si="32"/>
        <v>69.21029971695711</v>
      </c>
      <c r="J32" s="169">
        <f t="shared" si="32"/>
        <v>70.82631137418355</v>
      </c>
      <c r="K32" s="169">
        <f t="shared" si="32"/>
        <v>68.27634322177387</v>
      </c>
      <c r="L32" s="169">
        <f t="shared" si="32"/>
        <v>70.37585548920983</v>
      </c>
      <c r="M32" s="169">
        <f t="shared" si="32"/>
        <v>72.78968496394276</v>
      </c>
      <c r="N32" s="169">
        <f t="shared" si="32"/>
        <v>74.97505249662233</v>
      </c>
      <c r="O32" s="169">
        <f t="shared" si="32"/>
        <v>77.21276198006561</v>
      </c>
      <c r="P32" s="169">
        <f t="shared" si="32"/>
        <v>79.65353866025299</v>
      </c>
      <c r="Q32" s="169">
        <f t="shared" si="32"/>
        <v>81.910889959155</v>
      </c>
      <c r="R32" s="169">
        <f t="shared" si="32"/>
        <v>82.57616247995725</v>
      </c>
      <c r="S32" s="169">
        <f t="shared" si="32"/>
        <v>87.43987172634955</v>
      </c>
      <c r="T32" s="169">
        <f t="shared" si="32"/>
        <v>91.4893654270899</v>
      </c>
      <c r="U32" s="169">
        <f t="shared" si="30"/>
        <v>95.29663281667558</v>
      </c>
      <c r="V32" s="169">
        <f t="shared" si="32"/>
        <v>100</v>
      </c>
      <c r="W32" s="169">
        <f t="shared" si="32"/>
        <v>98.69671698469715</v>
      </c>
      <c r="X32" s="169">
        <f t="shared" si="32"/>
        <v>98.11369946943722</v>
      </c>
      <c r="Y32" s="169">
        <f t="shared" si="32"/>
        <v>98.4059326563335</v>
      </c>
      <c r="Z32" s="169">
        <f t="shared" si="32"/>
        <v>99.25353584746105</v>
      </c>
      <c r="AA32" s="169">
        <f t="shared" si="32"/>
        <v>99.1665991210744</v>
      </c>
      <c r="AB32" s="169">
        <f t="shared" si="32"/>
        <v>98.35223277548678</v>
      </c>
      <c r="AC32" s="169">
        <f t="shared" si="32"/>
        <v>98.56663913318108</v>
      </c>
      <c r="AD32" s="169">
        <f t="shared" si="32"/>
        <v>98.80802036033288</v>
      </c>
      <c r="AE32" s="169">
        <f t="shared" si="32"/>
        <v>100.01756049206575</v>
      </c>
      <c r="AF32" s="169">
        <f t="shared" si="32"/>
        <v>99.18581279406996</v>
      </c>
      <c r="AK32" s="29"/>
    </row>
    <row r="33" spans="1:37" ht="15">
      <c r="A33" s="5" t="s">
        <v>73</v>
      </c>
      <c r="B33" s="169">
        <f aca="true" t="shared" si="33" ref="B33:AF33">100*(B23/B$18)</f>
        <v>58.11857728292983</v>
      </c>
      <c r="C33" s="169">
        <f t="shared" si="33"/>
        <v>57.63472968535357</v>
      </c>
      <c r="D33" s="169">
        <f t="shared" si="33"/>
        <v>61.24302650038989</v>
      </c>
      <c r="E33" s="169">
        <f t="shared" si="33"/>
        <v>62.52373000696804</v>
      </c>
      <c r="F33" s="169">
        <f t="shared" si="33"/>
        <v>63.54766995263971</v>
      </c>
      <c r="G33" s="169">
        <f t="shared" si="33"/>
        <v>65.17571113924213</v>
      </c>
      <c r="H33" s="169">
        <f t="shared" si="33"/>
        <v>69.48148767160173</v>
      </c>
      <c r="I33" s="169">
        <f t="shared" si="33"/>
        <v>70.51674362978272</v>
      </c>
      <c r="J33" s="169">
        <f t="shared" si="33"/>
        <v>75.29631163499513</v>
      </c>
      <c r="K33" s="169">
        <f t="shared" si="33"/>
        <v>72.28087378340724</v>
      </c>
      <c r="L33" s="169">
        <f t="shared" si="33"/>
        <v>67.40503632483862</v>
      </c>
      <c r="M33" s="169">
        <f t="shared" si="33"/>
        <v>64.19863037137273</v>
      </c>
      <c r="N33" s="169">
        <f t="shared" si="33"/>
        <v>64.63454058169002</v>
      </c>
      <c r="O33" s="169">
        <f t="shared" si="33"/>
        <v>66.27088727950891</v>
      </c>
      <c r="P33" s="169">
        <f t="shared" si="33"/>
        <v>70.10491185487993</v>
      </c>
      <c r="Q33" s="169">
        <f t="shared" si="33"/>
        <v>71.67658416685647</v>
      </c>
      <c r="R33" s="169">
        <f t="shared" si="33"/>
        <v>70.59274399591212</v>
      </c>
      <c r="S33" s="169">
        <f t="shared" si="33"/>
        <v>81.2212570260603</v>
      </c>
      <c r="T33" s="169">
        <f t="shared" si="33"/>
        <v>75.14208740135662</v>
      </c>
      <c r="U33" s="169">
        <f t="shared" si="30"/>
        <v>87.3530914665304</v>
      </c>
      <c r="V33" s="169">
        <f t="shared" si="33"/>
        <v>100</v>
      </c>
      <c r="W33" s="169">
        <f t="shared" si="33"/>
        <v>98.79150815461973</v>
      </c>
      <c r="X33" s="169">
        <f t="shared" si="33"/>
        <v>94.93138871176109</v>
      </c>
      <c r="Y33" s="169">
        <f t="shared" si="33"/>
        <v>88.28356540623403</v>
      </c>
      <c r="Z33" s="169">
        <f t="shared" si="33"/>
        <v>75.87629192038894</v>
      </c>
      <c r="AA33" s="169">
        <f t="shared" si="33"/>
        <v>72.4940846209467</v>
      </c>
      <c r="AB33" s="169">
        <f t="shared" si="33"/>
        <v>75.79307402736822</v>
      </c>
      <c r="AC33" s="169">
        <f t="shared" si="33"/>
        <v>78.5933072420681</v>
      </c>
      <c r="AD33" s="169">
        <f t="shared" si="33"/>
        <v>76.96683685385368</v>
      </c>
      <c r="AE33" s="169">
        <f t="shared" si="33"/>
        <v>69.1129499175989</v>
      </c>
      <c r="AF33" s="169">
        <f t="shared" si="33"/>
        <v>75.67648709550416</v>
      </c>
      <c r="AK33" s="29"/>
    </row>
    <row r="34" spans="1:37" ht="15">
      <c r="A34" s="5" t="s">
        <v>74</v>
      </c>
      <c r="B34" s="169">
        <f aca="true" t="shared" si="34" ref="B34:AF34">100*(B24/B$18)</f>
        <v>51.80317851630609</v>
      </c>
      <c r="C34" s="169">
        <f t="shared" si="34"/>
        <v>58.53493579490928</v>
      </c>
      <c r="D34" s="169">
        <f t="shared" si="34"/>
        <v>65.08889481998621</v>
      </c>
      <c r="E34" s="169">
        <f t="shared" si="34"/>
        <v>66.4434469343156</v>
      </c>
      <c r="F34" s="169">
        <f t="shared" si="34"/>
        <v>62.59123737580978</v>
      </c>
      <c r="G34" s="169">
        <f t="shared" si="34"/>
        <v>59.11753770465733</v>
      </c>
      <c r="H34" s="169">
        <f t="shared" si="34"/>
        <v>59.68352197888061</v>
      </c>
      <c r="I34" s="169">
        <f t="shared" si="34"/>
        <v>62.75908672424355</v>
      </c>
      <c r="J34" s="169">
        <f t="shared" si="34"/>
        <v>66.8466845919282</v>
      </c>
      <c r="K34" s="169">
        <f t="shared" si="34"/>
        <v>59.56165310625108</v>
      </c>
      <c r="L34" s="169">
        <f t="shared" si="34"/>
        <v>61.58797482127022</v>
      </c>
      <c r="M34" s="169">
        <f t="shared" si="34"/>
        <v>61.50834037746551</v>
      </c>
      <c r="N34" s="169">
        <f t="shared" si="34"/>
        <v>62.36848458947322</v>
      </c>
      <c r="O34" s="169">
        <f t="shared" si="34"/>
        <v>60.844071288582725</v>
      </c>
      <c r="P34" s="169">
        <f t="shared" si="34"/>
        <v>58.39099232562658</v>
      </c>
      <c r="Q34" s="169">
        <f t="shared" si="34"/>
        <v>57.32243372461935</v>
      </c>
      <c r="R34" s="169">
        <f t="shared" si="34"/>
        <v>57.47037108995531</v>
      </c>
      <c r="S34" s="169">
        <f t="shared" si="34"/>
        <v>59.29667767631629</v>
      </c>
      <c r="T34" s="169">
        <f t="shared" si="34"/>
        <v>65.40195555306647</v>
      </c>
      <c r="U34" s="169">
        <f t="shared" si="30"/>
        <v>82.88323295123372</v>
      </c>
      <c r="V34" s="169">
        <f t="shared" si="34"/>
        <v>100</v>
      </c>
      <c r="W34" s="169">
        <f t="shared" si="34"/>
        <v>98.96206053762279</v>
      </c>
      <c r="X34" s="169">
        <f t="shared" si="34"/>
        <v>96.94751980692082</v>
      </c>
      <c r="Y34" s="169">
        <f t="shared" si="34"/>
        <v>97.10510977268312</v>
      </c>
      <c r="Z34" s="169">
        <f t="shared" si="34"/>
        <v>100.6030592270046</v>
      </c>
      <c r="AA34" s="169">
        <f t="shared" si="34"/>
        <v>114.56262285610353</v>
      </c>
      <c r="AB34" s="169">
        <f t="shared" si="34"/>
        <v>130.38182035317624</v>
      </c>
      <c r="AC34" s="169">
        <f t="shared" si="34"/>
        <v>130.42008142430717</v>
      </c>
      <c r="AD34" s="169">
        <f t="shared" si="34"/>
        <v>132.92814521758362</v>
      </c>
      <c r="AE34" s="169">
        <f t="shared" si="34"/>
        <v>141.8291582639289</v>
      </c>
      <c r="AF34" s="169">
        <f t="shared" si="34"/>
        <v>134.43767020100836</v>
      </c>
      <c r="AK34" s="29"/>
    </row>
    <row r="35" spans="1:37" ht="21.75" customHeight="1">
      <c r="A35" s="9" t="s">
        <v>61</v>
      </c>
      <c r="B35" s="170">
        <f aca="true" t="shared" si="35" ref="B35:AF35">100*(B25/B$18)</f>
        <v>72.9120761773791</v>
      </c>
      <c r="C35" s="170">
        <f t="shared" si="35"/>
        <v>74.63670460878777</v>
      </c>
      <c r="D35" s="170">
        <f t="shared" si="35"/>
        <v>77.29888210447861</v>
      </c>
      <c r="E35" s="170">
        <f t="shared" si="35"/>
        <v>77.46909260780306</v>
      </c>
      <c r="F35" s="170">
        <f t="shared" si="35"/>
        <v>76.75020918277399</v>
      </c>
      <c r="G35" s="170">
        <f t="shared" si="35"/>
        <v>77.19887641370491</v>
      </c>
      <c r="H35" s="170">
        <f t="shared" si="35"/>
        <v>77.35470340199129</v>
      </c>
      <c r="I35" s="170">
        <f t="shared" si="35"/>
        <v>76.42209056811903</v>
      </c>
      <c r="J35" s="170">
        <f t="shared" si="35"/>
        <v>77.61228731965161</v>
      </c>
      <c r="K35" s="170">
        <f t="shared" si="35"/>
        <v>72.59257426355053</v>
      </c>
      <c r="L35" s="170">
        <f t="shared" si="35"/>
        <v>73.61588985289839</v>
      </c>
      <c r="M35" s="170">
        <f t="shared" si="35"/>
        <v>74.45668230995793</v>
      </c>
      <c r="N35" s="170">
        <f t="shared" si="35"/>
        <v>77.4596936764105</v>
      </c>
      <c r="O35" s="170">
        <f t="shared" si="35"/>
        <v>77.8378021752888</v>
      </c>
      <c r="P35" s="170">
        <f t="shared" si="35"/>
        <v>78.79345623987034</v>
      </c>
      <c r="Q35" s="170">
        <f t="shared" si="35"/>
        <v>77.71943675615267</v>
      </c>
      <c r="R35" s="170">
        <f t="shared" si="35"/>
        <v>79.15721231766612</v>
      </c>
      <c r="S35" s="170">
        <f t="shared" si="35"/>
        <v>84.63533225283632</v>
      </c>
      <c r="T35" s="170">
        <f t="shared" si="35"/>
        <v>89.07854131384293</v>
      </c>
      <c r="U35" s="170">
        <f t="shared" si="30"/>
        <v>93.22528363047002</v>
      </c>
      <c r="V35" s="170">
        <f t="shared" si="35"/>
        <v>100</v>
      </c>
      <c r="W35" s="170">
        <f t="shared" si="35"/>
        <v>101.5275075978708</v>
      </c>
      <c r="X35" s="170">
        <f t="shared" si="35"/>
        <v>101.4499354229135</v>
      </c>
      <c r="Y35" s="170">
        <f t="shared" si="35"/>
        <v>102.47710696920585</v>
      </c>
      <c r="Z35" s="170">
        <f t="shared" si="35"/>
        <v>107.20770935674896</v>
      </c>
      <c r="AA35" s="170">
        <f t="shared" si="35"/>
        <v>107.88332849758551</v>
      </c>
      <c r="AB35" s="170">
        <f t="shared" si="35"/>
        <v>107.8549358392934</v>
      </c>
      <c r="AC35" s="170">
        <f t="shared" si="35"/>
        <v>107.78086783556799</v>
      </c>
      <c r="AD35" s="170">
        <f t="shared" si="35"/>
        <v>110.0039957438593</v>
      </c>
      <c r="AE35" s="170">
        <f t="shared" si="35"/>
        <v>109.87281211793452</v>
      </c>
      <c r="AF35" s="170">
        <f t="shared" si="35"/>
        <v>113.63490182533144</v>
      </c>
      <c r="AK35" s="29"/>
    </row>
    <row r="36" spans="1:37" ht="15">
      <c r="A36" s="5" t="s">
        <v>57</v>
      </c>
      <c r="B36" s="169">
        <f aca="true" t="shared" si="36" ref="B36:AF36">100*(B26/B$18)</f>
        <v>70.02783747529963</v>
      </c>
      <c r="C36" s="169">
        <f t="shared" si="36"/>
        <v>72.43058999087046</v>
      </c>
      <c r="D36" s="169">
        <f t="shared" si="36"/>
        <v>76.29316283062956</v>
      </c>
      <c r="E36" s="169">
        <f t="shared" si="36"/>
        <v>77.8058936036966</v>
      </c>
      <c r="F36" s="169">
        <f t="shared" si="36"/>
        <v>78.5318672841499</v>
      </c>
      <c r="G36" s="169">
        <f t="shared" si="36"/>
        <v>79.54617484340494</v>
      </c>
      <c r="H36" s="169">
        <f t="shared" si="36"/>
        <v>78.93208631334431</v>
      </c>
      <c r="I36" s="169">
        <f t="shared" si="36"/>
        <v>79.44957844460674</v>
      </c>
      <c r="J36" s="169">
        <f t="shared" si="36"/>
        <v>81.0948445671054</v>
      </c>
      <c r="K36" s="169">
        <f t="shared" si="36"/>
        <v>74.79536869170008</v>
      </c>
      <c r="L36" s="169">
        <f t="shared" si="36"/>
        <v>76.32203547462865</v>
      </c>
      <c r="M36" s="169">
        <f t="shared" si="36"/>
        <v>76.78709511564625</v>
      </c>
      <c r="N36" s="169">
        <f t="shared" si="36"/>
        <v>75.8901905781988</v>
      </c>
      <c r="O36" s="169">
        <f t="shared" si="36"/>
        <v>76.51304242619518</v>
      </c>
      <c r="P36" s="169">
        <f t="shared" si="36"/>
        <v>77.39892275813861</v>
      </c>
      <c r="Q36" s="169">
        <f t="shared" si="36"/>
        <v>78.01498901033756</v>
      </c>
      <c r="R36" s="169">
        <f t="shared" si="36"/>
        <v>78.6399041342121</v>
      </c>
      <c r="S36" s="169">
        <f t="shared" si="36"/>
        <v>82.05512282804074</v>
      </c>
      <c r="T36" s="169">
        <f t="shared" si="36"/>
        <v>86.873884283108</v>
      </c>
      <c r="U36" s="169">
        <f t="shared" si="30"/>
        <v>93.34931096464949</v>
      </c>
      <c r="V36" s="169">
        <f t="shared" si="36"/>
        <v>100</v>
      </c>
      <c r="W36" s="169">
        <f t="shared" si="36"/>
        <v>101.55493063728085</v>
      </c>
      <c r="X36" s="169">
        <f t="shared" si="36"/>
        <v>102.69157765294122</v>
      </c>
      <c r="Y36" s="169">
        <f t="shared" si="36"/>
        <v>103.68278160575193</v>
      </c>
      <c r="Z36" s="169">
        <f t="shared" si="36"/>
        <v>104.83341117406617</v>
      </c>
      <c r="AA36" s="169">
        <f t="shared" si="36"/>
        <v>103.26833197491582</v>
      </c>
      <c r="AB36" s="169">
        <f t="shared" si="36"/>
        <v>102.49864501624329</v>
      </c>
      <c r="AC36" s="169">
        <f t="shared" si="36"/>
        <v>102.23902445666972</v>
      </c>
      <c r="AD36" s="169">
        <f t="shared" si="36"/>
        <v>103.71579511675341</v>
      </c>
      <c r="AE36" s="169">
        <f t="shared" si="36"/>
        <v>104.47800919040873</v>
      </c>
      <c r="AF36" s="169">
        <f t="shared" si="36"/>
        <v>103.12769990865245</v>
      </c>
      <c r="AK36" s="29"/>
    </row>
    <row r="37" spans="1:37" ht="15">
      <c r="A37" s="5" t="s">
        <v>67</v>
      </c>
      <c r="B37" s="169">
        <f aca="true" t="shared" si="37" ref="B37:AF37">100*(B27/B$18)</f>
        <v>68.82329265562673</v>
      </c>
      <c r="C37" s="169">
        <f t="shared" si="37"/>
        <v>71.00458055550276</v>
      </c>
      <c r="D37" s="169">
        <f t="shared" si="37"/>
        <v>72.94113866362567</v>
      </c>
      <c r="E37" s="169">
        <f t="shared" si="37"/>
        <v>73.0849782795532</v>
      </c>
      <c r="F37" s="169">
        <f t="shared" si="37"/>
        <v>73.25177450581471</v>
      </c>
      <c r="G37" s="169">
        <f t="shared" si="37"/>
        <v>74.2064740320966</v>
      </c>
      <c r="H37" s="169">
        <f t="shared" si="37"/>
        <v>74.50424968170401</v>
      </c>
      <c r="I37" s="169">
        <f t="shared" si="37"/>
        <v>74.39113117179123</v>
      </c>
      <c r="J37" s="169">
        <f t="shared" si="37"/>
        <v>75.93588635038496</v>
      </c>
      <c r="K37" s="169">
        <f t="shared" si="37"/>
        <v>71.92970251990917</v>
      </c>
      <c r="L37" s="169">
        <f t="shared" si="37"/>
        <v>73.66144521225938</v>
      </c>
      <c r="M37" s="169">
        <f t="shared" si="37"/>
        <v>74.6620485906497</v>
      </c>
      <c r="N37" s="169">
        <f t="shared" si="37"/>
        <v>75.60588035948912</v>
      </c>
      <c r="O37" s="169">
        <f t="shared" si="37"/>
        <v>77.17841575079612</v>
      </c>
      <c r="P37" s="169">
        <f t="shared" si="37"/>
        <v>80.01575808168798</v>
      </c>
      <c r="Q37" s="169">
        <f t="shared" si="37"/>
        <v>78.64201786894193</v>
      </c>
      <c r="R37" s="169">
        <f t="shared" si="37"/>
        <v>79.70383275261325</v>
      </c>
      <c r="S37" s="169">
        <f t="shared" si="37"/>
        <v>84.63995354239258</v>
      </c>
      <c r="T37" s="169">
        <f t="shared" si="37"/>
        <v>90.21227126503501</v>
      </c>
      <c r="U37" s="169">
        <f t="shared" si="30"/>
        <v>93.75725900116144</v>
      </c>
      <c r="V37" s="169">
        <f t="shared" si="37"/>
        <v>100</v>
      </c>
      <c r="W37" s="169">
        <f t="shared" si="37"/>
        <v>102.17170651310963</v>
      </c>
      <c r="X37" s="169">
        <f t="shared" si="37"/>
        <v>101.68810524570657</v>
      </c>
      <c r="Y37" s="169">
        <f t="shared" si="37"/>
        <v>101.07850609756098</v>
      </c>
      <c r="Z37" s="169">
        <f t="shared" si="37"/>
        <v>103.40331178940416</v>
      </c>
      <c r="AA37" s="169">
        <f t="shared" si="37"/>
        <v>105.5408775296419</v>
      </c>
      <c r="AB37" s="169">
        <f t="shared" si="37"/>
        <v>116.41083016334748</v>
      </c>
      <c r="AC37" s="169">
        <f t="shared" si="37"/>
        <v>117.98434035476714</v>
      </c>
      <c r="AD37" s="169">
        <f t="shared" si="37"/>
        <v>117.88054861158031</v>
      </c>
      <c r="AE37" s="169">
        <f t="shared" si="37"/>
        <v>124.44599778648757</v>
      </c>
      <c r="AF37" s="169">
        <f t="shared" si="37"/>
        <v>129.890443822471</v>
      </c>
      <c r="AK37" s="29"/>
    </row>
    <row r="38" spans="1:37" ht="15">
      <c r="A38" s="5" t="s">
        <v>75</v>
      </c>
      <c r="B38" s="169">
        <f aca="true" t="shared" si="38" ref="B38:AF38">100*(B28/B$18)</f>
        <v>76.34737534195108</v>
      </c>
      <c r="C38" s="169">
        <f t="shared" si="38"/>
        <v>77.1567284949583</v>
      </c>
      <c r="D38" s="169">
        <f t="shared" si="38"/>
        <v>79.51766024334218</v>
      </c>
      <c r="E38" s="169">
        <f t="shared" si="38"/>
        <v>78.87743403548998</v>
      </c>
      <c r="F38" s="169">
        <f t="shared" si="38"/>
        <v>76.7752807335129</v>
      </c>
      <c r="G38" s="169">
        <f t="shared" si="38"/>
        <v>76.55574784495592</v>
      </c>
      <c r="H38" s="169">
        <f t="shared" si="38"/>
        <v>76.84405632681495</v>
      </c>
      <c r="I38" s="169">
        <f t="shared" si="38"/>
        <v>75.0918885944605</v>
      </c>
      <c r="J38" s="169">
        <f t="shared" si="38"/>
        <v>75.96365607456798</v>
      </c>
      <c r="K38" s="169">
        <f t="shared" si="38"/>
        <v>71.05801214627776</v>
      </c>
      <c r="L38" s="169">
        <f t="shared" si="38"/>
        <v>71.56385888944368</v>
      </c>
      <c r="M38" s="169">
        <f t="shared" si="38"/>
        <v>72.47753921624127</v>
      </c>
      <c r="N38" s="169">
        <f t="shared" si="38"/>
        <v>78.36205409662168</v>
      </c>
      <c r="O38" s="169">
        <f t="shared" si="38"/>
        <v>77.46519599996024</v>
      </c>
      <c r="P38" s="169">
        <f t="shared" si="38"/>
        <v>78.22552633175584</v>
      </c>
      <c r="Q38" s="169">
        <f t="shared" si="38"/>
        <v>76.46217515615676</v>
      </c>
      <c r="R38" s="169">
        <f t="shared" si="38"/>
        <v>78.12158718602112</v>
      </c>
      <c r="S38" s="169">
        <f t="shared" si="38"/>
        <v>84.564979978158</v>
      </c>
      <c r="T38" s="169">
        <f t="shared" si="38"/>
        <v>87.92752854647749</v>
      </c>
      <c r="U38" s="169">
        <f t="shared" si="30"/>
        <v>92.901346923917</v>
      </c>
      <c r="V38" s="169">
        <f t="shared" si="38"/>
        <v>100</v>
      </c>
      <c r="W38" s="169">
        <f t="shared" si="38"/>
        <v>100.33176995423257</v>
      </c>
      <c r="X38" s="169">
        <f t="shared" si="38"/>
        <v>101.40281710395564</v>
      </c>
      <c r="Y38" s="169">
        <f t="shared" si="38"/>
        <v>102.20968329086276</v>
      </c>
      <c r="Z38" s="169">
        <f t="shared" si="38"/>
        <v>107.77937458060454</v>
      </c>
      <c r="AA38" s="169">
        <f t="shared" si="38"/>
        <v>108.72621900371047</v>
      </c>
      <c r="AB38" s="169">
        <f t="shared" si="38"/>
        <v>106.01253744702308</v>
      </c>
      <c r="AC38" s="169">
        <f t="shared" si="38"/>
        <v>106.05288413806797</v>
      </c>
      <c r="AD38" s="169">
        <f t="shared" si="38"/>
        <v>108.86396340707111</v>
      </c>
      <c r="AE38" s="169">
        <f t="shared" si="38"/>
        <v>107.880300422644</v>
      </c>
      <c r="AF38" s="169">
        <f t="shared" si="38"/>
        <v>112.48591906520974</v>
      </c>
      <c r="AK38" s="29"/>
    </row>
    <row r="39" spans="2:23" ht="15">
      <c r="B39" s="32"/>
      <c r="C39" s="32"/>
      <c r="D39" s="32"/>
      <c r="E39" s="32"/>
      <c r="F39" s="32"/>
      <c r="G39" s="5"/>
      <c r="H39" s="5"/>
      <c r="I39" s="5"/>
      <c r="J39" s="5"/>
      <c r="K39" s="5"/>
      <c r="L39" s="5"/>
      <c r="M39" s="14"/>
      <c r="N39" s="14"/>
      <c r="O39" s="17"/>
      <c r="P39" s="17"/>
      <c r="Q39" s="17"/>
      <c r="R39" s="17"/>
      <c r="S39" s="17"/>
      <c r="T39" s="17"/>
      <c r="U39" s="17"/>
      <c r="V39" s="17"/>
      <c r="W39" s="17"/>
    </row>
    <row r="50" ht="4.5" customHeight="1"/>
    <row r="56" ht="4.5" customHeight="1"/>
    <row r="62" ht="6.75" customHeight="1"/>
    <row r="64" ht="12.75" customHeight="1"/>
    <row r="66" ht="12" customHeight="1"/>
    <row r="69" s="3" customFormat="1" ht="12.75"/>
    <row r="70" s="3" customFormat="1" ht="12.75"/>
  </sheetData>
  <sheetProtection/>
  <printOptions/>
  <pageMargins left="0.7480314960629921" right="0.15748031496062992" top="0.7874015748031497" bottom="0.7874015748031497" header="0.5118110236220472" footer="0.5118110236220472"/>
  <pageSetup horizontalDpi="600" verticalDpi="600" orientation="portrait" paperSize="9" scale="54" r:id="rId2"/>
  <headerFooter alignWithMargins="0">
    <oddHeader>&amp;R&amp;"Arial,Bold"&amp;16FINANCE</oddHeader>
  </headerFooter>
  <tableParts>
    <tablePart r:id="rId1"/>
  </tableParts>
</worksheet>
</file>

<file path=xl/worksheets/sheet12.xml><?xml version="1.0" encoding="utf-8"?>
<worksheet xmlns="http://schemas.openxmlformats.org/spreadsheetml/2006/main" xmlns:r="http://schemas.openxmlformats.org/officeDocument/2006/relationships">
  <dimension ref="A1:Q21"/>
  <sheetViews>
    <sheetView zoomScalePageLayoutView="0" workbookViewId="0" topLeftCell="A1">
      <selection activeCell="P14" sqref="P14"/>
    </sheetView>
  </sheetViews>
  <sheetFormatPr defaultColWidth="9.140625" defaultRowHeight="12.75"/>
  <cols>
    <col min="1" max="1" width="44.140625" style="0" customWidth="1"/>
    <col min="2" max="4" width="14.57421875" style="0" customWidth="1"/>
    <col min="5" max="16" width="10.7109375" style="0" customWidth="1"/>
  </cols>
  <sheetData>
    <row r="1" ht="15.75">
      <c r="A1" s="15" t="s">
        <v>346</v>
      </c>
    </row>
    <row r="2" ht="16.5">
      <c r="A2" s="150" t="s">
        <v>222</v>
      </c>
    </row>
    <row r="3" ht="15">
      <c r="A3" s="172" t="s">
        <v>169</v>
      </c>
    </row>
    <row r="4" spans="1:17" ht="63">
      <c r="A4" s="15" t="s">
        <v>342</v>
      </c>
      <c r="B4" s="182" t="s">
        <v>347</v>
      </c>
      <c r="C4" s="182" t="s">
        <v>348</v>
      </c>
      <c r="D4" s="182" t="s">
        <v>349</v>
      </c>
      <c r="E4" s="182" t="s">
        <v>127</v>
      </c>
      <c r="F4" s="182" t="s">
        <v>128</v>
      </c>
      <c r="G4" s="182" t="s">
        <v>129</v>
      </c>
      <c r="H4" s="182" t="s">
        <v>158</v>
      </c>
      <c r="I4" s="182" t="s">
        <v>160</v>
      </c>
      <c r="J4" s="182" t="s">
        <v>166</v>
      </c>
      <c r="K4" s="182" t="s">
        <v>171</v>
      </c>
      <c r="L4" s="182" t="s">
        <v>350</v>
      </c>
      <c r="M4" s="182" t="s">
        <v>354</v>
      </c>
      <c r="N4" s="182" t="s">
        <v>351</v>
      </c>
      <c r="O4" s="182" t="s">
        <v>352</v>
      </c>
      <c r="P4" s="182" t="s">
        <v>353</v>
      </c>
      <c r="Q4" s="4"/>
    </row>
    <row r="5" spans="1:17" ht="23.25" customHeight="1">
      <c r="A5" s="183" t="s">
        <v>94</v>
      </c>
      <c r="B5" s="14">
        <v>22.3</v>
      </c>
      <c r="C5" s="20">
        <v>23</v>
      </c>
      <c r="D5" s="20">
        <v>23.7</v>
      </c>
      <c r="E5" s="13">
        <v>24.3</v>
      </c>
      <c r="F5" s="13">
        <v>24.1</v>
      </c>
      <c r="G5" s="33">
        <v>23.1</v>
      </c>
      <c r="H5" s="20">
        <v>19.9</v>
      </c>
      <c r="I5" s="20">
        <v>18.2</v>
      </c>
      <c r="J5" s="174">
        <v>21</v>
      </c>
      <c r="K5" s="174">
        <v>26.2</v>
      </c>
      <c r="L5" s="33">
        <v>28.6</v>
      </c>
      <c r="M5" s="174">
        <v>26.2</v>
      </c>
      <c r="N5" s="174">
        <v>23.5</v>
      </c>
      <c r="O5" s="174">
        <v>24</v>
      </c>
      <c r="P5" s="174">
        <v>27</v>
      </c>
      <c r="Q5" s="4"/>
    </row>
    <row r="6" spans="1:17" ht="15">
      <c r="A6" s="175" t="s">
        <v>95</v>
      </c>
      <c r="B6" s="18">
        <v>9.7</v>
      </c>
      <c r="C6" s="13">
        <v>10.7</v>
      </c>
      <c r="D6" s="13">
        <v>11.407300000000001</v>
      </c>
      <c r="E6" s="13">
        <v>8.8</v>
      </c>
      <c r="F6" s="13">
        <v>8.7</v>
      </c>
      <c r="G6" s="33">
        <v>7.4</v>
      </c>
      <c r="H6" s="20">
        <v>5.7</v>
      </c>
      <c r="I6" s="20">
        <v>6.1</v>
      </c>
      <c r="J6" s="174">
        <v>8.7</v>
      </c>
      <c r="K6" s="174">
        <v>12.5</v>
      </c>
      <c r="L6" s="33">
        <v>13.9</v>
      </c>
      <c r="M6" s="174">
        <v>12.4</v>
      </c>
      <c r="N6" s="174">
        <v>8.9</v>
      </c>
      <c r="O6" s="174">
        <v>9.1</v>
      </c>
      <c r="P6" s="174">
        <v>10.6</v>
      </c>
      <c r="Q6" s="4"/>
    </row>
    <row r="7" spans="1:17" ht="15">
      <c r="A7" s="175" t="s">
        <v>96</v>
      </c>
      <c r="B7" s="18">
        <v>12.2</v>
      </c>
      <c r="C7" s="13">
        <v>11.9</v>
      </c>
      <c r="D7" s="13">
        <v>11.856433333333333</v>
      </c>
      <c r="E7" s="13">
        <v>14.9</v>
      </c>
      <c r="F7" s="13">
        <v>14.7</v>
      </c>
      <c r="G7" s="33">
        <v>15</v>
      </c>
      <c r="H7" s="20">
        <v>13.7</v>
      </c>
      <c r="I7" s="20">
        <v>11.8</v>
      </c>
      <c r="J7" s="174">
        <v>11.8</v>
      </c>
      <c r="K7" s="174">
        <v>12.7</v>
      </c>
      <c r="L7" s="33">
        <v>13.4</v>
      </c>
      <c r="M7" s="174">
        <v>12.4</v>
      </c>
      <c r="N7" s="174">
        <v>13.6</v>
      </c>
      <c r="O7" s="174">
        <v>14.1</v>
      </c>
      <c r="P7" s="174">
        <v>15.6</v>
      </c>
      <c r="Q7" s="4"/>
    </row>
    <row r="8" spans="1:17" ht="15">
      <c r="A8" s="175" t="s">
        <v>97</v>
      </c>
      <c r="B8" s="18">
        <v>0.4</v>
      </c>
      <c r="C8" s="13" t="s">
        <v>108</v>
      </c>
      <c r="D8" s="13">
        <v>0.48340000000000005</v>
      </c>
      <c r="E8" s="13">
        <v>0.6</v>
      </c>
      <c r="F8" s="13">
        <v>0.7</v>
      </c>
      <c r="G8" s="33">
        <v>0.7</v>
      </c>
      <c r="H8" s="20">
        <v>0.5</v>
      </c>
      <c r="I8" s="13" t="s">
        <v>130</v>
      </c>
      <c r="J8" s="13" t="s">
        <v>108</v>
      </c>
      <c r="K8" s="13" t="s">
        <v>185</v>
      </c>
      <c r="L8" s="21" t="s">
        <v>186</v>
      </c>
      <c r="M8" s="21" t="s">
        <v>188</v>
      </c>
      <c r="N8" s="21" t="s">
        <v>191</v>
      </c>
      <c r="O8" s="174">
        <v>0.8</v>
      </c>
      <c r="P8" s="174">
        <v>0.8</v>
      </c>
      <c r="Q8" s="4"/>
    </row>
    <row r="9" spans="1:17" ht="24" customHeight="1">
      <c r="A9" s="183" t="s">
        <v>98</v>
      </c>
      <c r="B9" s="18">
        <v>20.8</v>
      </c>
      <c r="C9" s="13">
        <v>21.3</v>
      </c>
      <c r="D9" s="13">
        <v>22.9928</v>
      </c>
      <c r="E9" s="13">
        <v>27.2</v>
      </c>
      <c r="F9" s="13">
        <v>27.3</v>
      </c>
      <c r="G9" s="33">
        <v>27.8</v>
      </c>
      <c r="H9" s="20">
        <v>27.8</v>
      </c>
      <c r="I9" s="20">
        <v>30</v>
      </c>
      <c r="J9" s="174">
        <v>32.3</v>
      </c>
      <c r="K9" s="174">
        <v>33.3</v>
      </c>
      <c r="L9" s="33">
        <v>30.3</v>
      </c>
      <c r="M9" s="174">
        <v>27.9</v>
      </c>
      <c r="N9" s="174">
        <v>27</v>
      </c>
      <c r="O9" s="174">
        <v>28.8</v>
      </c>
      <c r="P9" s="174">
        <v>28.5</v>
      </c>
      <c r="Q9" s="4"/>
    </row>
    <row r="10" spans="1:17" ht="15">
      <c r="A10" s="19" t="s">
        <v>99</v>
      </c>
      <c r="B10" s="18">
        <v>1.9</v>
      </c>
      <c r="C10" s="13">
        <v>2</v>
      </c>
      <c r="D10" s="13">
        <v>1.8409666666666666</v>
      </c>
      <c r="E10" s="13">
        <v>1.8</v>
      </c>
      <c r="F10" s="13">
        <v>1.8</v>
      </c>
      <c r="G10" s="33">
        <v>2</v>
      </c>
      <c r="H10" s="20">
        <v>1.6</v>
      </c>
      <c r="I10" s="20">
        <v>1.7</v>
      </c>
      <c r="J10" s="174">
        <v>1.9</v>
      </c>
      <c r="K10" s="174">
        <v>2.2</v>
      </c>
      <c r="L10" s="33">
        <v>2.1</v>
      </c>
      <c r="M10" s="174">
        <v>2.1</v>
      </c>
      <c r="N10" s="174">
        <v>2.1</v>
      </c>
      <c r="O10" s="174">
        <v>2.5</v>
      </c>
      <c r="P10" s="174">
        <v>2.2</v>
      </c>
      <c r="Q10" s="4"/>
    </row>
    <row r="11" spans="1:17" ht="15">
      <c r="A11" s="176" t="s">
        <v>100</v>
      </c>
      <c r="B11" s="18">
        <v>13.5</v>
      </c>
      <c r="C11" s="13">
        <v>13.8</v>
      </c>
      <c r="D11" s="13">
        <v>15.022566666666668</v>
      </c>
      <c r="E11" s="13">
        <v>18.4</v>
      </c>
      <c r="F11" s="13">
        <v>18.4</v>
      </c>
      <c r="G11" s="33">
        <v>19.2</v>
      </c>
      <c r="H11" s="20">
        <v>19.5</v>
      </c>
      <c r="I11" s="20">
        <v>21.6</v>
      </c>
      <c r="J11" s="174">
        <v>23.2</v>
      </c>
      <c r="K11" s="174">
        <v>23.9</v>
      </c>
      <c r="L11" s="33">
        <v>21.4</v>
      </c>
      <c r="M11" s="174">
        <v>19.5</v>
      </c>
      <c r="N11" s="174">
        <v>18.4</v>
      </c>
      <c r="O11" s="174">
        <v>19.5</v>
      </c>
      <c r="P11" s="174">
        <v>19.7</v>
      </c>
      <c r="Q11" s="4"/>
    </row>
    <row r="12" spans="1:17" ht="15">
      <c r="A12" s="175" t="s">
        <v>101</v>
      </c>
      <c r="B12" s="18">
        <v>4</v>
      </c>
      <c r="C12" s="13">
        <v>4.2</v>
      </c>
      <c r="D12" s="13">
        <v>4.664733333333333</v>
      </c>
      <c r="E12" s="13">
        <v>5.2</v>
      </c>
      <c r="F12" s="13">
        <v>5.3</v>
      </c>
      <c r="G12" s="33">
        <v>5.1</v>
      </c>
      <c r="H12" s="20">
        <v>5.2</v>
      </c>
      <c r="I12" s="20">
        <v>5.2</v>
      </c>
      <c r="J12" s="174">
        <v>5.5</v>
      </c>
      <c r="K12" s="174">
        <v>5.3</v>
      </c>
      <c r="L12" s="33">
        <v>5.1</v>
      </c>
      <c r="M12" s="174">
        <v>4.6</v>
      </c>
      <c r="N12" s="174">
        <v>4.6</v>
      </c>
      <c r="O12" s="174">
        <v>4.6</v>
      </c>
      <c r="P12" s="174">
        <v>4.6</v>
      </c>
      <c r="Q12" s="4"/>
    </row>
    <row r="13" spans="1:17" ht="15">
      <c r="A13" s="177" t="s">
        <v>102</v>
      </c>
      <c r="B13" s="18">
        <v>1.4</v>
      </c>
      <c r="C13" s="13">
        <v>1.4</v>
      </c>
      <c r="D13" s="13">
        <v>1.4643999999999997</v>
      </c>
      <c r="E13" s="13">
        <v>1.9</v>
      </c>
      <c r="F13" s="13">
        <v>1.8</v>
      </c>
      <c r="G13" s="33">
        <v>1.5</v>
      </c>
      <c r="H13" s="20">
        <v>1.5</v>
      </c>
      <c r="I13" s="20">
        <v>1.5</v>
      </c>
      <c r="J13" s="174">
        <v>1.7</v>
      </c>
      <c r="K13" s="174">
        <v>1.9</v>
      </c>
      <c r="L13" s="33">
        <v>1.6</v>
      </c>
      <c r="M13" s="174">
        <v>1.7</v>
      </c>
      <c r="N13" s="174">
        <v>1.8</v>
      </c>
      <c r="O13" s="174">
        <v>2.2</v>
      </c>
      <c r="P13" s="174">
        <v>2</v>
      </c>
      <c r="Q13" s="4"/>
    </row>
    <row r="14" spans="1:17" ht="26.25" customHeight="1">
      <c r="A14" s="183" t="s">
        <v>103</v>
      </c>
      <c r="B14" s="18">
        <v>7.9</v>
      </c>
      <c r="C14" s="13">
        <v>6.9</v>
      </c>
      <c r="D14" s="13">
        <v>7.6886</v>
      </c>
      <c r="E14" s="13">
        <v>8.4</v>
      </c>
      <c r="F14" s="13">
        <v>9.7</v>
      </c>
      <c r="G14" s="33">
        <v>12.1</v>
      </c>
      <c r="H14" s="18">
        <v>13.5</v>
      </c>
      <c r="I14" s="18">
        <v>13.6</v>
      </c>
      <c r="J14" s="174">
        <v>12.4</v>
      </c>
      <c r="K14" s="174">
        <v>13.8</v>
      </c>
      <c r="L14" s="33">
        <v>15.1</v>
      </c>
      <c r="M14" s="174">
        <v>17.6</v>
      </c>
      <c r="N14" s="174">
        <v>17.7</v>
      </c>
      <c r="O14" s="174">
        <v>19.9</v>
      </c>
      <c r="P14" s="174">
        <v>19.7</v>
      </c>
      <c r="Q14" s="4"/>
    </row>
    <row r="15" spans="1:17" ht="15">
      <c r="A15" s="175" t="s">
        <v>104</v>
      </c>
      <c r="B15" s="18">
        <v>1.2</v>
      </c>
      <c r="C15" s="13">
        <v>1.1</v>
      </c>
      <c r="D15" s="13">
        <v>1.2528</v>
      </c>
      <c r="E15" s="13">
        <v>1.8</v>
      </c>
      <c r="F15" s="13">
        <v>2</v>
      </c>
      <c r="G15" s="33">
        <v>2.2</v>
      </c>
      <c r="H15" s="18">
        <v>2</v>
      </c>
      <c r="I15" s="18">
        <v>2.1</v>
      </c>
      <c r="J15" s="174">
        <v>2.2</v>
      </c>
      <c r="K15" s="174">
        <v>2.4</v>
      </c>
      <c r="L15" s="33">
        <v>2.6</v>
      </c>
      <c r="M15" s="174">
        <v>2.7</v>
      </c>
      <c r="N15" s="174">
        <v>2.8</v>
      </c>
      <c r="O15" s="174">
        <v>2.9</v>
      </c>
      <c r="P15" s="5">
        <v>2.8</v>
      </c>
      <c r="Q15" s="4"/>
    </row>
    <row r="16" spans="1:17" ht="15">
      <c r="A16" s="175" t="s">
        <v>44</v>
      </c>
      <c r="B16" s="18">
        <v>2</v>
      </c>
      <c r="C16" s="13">
        <v>1.7</v>
      </c>
      <c r="D16" s="13">
        <v>1.5552</v>
      </c>
      <c r="E16" s="13">
        <v>1.7</v>
      </c>
      <c r="F16" s="13">
        <v>1.6</v>
      </c>
      <c r="G16" s="33">
        <v>1.7</v>
      </c>
      <c r="H16" s="18">
        <v>1.9</v>
      </c>
      <c r="I16" s="18">
        <v>2</v>
      </c>
      <c r="J16" s="174">
        <v>2.1</v>
      </c>
      <c r="K16" s="174">
        <v>1.8</v>
      </c>
      <c r="L16" s="33">
        <v>1.7</v>
      </c>
      <c r="M16" s="174">
        <v>1.7</v>
      </c>
      <c r="N16" s="174">
        <v>1.7</v>
      </c>
      <c r="O16" s="174">
        <v>1.6</v>
      </c>
      <c r="P16" s="5">
        <v>1.6</v>
      </c>
      <c r="Q16" s="4"/>
    </row>
    <row r="17" spans="1:17" ht="15">
      <c r="A17" s="175" t="s">
        <v>105</v>
      </c>
      <c r="B17" s="18">
        <v>0.1</v>
      </c>
      <c r="C17" s="13" t="s">
        <v>106</v>
      </c>
      <c r="D17" s="13" t="s">
        <v>106</v>
      </c>
      <c r="E17" s="13" t="s">
        <v>116</v>
      </c>
      <c r="F17" s="13">
        <v>0.3</v>
      </c>
      <c r="G17" s="13" t="s">
        <v>130</v>
      </c>
      <c r="H17" s="13" t="s">
        <v>116</v>
      </c>
      <c r="I17" s="13" t="s">
        <v>106</v>
      </c>
      <c r="J17" s="13" t="s">
        <v>167</v>
      </c>
      <c r="K17" s="13" t="s">
        <v>106</v>
      </c>
      <c r="L17" s="21" t="s">
        <v>106</v>
      </c>
      <c r="M17" s="178" t="s">
        <v>42</v>
      </c>
      <c r="N17" s="178" t="s">
        <v>190</v>
      </c>
      <c r="O17" s="179" t="s">
        <v>42</v>
      </c>
      <c r="P17" s="179" t="s">
        <v>42</v>
      </c>
      <c r="Q17" s="4"/>
    </row>
    <row r="18" spans="1:17" ht="15">
      <c r="A18" s="175" t="s">
        <v>45</v>
      </c>
      <c r="B18" s="18">
        <v>4.6</v>
      </c>
      <c r="C18" s="13">
        <v>4</v>
      </c>
      <c r="D18" s="13">
        <v>4.756</v>
      </c>
      <c r="E18" s="13">
        <v>4.6</v>
      </c>
      <c r="F18" s="13">
        <v>5.8</v>
      </c>
      <c r="G18" s="33">
        <v>7.9</v>
      </c>
      <c r="H18" s="18">
        <v>9.4</v>
      </c>
      <c r="I18" s="18">
        <v>9.3</v>
      </c>
      <c r="J18" s="174">
        <v>8.1</v>
      </c>
      <c r="K18" s="174">
        <v>9.6</v>
      </c>
      <c r="L18" s="33">
        <v>10.7</v>
      </c>
      <c r="M18" s="174">
        <v>13</v>
      </c>
      <c r="N18" s="174">
        <v>13.1</v>
      </c>
      <c r="O18" s="174">
        <v>15.3</v>
      </c>
      <c r="P18" s="174">
        <v>15.2</v>
      </c>
      <c r="Q18" s="4"/>
    </row>
    <row r="19" spans="1:17" ht="24.75" customHeight="1">
      <c r="A19" s="183" t="s">
        <v>107</v>
      </c>
      <c r="B19" s="18">
        <v>50.9</v>
      </c>
      <c r="C19" s="13">
        <v>51.2</v>
      </c>
      <c r="D19" s="13">
        <v>54.4</v>
      </c>
      <c r="E19" s="13">
        <v>59.9</v>
      </c>
      <c r="F19" s="13">
        <v>61.1</v>
      </c>
      <c r="G19" s="33">
        <v>63</v>
      </c>
      <c r="H19" s="18">
        <v>61.2</v>
      </c>
      <c r="I19" s="18">
        <v>61.8</v>
      </c>
      <c r="J19" s="174">
        <v>65.8</v>
      </c>
      <c r="K19" s="174">
        <v>73.3</v>
      </c>
      <c r="L19" s="33">
        <v>74</v>
      </c>
      <c r="M19" s="174">
        <v>71.7</v>
      </c>
      <c r="N19" s="174">
        <v>68.2</v>
      </c>
      <c r="O19" s="174">
        <v>72.8</v>
      </c>
      <c r="P19" s="174">
        <v>75.3</v>
      </c>
      <c r="Q19" s="4"/>
    </row>
    <row r="20" spans="1:17" ht="23.25" customHeight="1">
      <c r="A20" s="14" t="s">
        <v>88</v>
      </c>
      <c r="B20" s="13">
        <v>370.3</v>
      </c>
      <c r="C20" s="13">
        <v>380.2</v>
      </c>
      <c r="D20" s="13">
        <v>393.8</v>
      </c>
      <c r="E20" s="13">
        <v>432.8</v>
      </c>
      <c r="F20" s="13">
        <v>438.7</v>
      </c>
      <c r="G20" s="33">
        <v>447.2</v>
      </c>
      <c r="H20" s="13">
        <v>440.6</v>
      </c>
      <c r="I20" s="13">
        <v>437.3</v>
      </c>
      <c r="J20" s="174">
        <v>449</v>
      </c>
      <c r="K20" s="174">
        <v>474.4</v>
      </c>
      <c r="L20" s="33">
        <v>481.7</v>
      </c>
      <c r="M20" s="174">
        <v>492.3</v>
      </c>
      <c r="N20" s="174">
        <v>492.2</v>
      </c>
      <c r="O20" s="174">
        <v>508.2</v>
      </c>
      <c r="P20" s="174">
        <v>512.4</v>
      </c>
      <c r="Q20" s="4"/>
    </row>
    <row r="21" spans="1:17" ht="22.5" customHeight="1">
      <c r="A21" s="180" t="s">
        <v>89</v>
      </c>
      <c r="B21" s="181">
        <f aca="true" t="shared" si="0" ref="B21:P21">(B19/B20)*100</f>
        <v>13.74561166621658</v>
      </c>
      <c r="C21" s="181">
        <f t="shared" si="0"/>
        <v>13.466596528143086</v>
      </c>
      <c r="D21" s="181">
        <f t="shared" si="0"/>
        <v>13.814118842051803</v>
      </c>
      <c r="E21" s="181">
        <f t="shared" si="0"/>
        <v>13.84011090573013</v>
      </c>
      <c r="F21" s="181">
        <f t="shared" si="0"/>
        <v>13.927513106906773</v>
      </c>
      <c r="G21" s="181">
        <f t="shared" si="0"/>
        <v>14.087656529516995</v>
      </c>
      <c r="H21" s="181">
        <f t="shared" si="0"/>
        <v>13.890149795733093</v>
      </c>
      <c r="I21" s="181">
        <f t="shared" si="0"/>
        <v>14.132174708438141</v>
      </c>
      <c r="J21" s="181">
        <f t="shared" si="0"/>
        <v>14.65478841870824</v>
      </c>
      <c r="K21" s="181">
        <f t="shared" si="0"/>
        <v>15.451096121416526</v>
      </c>
      <c r="L21" s="181">
        <f t="shared" si="0"/>
        <v>15.362258667220264</v>
      </c>
      <c r="M21" s="181">
        <f t="shared" si="0"/>
        <v>14.564290067032298</v>
      </c>
      <c r="N21" s="181">
        <f t="shared" si="0"/>
        <v>13.856156034132466</v>
      </c>
      <c r="O21" s="181">
        <f t="shared" si="0"/>
        <v>14.325068870523417</v>
      </c>
      <c r="P21" s="181">
        <f t="shared" si="0"/>
        <v>14.695550351288055</v>
      </c>
      <c r="Q21" s="4"/>
    </row>
  </sheetData>
  <sheetProtection/>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sheetPr codeName="Sheet8">
    <pageSetUpPr fitToPage="1"/>
  </sheetPr>
  <dimension ref="A2:L22"/>
  <sheetViews>
    <sheetView zoomScalePageLayoutView="0" workbookViewId="0" topLeftCell="A1">
      <selection activeCell="H8" sqref="H8"/>
    </sheetView>
  </sheetViews>
  <sheetFormatPr defaultColWidth="9.140625" defaultRowHeight="12.75"/>
  <cols>
    <col min="1" max="1" width="26.28125" style="0" customWidth="1"/>
    <col min="2" max="12" width="6.8515625" style="0" customWidth="1"/>
  </cols>
  <sheetData>
    <row r="2" ht="12.75">
      <c r="A2" t="s">
        <v>64</v>
      </c>
    </row>
    <row r="4" spans="1:12" ht="12.75">
      <c r="A4" t="s">
        <v>66</v>
      </c>
      <c r="B4" s="1">
        <v>1989</v>
      </c>
      <c r="C4" s="1">
        <v>1990</v>
      </c>
      <c r="D4" s="1">
        <v>1991</v>
      </c>
      <c r="E4" s="1">
        <v>1992</v>
      </c>
      <c r="F4" s="1">
        <v>1993</v>
      </c>
      <c r="G4" s="1">
        <v>1994</v>
      </c>
      <c r="H4" s="1">
        <v>1995</v>
      </c>
      <c r="I4" s="1">
        <v>1996</v>
      </c>
      <c r="J4" s="1">
        <v>1997</v>
      </c>
      <c r="K4" s="1">
        <v>1998</v>
      </c>
      <c r="L4" s="1">
        <v>1999</v>
      </c>
    </row>
    <row r="5" spans="1:12" ht="15">
      <c r="A5" t="s">
        <v>58</v>
      </c>
      <c r="B5" s="11">
        <v>114</v>
      </c>
      <c r="C5" s="11">
        <v>120.9</v>
      </c>
      <c r="D5" s="11">
        <v>129.9</v>
      </c>
      <c r="E5" s="11">
        <v>138.7</v>
      </c>
      <c r="F5" s="11">
        <v>144.7</v>
      </c>
      <c r="G5" s="11">
        <v>149.7</v>
      </c>
      <c r="H5" s="11">
        <v>152.4</v>
      </c>
      <c r="I5" s="11">
        <v>157</v>
      </c>
      <c r="J5" s="11">
        <v>165.3</v>
      </c>
      <c r="K5" s="11">
        <v>170.5</v>
      </c>
      <c r="L5" s="11">
        <v>174.6</v>
      </c>
    </row>
    <row r="6" spans="1:12" ht="15">
      <c r="A6" t="s">
        <v>59</v>
      </c>
      <c r="B6" s="11">
        <v>115.1</v>
      </c>
      <c r="C6" s="11">
        <v>117.4</v>
      </c>
      <c r="D6" s="11">
        <v>123.1</v>
      </c>
      <c r="E6" s="11">
        <v>129.4</v>
      </c>
      <c r="F6" s="11">
        <v>128.1</v>
      </c>
      <c r="G6" s="4">
        <v>131.5</v>
      </c>
      <c r="H6" s="11">
        <v>133.6</v>
      </c>
      <c r="I6" s="11">
        <v>138</v>
      </c>
      <c r="J6" s="4">
        <v>141.3</v>
      </c>
      <c r="K6" s="4">
        <v>139.8</v>
      </c>
      <c r="L6" s="4">
        <v>133.8</v>
      </c>
    </row>
    <row r="7" spans="1:12" ht="15">
      <c r="A7" t="s">
        <v>60</v>
      </c>
      <c r="B7" s="11">
        <v>116.1</v>
      </c>
      <c r="C7" s="11">
        <v>127.9</v>
      </c>
      <c r="D7" s="11">
        <v>142.2</v>
      </c>
      <c r="E7" s="11">
        <v>153.4</v>
      </c>
      <c r="F7" s="11">
        <v>162.4</v>
      </c>
      <c r="G7" s="11">
        <v>166.4</v>
      </c>
      <c r="H7" s="11">
        <v>169.6</v>
      </c>
      <c r="I7" s="11">
        <v>177.3</v>
      </c>
      <c r="J7" s="4">
        <v>186.9</v>
      </c>
      <c r="K7" s="4">
        <v>194.6</v>
      </c>
      <c r="L7" s="4">
        <v>202.2</v>
      </c>
    </row>
    <row r="8" spans="1:12" ht="15">
      <c r="A8" t="s">
        <v>55</v>
      </c>
      <c r="B8" s="11">
        <v>106.9</v>
      </c>
      <c r="C8" s="11">
        <v>119.5</v>
      </c>
      <c r="D8" s="11">
        <v>128.4</v>
      </c>
      <c r="E8" s="11">
        <v>132.1</v>
      </c>
      <c r="F8" s="11">
        <v>142.6</v>
      </c>
      <c r="G8" s="11">
        <v>149.1</v>
      </c>
      <c r="H8" s="11">
        <v>156.8</v>
      </c>
      <c r="I8" s="11">
        <v>164.7</v>
      </c>
      <c r="J8" s="4">
        <v>181.1</v>
      </c>
      <c r="K8" s="4">
        <v>190.1</v>
      </c>
      <c r="L8" s="4">
        <v>206.1</v>
      </c>
    </row>
    <row r="9" spans="1:12" ht="15">
      <c r="A9" t="s">
        <v>56</v>
      </c>
      <c r="B9" s="11">
        <v>123.2</v>
      </c>
      <c r="C9" s="11">
        <v>128.2</v>
      </c>
      <c r="D9" s="11">
        <v>142.8</v>
      </c>
      <c r="E9" s="11">
        <v>167.4</v>
      </c>
      <c r="F9" s="11">
        <v>189.1</v>
      </c>
      <c r="G9" s="11">
        <v>197.7</v>
      </c>
      <c r="H9" s="11">
        <v>192.7</v>
      </c>
      <c r="I9" s="11">
        <v>186.4</v>
      </c>
      <c r="J9" s="4">
        <v>194.1</v>
      </c>
      <c r="K9" s="4">
        <v>211.1</v>
      </c>
      <c r="L9" s="4">
        <v>228.3</v>
      </c>
    </row>
    <row r="10" spans="1:12" ht="15">
      <c r="A10" t="s">
        <v>61</v>
      </c>
      <c r="B10" s="11">
        <v>115.2</v>
      </c>
      <c r="C10" s="11">
        <v>123.4</v>
      </c>
      <c r="D10" s="11">
        <v>135.5</v>
      </c>
      <c r="E10" s="11">
        <v>143.9</v>
      </c>
      <c r="F10" s="11">
        <v>151.4</v>
      </c>
      <c r="G10" s="11">
        <v>155.4</v>
      </c>
      <c r="H10" s="11">
        <v>159.3</v>
      </c>
      <c r="I10" s="11">
        <v>164.1</v>
      </c>
      <c r="J10" s="4">
        <v>169.6</v>
      </c>
      <c r="K10" s="4">
        <v>173.3</v>
      </c>
      <c r="L10" s="4">
        <v>178.7</v>
      </c>
    </row>
    <row r="11" spans="1:12" ht="15">
      <c r="A11" t="s">
        <v>62</v>
      </c>
      <c r="B11" s="11">
        <v>117.4</v>
      </c>
      <c r="C11" s="11">
        <v>127.7</v>
      </c>
      <c r="D11" s="11">
        <v>141</v>
      </c>
      <c r="E11" s="11">
        <v>151.3</v>
      </c>
      <c r="F11" s="11">
        <v>161.9</v>
      </c>
      <c r="G11" s="11">
        <v>169.1</v>
      </c>
      <c r="H11" s="11">
        <v>176.6</v>
      </c>
      <c r="I11" s="11">
        <v>183.2</v>
      </c>
      <c r="J11" s="4">
        <v>187.5</v>
      </c>
      <c r="K11" s="4">
        <v>195.2</v>
      </c>
      <c r="L11" s="4">
        <v>202.3</v>
      </c>
    </row>
    <row r="12" spans="1:12" ht="15">
      <c r="A12" t="s">
        <v>63</v>
      </c>
      <c r="B12" s="11">
        <v>119.3</v>
      </c>
      <c r="C12" s="11">
        <v>125.9</v>
      </c>
      <c r="D12" s="11">
        <v>143.6</v>
      </c>
      <c r="E12" s="11">
        <v>153.7</v>
      </c>
      <c r="F12" s="11">
        <v>160.4</v>
      </c>
      <c r="G12" s="11">
        <v>164.6</v>
      </c>
      <c r="H12" s="11">
        <v>170.7</v>
      </c>
      <c r="I12" s="11">
        <v>177.1</v>
      </c>
      <c r="J12" s="4">
        <v>183.4</v>
      </c>
      <c r="K12" s="4">
        <v>189.4</v>
      </c>
      <c r="L12" s="4">
        <v>196.3</v>
      </c>
    </row>
    <row r="13" spans="2:9" ht="12.75">
      <c r="B13" s="10"/>
      <c r="C13" s="10"/>
      <c r="D13" s="10"/>
      <c r="E13" s="10"/>
      <c r="F13" s="10"/>
      <c r="G13" s="10"/>
      <c r="H13" s="10"/>
      <c r="I13" s="10"/>
    </row>
    <row r="14" spans="1:12" ht="12.75">
      <c r="A14" t="s">
        <v>65</v>
      </c>
      <c r="B14" s="1">
        <v>1989</v>
      </c>
      <c r="C14" s="1">
        <v>1990</v>
      </c>
      <c r="D14" s="1">
        <v>1991</v>
      </c>
      <c r="E14" s="1">
        <v>1992</v>
      </c>
      <c r="F14" s="1">
        <v>1993</v>
      </c>
      <c r="G14" s="1">
        <v>1994</v>
      </c>
      <c r="H14" s="1">
        <v>1995</v>
      </c>
      <c r="I14" s="1">
        <v>1996</v>
      </c>
      <c r="J14" s="1">
        <v>1997</v>
      </c>
      <c r="K14" s="1">
        <v>1998</v>
      </c>
      <c r="L14" s="1">
        <v>1999</v>
      </c>
    </row>
    <row r="15" spans="1:12" ht="12.75">
      <c r="A15" t="s">
        <v>58</v>
      </c>
      <c r="B15" s="10">
        <f aca="true" t="shared" si="0" ref="B15:B22">B5/$B5*100</f>
        <v>100</v>
      </c>
      <c r="C15" s="10">
        <f aca="true" t="shared" si="1" ref="C15:L15">C5/$B5*100</f>
        <v>106.05263157894737</v>
      </c>
      <c r="D15" s="10">
        <f t="shared" si="1"/>
        <v>113.94736842105264</v>
      </c>
      <c r="E15" s="10">
        <f t="shared" si="1"/>
        <v>121.66666666666666</v>
      </c>
      <c r="F15" s="10">
        <f t="shared" si="1"/>
        <v>126.92982456140349</v>
      </c>
      <c r="G15" s="10">
        <f t="shared" si="1"/>
        <v>131.31578947368422</v>
      </c>
      <c r="H15" s="10">
        <f t="shared" si="1"/>
        <v>133.6842105263158</v>
      </c>
      <c r="I15" s="10">
        <f>I5/$B5*100</f>
        <v>137.71929824561403</v>
      </c>
      <c r="J15" s="10">
        <f t="shared" si="1"/>
        <v>145.00000000000003</v>
      </c>
      <c r="K15" s="10">
        <f t="shared" si="1"/>
        <v>149.56140350877195</v>
      </c>
      <c r="L15" s="10">
        <f t="shared" si="1"/>
        <v>153.15789473684208</v>
      </c>
    </row>
    <row r="16" spans="1:12" ht="12.75">
      <c r="A16" t="s">
        <v>59</v>
      </c>
      <c r="B16" s="10">
        <f t="shared" si="0"/>
        <v>100</v>
      </c>
      <c r="C16" s="10">
        <f aca="true" t="shared" si="2" ref="C16:H16">C6/$B6*100</f>
        <v>101.99826238053866</v>
      </c>
      <c r="D16" s="10">
        <f t="shared" si="2"/>
        <v>106.95047784535188</v>
      </c>
      <c r="E16" s="10">
        <f t="shared" si="2"/>
        <v>112.42397914856647</v>
      </c>
      <c r="F16" s="10">
        <f t="shared" si="2"/>
        <v>111.29452649869678</v>
      </c>
      <c r="G16" s="10">
        <f t="shared" si="2"/>
        <v>114.24847958297133</v>
      </c>
      <c r="H16" s="10">
        <f t="shared" si="2"/>
        <v>116.07298001737621</v>
      </c>
      <c r="I16" s="10">
        <f>I6/$B6*100</f>
        <v>119.89574283231971</v>
      </c>
      <c r="J16" s="10">
        <f>J6/$B6*100</f>
        <v>122.76281494352739</v>
      </c>
      <c r="K16" s="10">
        <f>K6/$B6*100</f>
        <v>121.4596003475239</v>
      </c>
      <c r="L16" s="10">
        <f>L6/$B6*100</f>
        <v>116.24674196351002</v>
      </c>
    </row>
    <row r="17" spans="1:12" ht="12.75">
      <c r="A17" t="s">
        <v>60</v>
      </c>
      <c r="B17" s="10">
        <f t="shared" si="0"/>
        <v>100</v>
      </c>
      <c r="C17" s="10">
        <f aca="true" t="shared" si="3" ref="C17:L17">C7/$B7*100</f>
        <v>110.16365202411716</v>
      </c>
      <c r="D17" s="10">
        <f t="shared" si="3"/>
        <v>122.48062015503875</v>
      </c>
      <c r="E17" s="10">
        <f t="shared" si="3"/>
        <v>132.12747631352283</v>
      </c>
      <c r="F17" s="10">
        <f t="shared" si="3"/>
        <v>139.87941429801896</v>
      </c>
      <c r="G17" s="10">
        <f t="shared" si="3"/>
        <v>143.32472006890612</v>
      </c>
      <c r="H17" s="10">
        <f t="shared" si="3"/>
        <v>146.08096468561584</v>
      </c>
      <c r="I17" s="10">
        <f t="shared" si="3"/>
        <v>152.71317829457368</v>
      </c>
      <c r="J17" s="10">
        <f t="shared" si="3"/>
        <v>160.98191214470285</v>
      </c>
      <c r="K17" s="10">
        <f t="shared" si="3"/>
        <v>167.61412575366063</v>
      </c>
      <c r="L17" s="10">
        <f t="shared" si="3"/>
        <v>174.16020671834625</v>
      </c>
    </row>
    <row r="18" spans="1:12" ht="12.75">
      <c r="A18" t="s">
        <v>55</v>
      </c>
      <c r="B18" s="10">
        <f t="shared" si="0"/>
        <v>100</v>
      </c>
      <c r="C18" s="10">
        <f aca="true" t="shared" si="4" ref="C18:L18">C8/$B8*100</f>
        <v>111.78671655753038</v>
      </c>
      <c r="D18" s="10">
        <f t="shared" si="4"/>
        <v>120.11225444340505</v>
      </c>
      <c r="E18" s="10">
        <f t="shared" si="4"/>
        <v>123.5734331150608</v>
      </c>
      <c r="F18" s="10">
        <f t="shared" si="4"/>
        <v>133.39569691300278</v>
      </c>
      <c r="G18" s="10">
        <f t="shared" si="4"/>
        <v>139.47614593077643</v>
      </c>
      <c r="H18" s="10">
        <f t="shared" si="4"/>
        <v>146.67913938260057</v>
      </c>
      <c r="I18" s="10">
        <f t="shared" si="4"/>
        <v>154.06922357343308</v>
      </c>
      <c r="J18" s="10">
        <f t="shared" si="4"/>
        <v>169.41066417212346</v>
      </c>
      <c r="K18" s="10">
        <f t="shared" si="4"/>
        <v>177.82974742750233</v>
      </c>
      <c r="L18" s="10">
        <f t="shared" si="4"/>
        <v>192.79700654817583</v>
      </c>
    </row>
    <row r="19" spans="1:12" ht="12.75">
      <c r="A19" t="s">
        <v>56</v>
      </c>
      <c r="B19" s="10">
        <f t="shared" si="0"/>
        <v>100</v>
      </c>
      <c r="C19" s="10">
        <f aca="true" t="shared" si="5" ref="C19:L19">C9/$B9*100</f>
        <v>104.05844155844154</v>
      </c>
      <c r="D19" s="10">
        <f t="shared" si="5"/>
        <v>115.90909090909092</v>
      </c>
      <c r="E19" s="10">
        <f t="shared" si="5"/>
        <v>135.87662337662337</v>
      </c>
      <c r="F19" s="10">
        <f t="shared" si="5"/>
        <v>153.49025974025975</v>
      </c>
      <c r="G19" s="10">
        <f t="shared" si="5"/>
        <v>160.4707792207792</v>
      </c>
      <c r="H19" s="10">
        <f t="shared" si="5"/>
        <v>156.41233766233765</v>
      </c>
      <c r="I19" s="10">
        <f t="shared" si="5"/>
        <v>151.2987012987013</v>
      </c>
      <c r="J19" s="10">
        <f t="shared" si="5"/>
        <v>157.54870129870127</v>
      </c>
      <c r="K19" s="10">
        <f t="shared" si="5"/>
        <v>171.3474025974026</v>
      </c>
      <c r="L19" s="10">
        <f t="shared" si="5"/>
        <v>185.3084415584416</v>
      </c>
    </row>
    <row r="20" spans="1:12" ht="12.75">
      <c r="A20" t="s">
        <v>61</v>
      </c>
      <c r="B20" s="10">
        <f t="shared" si="0"/>
        <v>100</v>
      </c>
      <c r="C20" s="10">
        <f aca="true" t="shared" si="6" ref="C20:L20">C10/$B10*100</f>
        <v>107.11805555555556</v>
      </c>
      <c r="D20" s="10">
        <f t="shared" si="6"/>
        <v>117.62152777777777</v>
      </c>
      <c r="E20" s="10">
        <f t="shared" si="6"/>
        <v>124.91319444444444</v>
      </c>
      <c r="F20" s="10">
        <f t="shared" si="6"/>
        <v>131.42361111111111</v>
      </c>
      <c r="G20" s="10">
        <f t="shared" si="6"/>
        <v>134.89583333333331</v>
      </c>
      <c r="H20" s="10">
        <f t="shared" si="6"/>
        <v>138.28125</v>
      </c>
      <c r="I20" s="10">
        <f t="shared" si="6"/>
        <v>142.44791666666666</v>
      </c>
      <c r="J20" s="10">
        <f t="shared" si="6"/>
        <v>147.2222222222222</v>
      </c>
      <c r="K20" s="10">
        <f t="shared" si="6"/>
        <v>150.4340277777778</v>
      </c>
      <c r="L20" s="10">
        <f t="shared" si="6"/>
        <v>155.12152777777777</v>
      </c>
    </row>
    <row r="21" spans="1:12" ht="12.75">
      <c r="A21" t="s">
        <v>62</v>
      </c>
      <c r="B21" s="10">
        <f t="shared" si="0"/>
        <v>100</v>
      </c>
      <c r="C21" s="10">
        <f aca="true" t="shared" si="7" ref="C21:L21">C11/$B11*100</f>
        <v>108.77342419080067</v>
      </c>
      <c r="D21" s="10">
        <f t="shared" si="7"/>
        <v>120.1022146507666</v>
      </c>
      <c r="E21" s="10">
        <f t="shared" si="7"/>
        <v>128.8756388415673</v>
      </c>
      <c r="F21" s="10">
        <f t="shared" si="7"/>
        <v>137.9045996592845</v>
      </c>
      <c r="G21" s="10">
        <f t="shared" si="7"/>
        <v>144.03747870528107</v>
      </c>
      <c r="H21" s="10">
        <f t="shared" si="7"/>
        <v>150.42589437819422</v>
      </c>
      <c r="I21" s="10">
        <f t="shared" si="7"/>
        <v>156.04770017035773</v>
      </c>
      <c r="J21" s="10">
        <f t="shared" si="7"/>
        <v>159.71039182282794</v>
      </c>
      <c r="K21" s="10">
        <f t="shared" si="7"/>
        <v>166.26916524701872</v>
      </c>
      <c r="L21" s="10">
        <f t="shared" si="7"/>
        <v>172.3168654173765</v>
      </c>
    </row>
    <row r="22" spans="1:12" ht="12.75">
      <c r="A22" t="s">
        <v>63</v>
      </c>
      <c r="B22" s="10">
        <f t="shared" si="0"/>
        <v>100</v>
      </c>
      <c r="C22" s="10">
        <f aca="true" t="shared" si="8" ref="C22:L22">C12/$B12*100</f>
        <v>105.53227158424141</v>
      </c>
      <c r="D22" s="10">
        <f t="shared" si="8"/>
        <v>120.36881810561609</v>
      </c>
      <c r="E22" s="10">
        <f t="shared" si="8"/>
        <v>128.83487007544005</v>
      </c>
      <c r="F22" s="10">
        <f t="shared" si="8"/>
        <v>134.4509639564124</v>
      </c>
      <c r="G22" s="10">
        <f t="shared" si="8"/>
        <v>137.9715004191115</v>
      </c>
      <c r="H22" s="10">
        <f t="shared" si="8"/>
        <v>143.08466051969825</v>
      </c>
      <c r="I22" s="10">
        <f t="shared" si="8"/>
        <v>148.4492875104778</v>
      </c>
      <c r="J22" s="10">
        <f t="shared" si="8"/>
        <v>153.73009220452641</v>
      </c>
      <c r="K22" s="10">
        <f t="shared" si="8"/>
        <v>158.75943000838225</v>
      </c>
      <c r="L22" s="10">
        <f t="shared" si="8"/>
        <v>164.54316848281644</v>
      </c>
    </row>
  </sheetData>
  <sheetProtection/>
  <printOptions/>
  <pageMargins left="0.75" right="0.75" top="1" bottom="1" header="0.5" footer="0.5"/>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R30"/>
  <sheetViews>
    <sheetView zoomScalePageLayoutView="0" workbookViewId="0" topLeftCell="A7">
      <selection activeCell="B18" sqref="B18"/>
    </sheetView>
  </sheetViews>
  <sheetFormatPr defaultColWidth="9.140625" defaultRowHeight="12.75"/>
  <cols>
    <col min="1" max="1" width="16.28125" style="0" customWidth="1"/>
    <col min="2" max="2" width="76.7109375" style="0" customWidth="1"/>
  </cols>
  <sheetData>
    <row r="1" spans="1:2" ht="19.5">
      <c r="A1" s="105" t="s">
        <v>208</v>
      </c>
      <c r="B1" s="106"/>
    </row>
    <row r="2" spans="1:2" ht="15">
      <c r="A2" s="107" t="s">
        <v>209</v>
      </c>
      <c r="B2" s="106"/>
    </row>
    <row r="3" spans="1:2" ht="15.75">
      <c r="A3" s="108" t="s">
        <v>210</v>
      </c>
      <c r="B3" s="109" t="s">
        <v>211</v>
      </c>
    </row>
    <row r="4" spans="1:18" ht="33.75" customHeight="1">
      <c r="A4" t="s">
        <v>212</v>
      </c>
      <c r="B4" s="86" t="s">
        <v>280</v>
      </c>
      <c r="C4" s="68"/>
      <c r="D4" s="68"/>
      <c r="E4" s="68"/>
      <c r="F4" s="68"/>
      <c r="G4" s="68"/>
      <c r="H4" s="68"/>
      <c r="I4" s="68"/>
      <c r="J4" s="68"/>
      <c r="K4" s="68"/>
      <c r="L4" s="68"/>
      <c r="M4" s="68"/>
      <c r="N4" s="68"/>
      <c r="O4" s="68"/>
      <c r="P4" s="68"/>
      <c r="Q4" s="68"/>
      <c r="R4" s="68"/>
    </row>
    <row r="5" spans="1:18" ht="38.25" customHeight="1">
      <c r="A5" t="s">
        <v>213</v>
      </c>
      <c r="B5" s="110" t="s">
        <v>281</v>
      </c>
      <c r="C5" s="87"/>
      <c r="D5" s="87"/>
      <c r="E5" s="87"/>
      <c r="F5" s="87"/>
      <c r="G5" s="87"/>
      <c r="H5" s="87"/>
      <c r="I5" s="87"/>
      <c r="J5" s="87"/>
      <c r="K5" s="87"/>
      <c r="L5" s="87"/>
      <c r="M5" s="87"/>
      <c r="N5" s="87"/>
      <c r="O5" s="87"/>
      <c r="P5" s="87"/>
      <c r="Q5" s="87"/>
      <c r="R5" s="87"/>
    </row>
    <row r="6" spans="1:18" ht="54.75" customHeight="1">
      <c r="A6" t="s">
        <v>214</v>
      </c>
      <c r="B6" s="110" t="s">
        <v>282</v>
      </c>
      <c r="C6" s="68"/>
      <c r="D6" s="68"/>
      <c r="E6" s="68"/>
      <c r="F6" s="68"/>
      <c r="G6" s="68"/>
      <c r="H6" s="68"/>
      <c r="I6" s="68"/>
      <c r="J6" s="68"/>
      <c r="K6" s="68"/>
      <c r="L6" s="68"/>
      <c r="M6" s="68"/>
      <c r="N6" s="68"/>
      <c r="O6" s="68"/>
      <c r="P6" s="68"/>
      <c r="Q6" s="68"/>
      <c r="R6" s="68"/>
    </row>
    <row r="7" spans="1:18" ht="42" customHeight="1">
      <c r="A7" t="s">
        <v>215</v>
      </c>
      <c r="B7" s="110" t="s">
        <v>283</v>
      </c>
      <c r="C7" s="87"/>
      <c r="D7" s="87"/>
      <c r="E7" s="87"/>
      <c r="F7" s="87"/>
      <c r="G7" s="87"/>
      <c r="H7" s="87"/>
      <c r="I7" s="87"/>
      <c r="J7" s="87"/>
      <c r="K7" s="87"/>
      <c r="L7" s="87"/>
      <c r="M7" s="87"/>
      <c r="N7" s="87"/>
      <c r="O7" s="87"/>
      <c r="P7" s="87"/>
      <c r="Q7" s="87"/>
      <c r="R7" s="87"/>
    </row>
    <row r="8" spans="1:18" ht="28.5" customHeight="1">
      <c r="A8" t="s">
        <v>216</v>
      </c>
      <c r="B8" s="110" t="s">
        <v>284</v>
      </c>
      <c r="C8" s="86"/>
      <c r="D8" s="86"/>
      <c r="E8" s="86"/>
      <c r="F8" s="86"/>
      <c r="G8" s="68"/>
      <c r="H8" s="68"/>
      <c r="I8" s="68"/>
      <c r="J8" s="68"/>
      <c r="K8" s="68"/>
      <c r="L8" s="68"/>
      <c r="M8" s="68"/>
      <c r="N8" s="68"/>
      <c r="O8" s="68"/>
      <c r="P8" s="68"/>
      <c r="Q8" s="68"/>
      <c r="R8" s="68"/>
    </row>
    <row r="9" spans="1:18" ht="15" customHeight="1">
      <c r="A9" t="s">
        <v>217</v>
      </c>
      <c r="B9" s="86" t="s">
        <v>285</v>
      </c>
      <c r="C9" s="68"/>
      <c r="D9" s="68"/>
      <c r="E9" s="68"/>
      <c r="F9" s="68"/>
      <c r="G9" s="68"/>
      <c r="H9" s="68"/>
      <c r="I9" s="68"/>
      <c r="J9" s="68"/>
      <c r="K9" s="68"/>
      <c r="L9" s="68"/>
      <c r="M9" s="68"/>
      <c r="N9" s="68"/>
      <c r="O9" s="68"/>
      <c r="P9" s="68"/>
      <c r="Q9" s="68"/>
      <c r="R9" s="68"/>
    </row>
    <row r="10" spans="1:18" ht="57.75" customHeight="1">
      <c r="A10" t="s">
        <v>218</v>
      </c>
      <c r="B10" s="86" t="s">
        <v>286</v>
      </c>
      <c r="C10" s="87"/>
      <c r="D10" s="87"/>
      <c r="E10" s="87"/>
      <c r="F10" s="87"/>
      <c r="G10" s="87"/>
      <c r="H10" s="87"/>
      <c r="I10" s="87"/>
      <c r="J10" s="87"/>
      <c r="K10" s="87"/>
      <c r="L10" s="87"/>
      <c r="M10" s="87"/>
      <c r="N10" s="87"/>
      <c r="O10" s="87"/>
      <c r="P10" s="87"/>
      <c r="Q10" s="87"/>
      <c r="R10" s="87"/>
    </row>
    <row r="11" spans="1:18" ht="18" customHeight="1">
      <c r="A11" t="s">
        <v>219</v>
      </c>
      <c r="B11" s="68" t="s">
        <v>287</v>
      </c>
      <c r="C11" s="87"/>
      <c r="D11" s="87"/>
      <c r="E11" s="87"/>
      <c r="F11" s="87"/>
      <c r="G11" s="87"/>
      <c r="H11" s="87"/>
      <c r="I11" s="87"/>
      <c r="J11" s="87"/>
      <c r="K11" s="87"/>
      <c r="L11" s="87"/>
      <c r="M11" s="87"/>
      <c r="N11" s="87"/>
      <c r="O11" s="87"/>
      <c r="P11" s="87"/>
      <c r="Q11" s="87"/>
      <c r="R11" s="87"/>
    </row>
    <row r="12" spans="1:18" ht="58.5" customHeight="1">
      <c r="A12" t="s">
        <v>220</v>
      </c>
      <c r="B12" s="86" t="s">
        <v>288</v>
      </c>
      <c r="C12" s="68"/>
      <c r="D12" s="68"/>
      <c r="E12" s="68"/>
      <c r="F12" s="68"/>
      <c r="G12" s="68"/>
      <c r="H12" s="68"/>
      <c r="I12" s="68"/>
      <c r="J12" s="68"/>
      <c r="K12" s="68"/>
      <c r="L12" s="68"/>
      <c r="M12" s="68"/>
      <c r="N12" s="68"/>
      <c r="O12" s="68"/>
      <c r="P12" s="68"/>
      <c r="Q12" s="68"/>
      <c r="R12" s="68"/>
    </row>
    <row r="13" spans="1:18" ht="27" customHeight="1">
      <c r="A13" t="s">
        <v>221</v>
      </c>
      <c r="B13" s="142" t="s">
        <v>289</v>
      </c>
      <c r="C13" s="87"/>
      <c r="D13" s="87"/>
      <c r="E13" s="87"/>
      <c r="F13" s="87"/>
      <c r="G13" s="87"/>
      <c r="H13" s="87"/>
      <c r="I13" s="87"/>
      <c r="J13" s="87"/>
      <c r="K13" s="87"/>
      <c r="L13" s="87"/>
      <c r="M13" s="87"/>
      <c r="N13" s="87"/>
      <c r="O13" s="87"/>
      <c r="P13" s="87"/>
      <c r="Q13" s="87"/>
      <c r="R13" s="87"/>
    </row>
    <row r="14" spans="1:18" ht="12.75">
      <c r="A14" t="s">
        <v>224</v>
      </c>
      <c r="B14" s="142" t="s">
        <v>290</v>
      </c>
      <c r="C14" s="68"/>
      <c r="D14" s="68"/>
      <c r="E14" s="68"/>
      <c r="F14" s="68"/>
      <c r="G14" s="68"/>
      <c r="H14" s="68"/>
      <c r="I14" s="68"/>
      <c r="J14" s="68"/>
      <c r="K14" s="68"/>
      <c r="L14" s="68"/>
      <c r="M14" s="68"/>
      <c r="N14" s="68"/>
      <c r="O14" s="68"/>
      <c r="P14" s="68"/>
      <c r="Q14" s="68"/>
      <c r="R14" s="68"/>
    </row>
    <row r="15" spans="1:18" ht="25.5">
      <c r="A15" t="s">
        <v>225</v>
      </c>
      <c r="B15" s="142" t="s">
        <v>275</v>
      </c>
      <c r="C15" s="89"/>
      <c r="D15" s="89"/>
      <c r="E15" s="89"/>
      <c r="F15" s="89"/>
      <c r="G15" s="89"/>
      <c r="H15" s="89"/>
      <c r="I15" s="89"/>
      <c r="J15" s="89"/>
      <c r="K15" s="89"/>
      <c r="L15" s="89"/>
      <c r="M15" s="89"/>
      <c r="N15" s="89"/>
      <c r="O15" s="89"/>
      <c r="P15" s="88"/>
      <c r="Q15" s="68"/>
      <c r="R15" s="68"/>
    </row>
    <row r="16" spans="1:18" ht="12" customHeight="1">
      <c r="A16" t="s">
        <v>226</v>
      </c>
      <c r="B16" s="142" t="s">
        <v>276</v>
      </c>
      <c r="C16" s="87"/>
      <c r="D16" s="87"/>
      <c r="E16" s="87"/>
      <c r="F16" s="87"/>
      <c r="G16" s="87"/>
      <c r="H16" s="87"/>
      <c r="I16" s="87"/>
      <c r="J16" s="87"/>
      <c r="K16" s="87"/>
      <c r="L16" s="87"/>
      <c r="M16" s="87"/>
      <c r="N16" s="87"/>
      <c r="O16" s="87"/>
      <c r="P16" s="68"/>
      <c r="Q16" s="68"/>
      <c r="R16" s="68"/>
    </row>
    <row r="17" spans="1:2" ht="12.75">
      <c r="A17" t="s">
        <v>227</v>
      </c>
      <c r="B17" s="142" t="s">
        <v>277</v>
      </c>
    </row>
    <row r="18" spans="1:2" ht="25.5">
      <c r="A18" t="s">
        <v>228</v>
      </c>
      <c r="B18" s="142" t="s">
        <v>278</v>
      </c>
    </row>
    <row r="19" spans="1:2" ht="51">
      <c r="A19" t="s">
        <v>229</v>
      </c>
      <c r="B19" s="142" t="s">
        <v>279</v>
      </c>
    </row>
    <row r="20" spans="1:2" ht="25.5">
      <c r="A20" t="s">
        <v>294</v>
      </c>
      <c r="B20" s="142" t="s">
        <v>295</v>
      </c>
    </row>
    <row r="21" spans="1:2" ht="38.25">
      <c r="A21" t="s">
        <v>296</v>
      </c>
      <c r="B21" s="142" t="s">
        <v>355</v>
      </c>
    </row>
    <row r="22" spans="1:2" ht="25.5">
      <c r="A22" t="s">
        <v>297</v>
      </c>
      <c r="B22" s="142" t="s">
        <v>339</v>
      </c>
    </row>
    <row r="23" spans="1:2" ht="25.5">
      <c r="A23" t="s">
        <v>298</v>
      </c>
      <c r="B23" s="142" t="s">
        <v>356</v>
      </c>
    </row>
    <row r="24" spans="1:2" ht="12.75">
      <c r="A24" t="s">
        <v>299</v>
      </c>
      <c r="B24" s="142" t="s">
        <v>357</v>
      </c>
    </row>
    <row r="25" spans="1:2" ht="25.5">
      <c r="A25" t="s">
        <v>300</v>
      </c>
      <c r="B25" s="142" t="s">
        <v>358</v>
      </c>
    </row>
    <row r="26" spans="1:2" ht="25.5">
      <c r="A26" t="s">
        <v>337</v>
      </c>
      <c r="B26" s="142" t="s">
        <v>156</v>
      </c>
    </row>
    <row r="27" spans="1:2" ht="25.5">
      <c r="A27" t="s">
        <v>338</v>
      </c>
      <c r="B27" s="142" t="s">
        <v>339</v>
      </c>
    </row>
    <row r="28" spans="1:2" ht="12.75">
      <c r="A28" t="s">
        <v>343</v>
      </c>
      <c r="B28" s="50" t="s">
        <v>359</v>
      </c>
    </row>
    <row r="29" spans="1:2" ht="12.75">
      <c r="A29" t="s">
        <v>344</v>
      </c>
      <c r="B29" s="50" t="s">
        <v>360</v>
      </c>
    </row>
    <row r="30" spans="1:2" ht="12.75">
      <c r="A30" t="s">
        <v>345</v>
      </c>
      <c r="B30" s="50" t="s">
        <v>361</v>
      </c>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AB47"/>
  <sheetViews>
    <sheetView zoomScale="80" zoomScaleNormal="80" zoomScalePageLayoutView="0" workbookViewId="0" topLeftCell="A1">
      <pane xSplit="1" ySplit="6" topLeftCell="L16" activePane="bottomRight" state="frozen"/>
      <selection pane="topLeft" activeCell="Y33" sqref="Y33"/>
      <selection pane="topRight" activeCell="Y33" sqref="Y33"/>
      <selection pane="bottomLeft" activeCell="Y33" sqref="Y33"/>
      <selection pane="bottomRight" activeCell="A1" sqref="A1"/>
    </sheetView>
  </sheetViews>
  <sheetFormatPr defaultColWidth="9.140625" defaultRowHeight="12.75"/>
  <cols>
    <col min="1" max="1" width="54.00390625" style="68" customWidth="1"/>
    <col min="2" max="2" width="11.421875" style="68" customWidth="1"/>
    <col min="3" max="3" width="14.140625" style="68" customWidth="1"/>
    <col min="4" max="22" width="11.421875" style="68" customWidth="1"/>
    <col min="23" max="23" width="9.140625" style="68" customWidth="1"/>
    <col min="24" max="24" width="10.7109375" style="68" customWidth="1"/>
    <col min="25" max="16384" width="9.140625" style="68" customWidth="1"/>
  </cols>
  <sheetData>
    <row r="1" spans="1:12" ht="16.5">
      <c r="A1" s="66" t="s">
        <v>194</v>
      </c>
      <c r="B1" s="67"/>
      <c r="C1" s="67"/>
      <c r="D1" s="67"/>
      <c r="E1" s="67"/>
      <c r="F1" s="67"/>
      <c r="G1" s="67"/>
      <c r="H1" s="67"/>
      <c r="I1" s="67"/>
      <c r="J1" s="67"/>
      <c r="K1" s="67"/>
      <c r="L1" s="67"/>
    </row>
    <row r="2" spans="1:12" ht="15">
      <c r="A2" s="111" t="s">
        <v>222</v>
      </c>
      <c r="B2" s="67"/>
      <c r="C2" s="67"/>
      <c r="D2" s="67"/>
      <c r="E2" s="67"/>
      <c r="F2" s="67"/>
      <c r="G2" s="67"/>
      <c r="H2" s="67"/>
      <c r="I2" s="67"/>
      <c r="J2" s="67"/>
      <c r="K2" s="67"/>
      <c r="L2" s="67"/>
    </row>
    <row r="3" spans="1:12" ht="15">
      <c r="A3" s="112" t="s">
        <v>223</v>
      </c>
      <c r="B3" s="67"/>
      <c r="C3" s="67"/>
      <c r="D3" s="67"/>
      <c r="E3" s="67"/>
      <c r="F3" s="67"/>
      <c r="G3" s="67"/>
      <c r="H3" s="67"/>
      <c r="I3" s="67"/>
      <c r="J3" s="67"/>
      <c r="K3" s="67"/>
      <c r="L3" s="67"/>
    </row>
    <row r="4" spans="1:22" s="67" customFormat="1" ht="15">
      <c r="A4" s="113" t="s">
        <v>364</v>
      </c>
      <c r="B4" s="70"/>
      <c r="C4" s="70"/>
      <c r="D4" s="70"/>
      <c r="E4" s="70"/>
      <c r="F4" s="70"/>
      <c r="L4" s="70"/>
      <c r="M4" s="70"/>
      <c r="N4" s="70"/>
      <c r="O4" s="70"/>
      <c r="P4" s="70"/>
      <c r="Q4" s="70"/>
      <c r="R4" s="70"/>
      <c r="S4" s="70"/>
      <c r="T4" s="70"/>
      <c r="U4" s="70"/>
      <c r="V4" s="70"/>
    </row>
    <row r="5" spans="1:22" ht="31.5">
      <c r="A5" s="71" t="s">
        <v>267</v>
      </c>
      <c r="B5" s="72" t="s">
        <v>249</v>
      </c>
      <c r="C5" s="95" t="s">
        <v>265</v>
      </c>
      <c r="D5" s="72" t="s">
        <v>77</v>
      </c>
      <c r="E5" s="72" t="s">
        <v>86</v>
      </c>
      <c r="F5" s="72" t="s">
        <v>250</v>
      </c>
      <c r="G5" s="72" t="s">
        <v>251</v>
      </c>
      <c r="H5" s="72" t="s">
        <v>252</v>
      </c>
      <c r="I5" s="72" t="s">
        <v>253</v>
      </c>
      <c r="J5" s="73" t="s">
        <v>254</v>
      </c>
      <c r="K5" s="72" t="s">
        <v>255</v>
      </c>
      <c r="L5" s="72" t="s">
        <v>256</v>
      </c>
      <c r="M5" s="72" t="s">
        <v>257</v>
      </c>
      <c r="N5" s="72" t="s">
        <v>258</v>
      </c>
      <c r="O5" s="72" t="s">
        <v>259</v>
      </c>
      <c r="P5" s="72" t="s">
        <v>260</v>
      </c>
      <c r="Q5" s="72" t="s">
        <v>261</v>
      </c>
      <c r="R5" s="72" t="s">
        <v>262</v>
      </c>
      <c r="S5" s="72" t="s">
        <v>362</v>
      </c>
      <c r="T5" s="72" t="s">
        <v>363</v>
      </c>
      <c r="U5" s="72" t="s">
        <v>263</v>
      </c>
      <c r="V5" s="72" t="s">
        <v>264</v>
      </c>
    </row>
    <row r="6" spans="1:22" ht="15.75">
      <c r="A6" s="71" t="s">
        <v>90</v>
      </c>
      <c r="B6" s="70"/>
      <c r="C6" s="70"/>
      <c r="D6" s="70"/>
      <c r="E6" s="70"/>
      <c r="F6" s="114"/>
      <c r="G6" s="70"/>
      <c r="H6" s="70"/>
      <c r="I6" s="114"/>
      <c r="J6" s="114"/>
      <c r="K6" s="114"/>
      <c r="L6" s="114"/>
      <c r="M6" s="114"/>
      <c r="N6" s="83"/>
      <c r="O6" s="83"/>
      <c r="P6" s="83"/>
      <c r="Q6" s="83"/>
      <c r="R6" s="83"/>
      <c r="S6" s="83"/>
      <c r="T6" s="83"/>
      <c r="U6" s="83"/>
      <c r="V6" s="114" t="s">
        <v>51</v>
      </c>
    </row>
    <row r="7" spans="1:22" ht="22.5" customHeight="1">
      <c r="A7" s="71" t="s">
        <v>248</v>
      </c>
      <c r="B7" s="70" t="s">
        <v>54</v>
      </c>
      <c r="C7" s="70"/>
      <c r="D7" s="70"/>
      <c r="E7" s="70"/>
      <c r="F7" s="70"/>
      <c r="G7" s="70"/>
      <c r="H7" s="70"/>
      <c r="I7" s="70"/>
      <c r="J7" s="70"/>
      <c r="K7" s="70"/>
      <c r="L7" s="70"/>
      <c r="M7" s="83"/>
      <c r="N7" s="83"/>
      <c r="O7" s="83"/>
      <c r="P7" s="83"/>
      <c r="Q7" s="83"/>
      <c r="R7" s="83"/>
      <c r="S7" s="83"/>
      <c r="T7" s="83"/>
      <c r="U7" s="83"/>
      <c r="V7" s="83"/>
    </row>
    <row r="8" spans="1:22" ht="18" customHeight="1">
      <c r="A8" s="115" t="s">
        <v>235</v>
      </c>
      <c r="B8" s="70"/>
      <c r="C8" s="70"/>
      <c r="D8" s="70"/>
      <c r="E8" s="70"/>
      <c r="F8" s="70"/>
      <c r="G8" s="70"/>
      <c r="H8" s="70"/>
      <c r="I8" s="70"/>
      <c r="J8" s="70"/>
      <c r="K8" s="70"/>
      <c r="L8" s="70"/>
      <c r="M8" s="83"/>
      <c r="N8" s="83"/>
      <c r="O8" s="83"/>
      <c r="P8" s="83"/>
      <c r="Q8" s="83"/>
      <c r="R8" s="83"/>
      <c r="S8" s="83"/>
      <c r="T8" s="83"/>
      <c r="U8" s="83"/>
      <c r="V8" s="83"/>
    </row>
    <row r="9" spans="1:22" ht="15">
      <c r="A9" s="116" t="s">
        <v>236</v>
      </c>
      <c r="B9" s="117">
        <v>38.02695744680851</v>
      </c>
      <c r="C9" s="118">
        <v>3</v>
      </c>
      <c r="D9" s="118">
        <v>43</v>
      </c>
      <c r="E9" s="70">
        <v>73</v>
      </c>
      <c r="F9" s="70">
        <v>70</v>
      </c>
      <c r="G9" s="80">
        <v>95</v>
      </c>
      <c r="H9" s="80">
        <v>146</v>
      </c>
      <c r="I9" s="80">
        <v>132</v>
      </c>
      <c r="J9" s="80">
        <v>166</v>
      </c>
      <c r="K9" s="80">
        <v>258</v>
      </c>
      <c r="L9" s="80">
        <v>207</v>
      </c>
      <c r="M9" s="80">
        <v>45</v>
      </c>
      <c r="N9" s="80">
        <v>47</v>
      </c>
      <c r="O9" s="80">
        <v>101</v>
      </c>
      <c r="P9" s="80">
        <v>76</v>
      </c>
      <c r="Q9" s="80">
        <f>556-SUM(Q10:Q11)-141</f>
        <v>184</v>
      </c>
      <c r="R9" s="80">
        <v>320</v>
      </c>
      <c r="S9" s="82">
        <v>184</v>
      </c>
      <c r="T9" s="82">
        <v>158</v>
      </c>
      <c r="U9" s="82">
        <v>145</v>
      </c>
      <c r="V9" s="82">
        <v>107</v>
      </c>
    </row>
    <row r="10" spans="1:22" ht="15">
      <c r="A10" s="116" t="s">
        <v>230</v>
      </c>
      <c r="B10" s="119" t="s">
        <v>39</v>
      </c>
      <c r="C10" s="120">
        <v>0</v>
      </c>
      <c r="D10" s="120">
        <v>0</v>
      </c>
      <c r="E10" s="120">
        <v>0</v>
      </c>
      <c r="F10" s="120">
        <v>0</v>
      </c>
      <c r="G10" s="120">
        <v>0</v>
      </c>
      <c r="H10" s="120">
        <v>0</v>
      </c>
      <c r="I10" s="120">
        <v>0</v>
      </c>
      <c r="J10" s="80">
        <v>22</v>
      </c>
      <c r="K10" s="80">
        <v>30</v>
      </c>
      <c r="L10" s="80">
        <v>30</v>
      </c>
      <c r="M10" s="80">
        <v>152</v>
      </c>
      <c r="N10" s="80">
        <v>242</v>
      </c>
      <c r="O10" s="80">
        <v>193</v>
      </c>
      <c r="P10" s="80">
        <v>232</v>
      </c>
      <c r="Q10" s="80">
        <v>217</v>
      </c>
      <c r="R10" s="80">
        <v>114</v>
      </c>
      <c r="S10" s="82">
        <v>74</v>
      </c>
      <c r="T10" s="82">
        <v>17</v>
      </c>
      <c r="U10" s="82">
        <v>12</v>
      </c>
      <c r="V10" s="82">
        <v>4</v>
      </c>
    </row>
    <row r="11" spans="1:22" ht="15">
      <c r="A11" s="116" t="s">
        <v>237</v>
      </c>
      <c r="B11" s="117">
        <v>1</v>
      </c>
      <c r="C11" s="120">
        <v>0</v>
      </c>
      <c r="D11" s="120">
        <v>0</v>
      </c>
      <c r="E11" s="120">
        <v>0</v>
      </c>
      <c r="F11" s="120">
        <v>0</v>
      </c>
      <c r="G11" s="120">
        <v>0</v>
      </c>
      <c r="H11" s="120">
        <v>0</v>
      </c>
      <c r="I11" s="120">
        <v>0</v>
      </c>
      <c r="J11" s="120">
        <v>30</v>
      </c>
      <c r="K11" s="120">
        <v>31</v>
      </c>
      <c r="L11" s="120">
        <v>29</v>
      </c>
      <c r="M11" s="120">
        <v>18</v>
      </c>
      <c r="N11" s="120">
        <v>12</v>
      </c>
      <c r="O11" s="120">
        <v>10</v>
      </c>
      <c r="P11" s="120">
        <v>8</v>
      </c>
      <c r="Q11" s="120">
        <v>14</v>
      </c>
      <c r="R11" s="120">
        <v>0</v>
      </c>
      <c r="S11" s="118">
        <v>6.933</v>
      </c>
      <c r="T11" s="118">
        <v>5.332</v>
      </c>
      <c r="U11" s="118">
        <v>7.866</v>
      </c>
      <c r="V11" s="118">
        <v>13.082</v>
      </c>
    </row>
    <row r="12" spans="1:22" ht="15">
      <c r="A12" s="121" t="s">
        <v>0</v>
      </c>
      <c r="B12" s="117">
        <v>39.02695744680851</v>
      </c>
      <c r="C12" s="82">
        <v>3</v>
      </c>
      <c r="D12" s="117">
        <v>43</v>
      </c>
      <c r="E12" s="70">
        <v>73</v>
      </c>
      <c r="F12" s="70">
        <v>70</v>
      </c>
      <c r="G12" s="80">
        <v>95</v>
      </c>
      <c r="H12" s="80">
        <v>146</v>
      </c>
      <c r="I12" s="80">
        <v>132</v>
      </c>
      <c r="J12" s="80">
        <v>218</v>
      </c>
      <c r="K12" s="80">
        <v>319</v>
      </c>
      <c r="L12" s="80">
        <v>266</v>
      </c>
      <c r="M12" s="80">
        <v>215</v>
      </c>
      <c r="N12" s="80">
        <v>301</v>
      </c>
      <c r="O12" s="80">
        <v>304</v>
      </c>
      <c r="P12" s="80">
        <v>316</v>
      </c>
      <c r="Q12" s="80">
        <f>SUM(Q9:Q11)</f>
        <v>415</v>
      </c>
      <c r="R12" s="80">
        <v>434</v>
      </c>
      <c r="S12" s="82">
        <v>264.933</v>
      </c>
      <c r="T12" s="82">
        <v>180</v>
      </c>
      <c r="U12" s="82">
        <v>165</v>
      </c>
      <c r="V12" s="82">
        <v>124.082</v>
      </c>
    </row>
    <row r="13" spans="1:22" ht="21" customHeight="1">
      <c r="A13" s="115" t="s">
        <v>159</v>
      </c>
      <c r="B13" s="70"/>
      <c r="C13" s="80"/>
      <c r="D13" s="70"/>
      <c r="E13" s="70"/>
      <c r="F13" s="70"/>
      <c r="G13" s="80"/>
      <c r="H13" s="80"/>
      <c r="I13" s="80"/>
      <c r="J13" s="80"/>
      <c r="K13" s="80"/>
      <c r="L13" s="80"/>
      <c r="M13" s="80"/>
      <c r="N13" s="80"/>
      <c r="O13" s="80"/>
      <c r="P13" s="80"/>
      <c r="Q13" s="80"/>
      <c r="R13" s="80"/>
      <c r="S13" s="82"/>
      <c r="T13" s="82"/>
      <c r="U13" s="82"/>
      <c r="V13" s="82"/>
    </row>
    <row r="14" spans="1:22" ht="15">
      <c r="A14" s="116" t="s">
        <v>231</v>
      </c>
      <c r="B14" s="117">
        <v>57.016999999999996</v>
      </c>
      <c r="C14" s="118">
        <v>45</v>
      </c>
      <c r="D14" s="118">
        <v>63</v>
      </c>
      <c r="E14" s="70">
        <v>76</v>
      </c>
      <c r="F14" s="80">
        <v>80</v>
      </c>
      <c r="G14" s="80">
        <v>67</v>
      </c>
      <c r="H14" s="80">
        <v>92</v>
      </c>
      <c r="I14" s="80">
        <v>88</v>
      </c>
      <c r="J14" s="80">
        <v>73</v>
      </c>
      <c r="K14" s="80">
        <v>75</v>
      </c>
      <c r="L14" s="80">
        <v>101</v>
      </c>
      <c r="M14" s="80">
        <v>69</v>
      </c>
      <c r="N14" s="80">
        <v>75</v>
      </c>
      <c r="O14" s="80">
        <v>73</v>
      </c>
      <c r="P14" s="80">
        <v>78</v>
      </c>
      <c r="Q14" s="80">
        <v>79</v>
      </c>
      <c r="R14" s="80">
        <v>73</v>
      </c>
      <c r="S14" s="82">
        <v>92.745</v>
      </c>
      <c r="T14" s="82">
        <v>96</v>
      </c>
      <c r="U14" s="82">
        <v>86.586542</v>
      </c>
      <c r="V14" s="82">
        <v>95.838</v>
      </c>
    </row>
    <row r="15" spans="1:22" ht="15">
      <c r="A15" s="116" t="s">
        <v>238</v>
      </c>
      <c r="B15" s="117">
        <v>45.314042553191484</v>
      </c>
      <c r="C15" s="118">
        <v>78</v>
      </c>
      <c r="D15" s="118">
        <v>114</v>
      </c>
      <c r="E15" s="70">
        <v>123</v>
      </c>
      <c r="F15" s="70">
        <v>153</v>
      </c>
      <c r="G15" s="80">
        <v>126</v>
      </c>
      <c r="H15" s="80">
        <v>140</v>
      </c>
      <c r="I15" s="80">
        <v>140</v>
      </c>
      <c r="J15" s="80">
        <v>114</v>
      </c>
      <c r="K15" s="80">
        <v>111</v>
      </c>
      <c r="L15" s="80">
        <v>105</v>
      </c>
      <c r="M15" s="80">
        <v>85</v>
      </c>
      <c r="N15" s="80">
        <v>77</v>
      </c>
      <c r="O15" s="80">
        <v>85</v>
      </c>
      <c r="P15" s="80">
        <v>71</v>
      </c>
      <c r="Q15" s="80">
        <v>72</v>
      </c>
      <c r="R15" s="80">
        <v>115</v>
      </c>
      <c r="S15" s="82">
        <v>118.746</v>
      </c>
      <c r="T15" s="82">
        <v>128.947</v>
      </c>
      <c r="U15" s="82">
        <v>201.299</v>
      </c>
      <c r="V15" s="82">
        <v>171.561</v>
      </c>
    </row>
    <row r="16" spans="1:22" ht="15">
      <c r="A16" s="116" t="s">
        <v>84</v>
      </c>
      <c r="B16" s="122" t="s">
        <v>42</v>
      </c>
      <c r="C16" s="120">
        <v>0</v>
      </c>
      <c r="D16" s="120">
        <v>0</v>
      </c>
      <c r="E16" s="123">
        <v>0</v>
      </c>
      <c r="F16" s="124">
        <v>0</v>
      </c>
      <c r="G16" s="124">
        <v>0</v>
      </c>
      <c r="H16" s="124">
        <v>0</v>
      </c>
      <c r="I16" s="124">
        <v>0</v>
      </c>
      <c r="J16" s="124">
        <v>0</v>
      </c>
      <c r="K16" s="124">
        <v>0</v>
      </c>
      <c r="L16" s="124">
        <v>0</v>
      </c>
      <c r="M16" s="124">
        <v>0</v>
      </c>
      <c r="N16" s="80">
        <v>32</v>
      </c>
      <c r="O16" s="80">
        <v>21</v>
      </c>
      <c r="P16" s="80">
        <v>18</v>
      </c>
      <c r="Q16" s="80">
        <v>18</v>
      </c>
      <c r="R16" s="80">
        <v>18</v>
      </c>
      <c r="S16" s="82">
        <v>33.475</v>
      </c>
      <c r="T16" s="82">
        <v>53</v>
      </c>
      <c r="U16" s="82">
        <v>59.77477</v>
      </c>
      <c r="V16" s="82">
        <v>61.257999999999996</v>
      </c>
    </row>
    <row r="17" spans="1:22" ht="15">
      <c r="A17" s="116" t="s">
        <v>232</v>
      </c>
      <c r="B17" s="119">
        <v>25</v>
      </c>
      <c r="C17" s="118">
        <v>26</v>
      </c>
      <c r="D17" s="118">
        <v>26</v>
      </c>
      <c r="E17" s="70">
        <v>27</v>
      </c>
      <c r="F17" s="70">
        <v>22</v>
      </c>
      <c r="G17" s="80">
        <v>25</v>
      </c>
      <c r="H17" s="80">
        <v>28</v>
      </c>
      <c r="I17" s="80">
        <v>35</v>
      </c>
      <c r="J17" s="80">
        <v>32</v>
      </c>
      <c r="K17" s="80">
        <v>32</v>
      </c>
      <c r="L17" s="80">
        <v>36</v>
      </c>
      <c r="M17" s="80">
        <v>54</v>
      </c>
      <c r="N17" s="80">
        <v>57</v>
      </c>
      <c r="O17" s="80">
        <v>59</v>
      </c>
      <c r="P17" s="80">
        <v>68</v>
      </c>
      <c r="Q17" s="80">
        <v>80</v>
      </c>
      <c r="R17" s="80">
        <v>73</v>
      </c>
      <c r="S17" s="82">
        <v>109.976</v>
      </c>
      <c r="T17" s="82">
        <v>121.561</v>
      </c>
      <c r="U17" s="82">
        <v>121.49</v>
      </c>
      <c r="V17" s="82">
        <v>130.039</v>
      </c>
    </row>
    <row r="18" spans="1:22" ht="15">
      <c r="A18" s="121" t="s">
        <v>0</v>
      </c>
      <c r="B18" s="125">
        <f>SUM(B14:B17)</f>
        <v>127.33104255319148</v>
      </c>
      <c r="C18" s="118">
        <v>149</v>
      </c>
      <c r="D18" s="125">
        <v>203</v>
      </c>
      <c r="E18" s="70">
        <v>226</v>
      </c>
      <c r="F18" s="70">
        <v>255</v>
      </c>
      <c r="G18" s="80">
        <v>218</v>
      </c>
      <c r="H18" s="80">
        <v>260</v>
      </c>
      <c r="I18" s="80">
        <v>263</v>
      </c>
      <c r="J18" s="80">
        <v>219</v>
      </c>
      <c r="K18" s="80">
        <v>218</v>
      </c>
      <c r="L18" s="80">
        <v>242</v>
      </c>
      <c r="M18" s="80">
        <v>208</v>
      </c>
      <c r="N18" s="80">
        <v>241</v>
      </c>
      <c r="O18" s="80">
        <v>238</v>
      </c>
      <c r="P18" s="80">
        <v>235</v>
      </c>
      <c r="Q18" s="80">
        <f>SUM(Q14:Q17)</f>
        <v>249</v>
      </c>
      <c r="R18" s="80">
        <v>279</v>
      </c>
      <c r="S18" s="82">
        <v>355</v>
      </c>
      <c r="T18" s="82">
        <v>400</v>
      </c>
      <c r="U18" s="82">
        <v>469</v>
      </c>
      <c r="V18" s="82">
        <v>458.69599999999997</v>
      </c>
    </row>
    <row r="19" spans="1:23" s="76" customFormat="1" ht="15" customHeight="1">
      <c r="A19" s="71" t="s">
        <v>91</v>
      </c>
      <c r="B19" s="126">
        <v>166.358</v>
      </c>
      <c r="C19" s="127">
        <f>SUM(C12,C18)</f>
        <v>152</v>
      </c>
      <c r="D19" s="128">
        <f>SUM(D12,D18)</f>
        <v>246</v>
      </c>
      <c r="E19" s="129">
        <f aca="true" t="shared" si="0" ref="E19:V19">SUM(E12,E18)</f>
        <v>299</v>
      </c>
      <c r="F19" s="129">
        <f t="shared" si="0"/>
        <v>325</v>
      </c>
      <c r="G19" s="130">
        <f t="shared" si="0"/>
        <v>313</v>
      </c>
      <c r="H19" s="130">
        <f t="shared" si="0"/>
        <v>406</v>
      </c>
      <c r="I19" s="130">
        <f t="shared" si="0"/>
        <v>395</v>
      </c>
      <c r="J19" s="130">
        <f t="shared" si="0"/>
        <v>437</v>
      </c>
      <c r="K19" s="130">
        <f t="shared" si="0"/>
        <v>537</v>
      </c>
      <c r="L19" s="130">
        <f t="shared" si="0"/>
        <v>508</v>
      </c>
      <c r="M19" s="130">
        <f t="shared" si="0"/>
        <v>423</v>
      </c>
      <c r="N19" s="130">
        <f t="shared" si="0"/>
        <v>542</v>
      </c>
      <c r="O19" s="130">
        <f t="shared" si="0"/>
        <v>542</v>
      </c>
      <c r="P19" s="130">
        <f t="shared" si="0"/>
        <v>551</v>
      </c>
      <c r="Q19" s="130">
        <f t="shared" si="0"/>
        <v>664</v>
      </c>
      <c r="R19" s="130">
        <f t="shared" si="0"/>
        <v>713</v>
      </c>
      <c r="S19" s="127">
        <f t="shared" si="0"/>
        <v>619.933</v>
      </c>
      <c r="T19" s="127">
        <f t="shared" si="0"/>
        <v>580</v>
      </c>
      <c r="U19" s="127">
        <f t="shared" si="0"/>
        <v>634</v>
      </c>
      <c r="V19" s="127">
        <f t="shared" si="0"/>
        <v>582.778</v>
      </c>
      <c r="W19" s="77"/>
    </row>
    <row r="20" spans="1:22" ht="21" customHeight="1">
      <c r="A20" s="71" t="s">
        <v>266</v>
      </c>
      <c r="B20" s="70"/>
      <c r="C20" s="70"/>
      <c r="D20" s="70"/>
      <c r="E20" s="70"/>
      <c r="F20" s="70"/>
      <c r="G20" s="70"/>
      <c r="H20" s="70"/>
      <c r="I20" s="70"/>
      <c r="J20" s="80"/>
      <c r="K20" s="80"/>
      <c r="L20" s="80"/>
      <c r="M20" s="83"/>
      <c r="N20" s="83"/>
      <c r="O20" s="83"/>
      <c r="P20" s="83"/>
      <c r="Q20" s="83"/>
      <c r="R20" s="83"/>
      <c r="S20" s="83"/>
      <c r="T20" s="83"/>
      <c r="U20" s="83"/>
      <c r="V20" s="83"/>
    </row>
    <row r="21" spans="1:22" ht="15">
      <c r="A21" s="70" t="s">
        <v>2</v>
      </c>
      <c r="B21" s="70">
        <v>15</v>
      </c>
      <c r="C21" s="122">
        <v>19</v>
      </c>
      <c r="D21" s="122">
        <v>24</v>
      </c>
      <c r="E21" s="70">
        <v>24</v>
      </c>
      <c r="F21" s="70">
        <v>22</v>
      </c>
      <c r="G21" s="80">
        <v>60</v>
      </c>
      <c r="H21" s="80">
        <v>34</v>
      </c>
      <c r="I21" s="80">
        <v>28</v>
      </c>
      <c r="J21" s="80">
        <v>26</v>
      </c>
      <c r="K21" s="80">
        <v>26</v>
      </c>
      <c r="L21" s="80">
        <v>25</v>
      </c>
      <c r="M21" s="80">
        <v>27</v>
      </c>
      <c r="N21" s="82">
        <v>23.047</v>
      </c>
      <c r="O21" s="82">
        <v>21</v>
      </c>
      <c r="P21" s="82">
        <v>34</v>
      </c>
      <c r="Q21" s="82">
        <v>38</v>
      </c>
      <c r="R21" s="82">
        <v>25</v>
      </c>
      <c r="S21" s="82">
        <v>29</v>
      </c>
      <c r="T21" s="82">
        <v>28.214</v>
      </c>
      <c r="U21" s="82">
        <v>39.055</v>
      </c>
      <c r="V21" s="82">
        <v>62</v>
      </c>
    </row>
    <row r="22" spans="1:22" ht="15">
      <c r="A22" s="70" t="s">
        <v>3</v>
      </c>
      <c r="B22" s="70">
        <v>22</v>
      </c>
      <c r="C22" s="80">
        <v>22</v>
      </c>
      <c r="D22" s="70">
        <v>26</v>
      </c>
      <c r="E22" s="70">
        <v>28</v>
      </c>
      <c r="F22" s="70">
        <v>33</v>
      </c>
      <c r="G22" s="80">
        <v>52</v>
      </c>
      <c r="H22" s="80">
        <v>44</v>
      </c>
      <c r="I22" s="80">
        <v>45</v>
      </c>
      <c r="J22" s="80">
        <v>51</v>
      </c>
      <c r="K22" s="80">
        <v>56</v>
      </c>
      <c r="L22" s="80">
        <v>59</v>
      </c>
      <c r="M22" s="80">
        <v>68</v>
      </c>
      <c r="N22" s="82">
        <v>74</v>
      </c>
      <c r="O22" s="82">
        <v>86</v>
      </c>
      <c r="P22" s="82">
        <v>107</v>
      </c>
      <c r="Q22" s="82">
        <v>123</v>
      </c>
      <c r="R22" s="82">
        <v>134</v>
      </c>
      <c r="S22" s="82">
        <v>131</v>
      </c>
      <c r="T22" s="82">
        <v>142.454</v>
      </c>
      <c r="U22" s="82">
        <v>133.867</v>
      </c>
      <c r="V22" s="82">
        <v>144</v>
      </c>
    </row>
    <row r="23" spans="1:25" ht="15">
      <c r="A23" s="70" t="s">
        <v>241</v>
      </c>
      <c r="B23" s="143" t="s">
        <v>233</v>
      </c>
      <c r="C23" s="80">
        <v>9</v>
      </c>
      <c r="D23" s="70">
        <v>14</v>
      </c>
      <c r="E23" s="70">
        <v>13</v>
      </c>
      <c r="F23" s="70">
        <v>13</v>
      </c>
      <c r="G23" s="80">
        <v>12</v>
      </c>
      <c r="H23" s="80">
        <v>17</v>
      </c>
      <c r="I23" s="80">
        <v>9</v>
      </c>
      <c r="J23" s="80">
        <v>12</v>
      </c>
      <c r="K23" s="80">
        <v>12</v>
      </c>
      <c r="L23" s="82">
        <v>11.5</v>
      </c>
      <c r="M23" s="82">
        <v>11</v>
      </c>
      <c r="N23" s="82">
        <v>11.32999993</v>
      </c>
      <c r="O23" s="82">
        <v>14</v>
      </c>
      <c r="P23" s="82">
        <v>11</v>
      </c>
      <c r="Q23" s="82">
        <v>10</v>
      </c>
      <c r="R23" s="82">
        <v>10</v>
      </c>
      <c r="S23" s="82">
        <v>12</v>
      </c>
      <c r="T23" s="82">
        <v>18.575</v>
      </c>
      <c r="U23" s="82">
        <v>15.261</v>
      </c>
      <c r="V23" s="82">
        <v>33</v>
      </c>
      <c r="W23" s="78"/>
      <c r="X23" s="78"/>
      <c r="Y23" s="78"/>
    </row>
    <row r="24" spans="1:25" ht="15">
      <c r="A24" s="70" t="s">
        <v>242</v>
      </c>
      <c r="B24" s="143" t="s">
        <v>233</v>
      </c>
      <c r="C24" s="80">
        <v>79</v>
      </c>
      <c r="D24" s="70">
        <v>116</v>
      </c>
      <c r="E24" s="70">
        <v>188</v>
      </c>
      <c r="F24" s="70">
        <v>180</v>
      </c>
      <c r="G24" s="80">
        <v>542</v>
      </c>
      <c r="H24" s="80">
        <v>820</v>
      </c>
      <c r="I24" s="80">
        <v>929</v>
      </c>
      <c r="J24" s="80">
        <v>831</v>
      </c>
      <c r="K24" s="82">
        <v>807</v>
      </c>
      <c r="L24" s="82">
        <v>749</v>
      </c>
      <c r="M24" s="82">
        <v>777</v>
      </c>
      <c r="N24" s="82">
        <v>783</v>
      </c>
      <c r="O24" s="82">
        <v>803</v>
      </c>
      <c r="P24" s="82">
        <v>676</v>
      </c>
      <c r="Q24" s="82">
        <v>745</v>
      </c>
      <c r="R24" s="82">
        <v>731</v>
      </c>
      <c r="S24" s="82">
        <v>756</v>
      </c>
      <c r="T24" s="82">
        <v>756.437</v>
      </c>
      <c r="U24" s="82">
        <v>831.993</v>
      </c>
      <c r="V24" s="82">
        <v>1406</v>
      </c>
      <c r="W24" s="78"/>
      <c r="X24" s="79"/>
      <c r="Y24" s="78"/>
    </row>
    <row r="25" spans="1:25" ht="15">
      <c r="A25" s="70" t="s">
        <v>243</v>
      </c>
      <c r="B25" s="143" t="s">
        <v>233</v>
      </c>
      <c r="C25" s="143" t="s">
        <v>233</v>
      </c>
      <c r="D25" s="143" t="s">
        <v>233</v>
      </c>
      <c r="E25" s="119">
        <v>23</v>
      </c>
      <c r="F25" s="119">
        <v>28</v>
      </c>
      <c r="G25" s="122">
        <v>29</v>
      </c>
      <c r="H25" s="122">
        <v>33</v>
      </c>
      <c r="I25" s="122">
        <v>29</v>
      </c>
      <c r="J25" s="122">
        <v>33</v>
      </c>
      <c r="K25" s="122">
        <v>36</v>
      </c>
      <c r="L25" s="122">
        <v>40</v>
      </c>
      <c r="M25" s="122">
        <v>43</v>
      </c>
      <c r="N25" s="118">
        <v>41.16726592</v>
      </c>
      <c r="O25" s="118">
        <v>38</v>
      </c>
      <c r="P25" s="118">
        <v>36</v>
      </c>
      <c r="Q25" s="118">
        <v>32</v>
      </c>
      <c r="R25" s="118">
        <v>35</v>
      </c>
      <c r="S25" s="118">
        <v>46</v>
      </c>
      <c r="T25" s="118">
        <v>43</v>
      </c>
      <c r="U25" s="118">
        <v>41.805</v>
      </c>
      <c r="V25" s="118">
        <v>49</v>
      </c>
      <c r="W25" s="78"/>
      <c r="X25" s="79"/>
      <c r="Y25" s="78"/>
    </row>
    <row r="26" spans="1:25" ht="15">
      <c r="A26" s="131" t="s">
        <v>244</v>
      </c>
      <c r="B26" s="143" t="s">
        <v>233</v>
      </c>
      <c r="C26" s="143" t="s">
        <v>233</v>
      </c>
      <c r="D26" s="143" t="s">
        <v>233</v>
      </c>
      <c r="E26" s="119">
        <v>53</v>
      </c>
      <c r="F26" s="70">
        <v>56</v>
      </c>
      <c r="G26" s="80">
        <v>57</v>
      </c>
      <c r="H26" s="80">
        <v>63</v>
      </c>
      <c r="I26" s="80">
        <v>67</v>
      </c>
      <c r="J26" s="80">
        <v>64</v>
      </c>
      <c r="K26" s="80">
        <v>64</v>
      </c>
      <c r="L26" s="80">
        <v>63</v>
      </c>
      <c r="M26" s="80">
        <v>61</v>
      </c>
      <c r="N26" s="82">
        <v>61.876285</v>
      </c>
      <c r="O26" s="82">
        <v>50</v>
      </c>
      <c r="P26" s="82">
        <v>51</v>
      </c>
      <c r="Q26" s="82">
        <v>53</v>
      </c>
      <c r="R26" s="82">
        <v>53</v>
      </c>
      <c r="S26" s="82">
        <v>51</v>
      </c>
      <c r="T26" s="82">
        <v>51.752</v>
      </c>
      <c r="U26" s="82">
        <v>51.789</v>
      </c>
      <c r="V26" s="82">
        <v>51</v>
      </c>
      <c r="W26" s="78"/>
      <c r="X26" s="79"/>
      <c r="Y26" s="78"/>
    </row>
    <row r="27" spans="1:25" ht="15">
      <c r="A27" s="131" t="s">
        <v>245</v>
      </c>
      <c r="B27" s="143" t="s">
        <v>233</v>
      </c>
      <c r="C27" s="143" t="s">
        <v>233</v>
      </c>
      <c r="D27" s="143" t="s">
        <v>233</v>
      </c>
      <c r="E27" s="119">
        <v>3</v>
      </c>
      <c r="F27" s="70">
        <v>2</v>
      </c>
      <c r="G27" s="80">
        <v>2</v>
      </c>
      <c r="H27" s="80">
        <v>3</v>
      </c>
      <c r="I27" s="80">
        <v>2</v>
      </c>
      <c r="J27" s="80">
        <v>5</v>
      </c>
      <c r="K27" s="80">
        <v>2</v>
      </c>
      <c r="L27" s="80">
        <v>5</v>
      </c>
      <c r="M27" s="80">
        <v>2</v>
      </c>
      <c r="N27" s="82">
        <v>0.5454213200000001</v>
      </c>
      <c r="O27" s="82">
        <v>1</v>
      </c>
      <c r="P27" s="82">
        <v>1</v>
      </c>
      <c r="Q27" s="82">
        <v>1</v>
      </c>
      <c r="R27" s="82">
        <v>1</v>
      </c>
      <c r="S27" s="82">
        <v>1</v>
      </c>
      <c r="T27" s="82">
        <v>0.619</v>
      </c>
      <c r="U27" s="82">
        <v>0.522</v>
      </c>
      <c r="V27" s="82">
        <v>1</v>
      </c>
      <c r="W27" s="78"/>
      <c r="X27" s="79"/>
      <c r="Y27" s="78"/>
    </row>
    <row r="28" spans="1:25" ht="15">
      <c r="A28" s="131" t="s">
        <v>246</v>
      </c>
      <c r="B28" s="143" t="s">
        <v>233</v>
      </c>
      <c r="C28" s="143" t="s">
        <v>233</v>
      </c>
      <c r="D28" s="143" t="s">
        <v>233</v>
      </c>
      <c r="E28" s="119">
        <v>71</v>
      </c>
      <c r="F28" s="70">
        <v>116</v>
      </c>
      <c r="G28" s="80">
        <v>110</v>
      </c>
      <c r="H28" s="80">
        <v>35</v>
      </c>
      <c r="I28" s="80">
        <v>1</v>
      </c>
      <c r="J28" s="83"/>
      <c r="K28" s="83"/>
      <c r="L28" s="83"/>
      <c r="M28" s="83"/>
      <c r="N28" s="83"/>
      <c r="O28" s="83"/>
      <c r="P28" s="83"/>
      <c r="Q28" s="83"/>
      <c r="R28" s="83"/>
      <c r="S28" s="83"/>
      <c r="T28" s="83"/>
      <c r="U28" s="83"/>
      <c r="V28" s="83"/>
      <c r="W28" s="78"/>
      <c r="X28" s="79"/>
      <c r="Y28" s="78"/>
    </row>
    <row r="29" spans="1:25" ht="15">
      <c r="A29" s="131" t="s">
        <v>162</v>
      </c>
      <c r="B29" s="143" t="s">
        <v>233</v>
      </c>
      <c r="C29" s="143" t="s">
        <v>233</v>
      </c>
      <c r="D29" s="143" t="s">
        <v>233</v>
      </c>
      <c r="E29" s="143" t="s">
        <v>233</v>
      </c>
      <c r="F29" s="143" t="s">
        <v>233</v>
      </c>
      <c r="G29" s="143" t="s">
        <v>233</v>
      </c>
      <c r="H29" s="80">
        <v>160</v>
      </c>
      <c r="I29" s="80">
        <v>251</v>
      </c>
      <c r="J29" s="80">
        <v>129</v>
      </c>
      <c r="K29" s="80">
        <v>159</v>
      </c>
      <c r="L29" s="82">
        <v>75.4</v>
      </c>
      <c r="M29" s="80">
        <v>70</v>
      </c>
      <c r="N29" s="80">
        <v>36</v>
      </c>
      <c r="O29" s="80">
        <v>35</v>
      </c>
      <c r="P29" s="80">
        <v>3</v>
      </c>
      <c r="Q29" s="80">
        <v>3</v>
      </c>
      <c r="R29" s="80">
        <v>6</v>
      </c>
      <c r="S29" s="80">
        <v>5</v>
      </c>
      <c r="T29" s="80">
        <v>0</v>
      </c>
      <c r="U29" s="80">
        <v>0</v>
      </c>
      <c r="V29" s="80">
        <v>176</v>
      </c>
      <c r="W29" s="78"/>
      <c r="X29" s="79"/>
      <c r="Y29" s="78"/>
    </row>
    <row r="30" spans="1:25" ht="28.5">
      <c r="A30" s="145" t="s">
        <v>247</v>
      </c>
      <c r="B30" s="143" t="s">
        <v>233</v>
      </c>
      <c r="C30" s="143" t="s">
        <v>233</v>
      </c>
      <c r="D30" s="119"/>
      <c r="E30" s="143" t="s">
        <v>233</v>
      </c>
      <c r="F30" s="143" t="s">
        <v>233</v>
      </c>
      <c r="G30" s="143" t="s">
        <v>233</v>
      </c>
      <c r="H30" s="118">
        <v>163</v>
      </c>
      <c r="I30" s="118">
        <v>173.916</v>
      </c>
      <c r="J30" s="118">
        <v>193.367</v>
      </c>
      <c r="K30" s="118">
        <v>200.506</v>
      </c>
      <c r="L30" s="118">
        <v>187</v>
      </c>
      <c r="M30" s="118">
        <v>188</v>
      </c>
      <c r="N30" s="118">
        <v>193</v>
      </c>
      <c r="O30" s="118">
        <v>197</v>
      </c>
      <c r="P30" s="118">
        <v>197</v>
      </c>
      <c r="Q30" s="118">
        <v>196</v>
      </c>
      <c r="R30" s="118">
        <v>196</v>
      </c>
      <c r="S30" s="118">
        <v>201</v>
      </c>
      <c r="T30" s="118">
        <v>207.024</v>
      </c>
      <c r="U30" s="118">
        <v>219.613</v>
      </c>
      <c r="V30" s="118">
        <v>227</v>
      </c>
      <c r="W30" s="78"/>
      <c r="X30" s="79"/>
      <c r="Y30" s="78"/>
    </row>
    <row r="31" spans="1:22" ht="15">
      <c r="A31" s="70" t="s">
        <v>239</v>
      </c>
      <c r="B31" s="70">
        <v>75</v>
      </c>
      <c r="C31" s="122">
        <v>107</v>
      </c>
      <c r="D31" s="122">
        <v>148</v>
      </c>
      <c r="E31" s="70">
        <v>71</v>
      </c>
      <c r="F31" s="70">
        <v>82</v>
      </c>
      <c r="G31" s="80">
        <v>129</v>
      </c>
      <c r="H31" s="82">
        <v>13</v>
      </c>
      <c r="I31" s="82">
        <v>84.084</v>
      </c>
      <c r="J31" s="82">
        <v>44.63300000000001</v>
      </c>
      <c r="K31" s="82">
        <v>22.494</v>
      </c>
      <c r="L31" s="82">
        <v>53</v>
      </c>
      <c r="M31" s="82">
        <v>52</v>
      </c>
      <c r="N31" s="82">
        <v>68</v>
      </c>
      <c r="O31" s="82">
        <v>93</v>
      </c>
      <c r="P31" s="82">
        <v>115</v>
      </c>
      <c r="Q31" s="82">
        <v>150</v>
      </c>
      <c r="R31" s="82">
        <v>170</v>
      </c>
      <c r="S31" s="82">
        <v>273</v>
      </c>
      <c r="T31" s="82">
        <v>268.249</v>
      </c>
      <c r="U31" s="82">
        <v>360.019</v>
      </c>
      <c r="V31" s="82">
        <v>470</v>
      </c>
    </row>
    <row r="32" spans="1:22" s="76" customFormat="1" ht="15.75">
      <c r="A32" s="71" t="s">
        <v>92</v>
      </c>
      <c r="B32" s="71">
        <v>112</v>
      </c>
      <c r="C32" s="132">
        <v>236</v>
      </c>
      <c r="D32" s="71">
        <v>328</v>
      </c>
      <c r="E32" s="71">
        <v>474</v>
      </c>
      <c r="F32" s="71">
        <v>532</v>
      </c>
      <c r="G32" s="132">
        <v>993</v>
      </c>
      <c r="H32" s="133">
        <v>1214</v>
      </c>
      <c r="I32" s="133">
        <v>1369</v>
      </c>
      <c r="J32" s="133">
        <v>1248</v>
      </c>
      <c r="K32" s="133">
        <v>1216.4</v>
      </c>
      <c r="L32" s="133">
        <v>1192.789</v>
      </c>
      <c r="M32" s="133">
        <v>1229.208</v>
      </c>
      <c r="N32" s="133">
        <v>1291.96597217</v>
      </c>
      <c r="O32" s="133">
        <v>1336</v>
      </c>
      <c r="P32" s="133">
        <f>SUM(P21:P31)</f>
        <v>1231</v>
      </c>
      <c r="Q32" s="133">
        <f>SUM(Q21:Q31)</f>
        <v>1351</v>
      </c>
      <c r="R32" s="133">
        <f>SUM(R21:R31)</f>
        <v>1361</v>
      </c>
      <c r="S32" s="133">
        <f>SUM(S21:S31)</f>
        <v>1505</v>
      </c>
      <c r="T32" s="133">
        <v>1516.3239999999998</v>
      </c>
      <c r="U32" s="133">
        <v>1693.924</v>
      </c>
      <c r="V32" s="133">
        <v>2619</v>
      </c>
    </row>
    <row r="33" spans="1:23" ht="21.75" customHeight="1">
      <c r="A33" s="71" t="s">
        <v>123</v>
      </c>
      <c r="B33" s="128">
        <f aca="true" t="shared" si="1" ref="B33:V33">B19+B32</f>
        <v>278.358</v>
      </c>
      <c r="C33" s="128">
        <f t="shared" si="1"/>
        <v>388</v>
      </c>
      <c r="D33" s="128">
        <f t="shared" si="1"/>
        <v>574</v>
      </c>
      <c r="E33" s="128">
        <f t="shared" si="1"/>
        <v>773</v>
      </c>
      <c r="F33" s="128">
        <f t="shared" si="1"/>
        <v>857</v>
      </c>
      <c r="G33" s="134">
        <f t="shared" si="1"/>
        <v>1306</v>
      </c>
      <c r="H33" s="134">
        <f t="shared" si="1"/>
        <v>1620</v>
      </c>
      <c r="I33" s="134">
        <f t="shared" si="1"/>
        <v>1764</v>
      </c>
      <c r="J33" s="134">
        <f t="shared" si="1"/>
        <v>1685</v>
      </c>
      <c r="K33" s="134">
        <f t="shared" si="1"/>
        <v>1753.4</v>
      </c>
      <c r="L33" s="134">
        <f t="shared" si="1"/>
        <v>1700.789</v>
      </c>
      <c r="M33" s="134">
        <f t="shared" si="1"/>
        <v>1652.208</v>
      </c>
      <c r="N33" s="134">
        <f t="shared" si="1"/>
        <v>1833.96597217</v>
      </c>
      <c r="O33" s="134">
        <f t="shared" si="1"/>
        <v>1878</v>
      </c>
      <c r="P33" s="134">
        <f t="shared" si="1"/>
        <v>1782</v>
      </c>
      <c r="Q33" s="134">
        <f t="shared" si="1"/>
        <v>2015</v>
      </c>
      <c r="R33" s="134">
        <f t="shared" si="1"/>
        <v>2074</v>
      </c>
      <c r="S33" s="134">
        <f t="shared" si="1"/>
        <v>2124.933</v>
      </c>
      <c r="T33" s="134">
        <f t="shared" si="1"/>
        <v>2096.3239999999996</v>
      </c>
      <c r="U33" s="134">
        <f t="shared" si="1"/>
        <v>2327.924</v>
      </c>
      <c r="V33" s="134">
        <f t="shared" si="1"/>
        <v>3201.7780000000002</v>
      </c>
      <c r="W33" s="77"/>
    </row>
    <row r="34" spans="1:22" ht="24.75" customHeight="1">
      <c r="A34" s="135" t="s">
        <v>198</v>
      </c>
      <c r="B34" s="136"/>
      <c r="C34" s="136"/>
      <c r="D34" s="136"/>
      <c r="E34" s="136"/>
      <c r="F34" s="136"/>
      <c r="G34" s="136"/>
      <c r="H34" s="136"/>
      <c r="I34" s="136"/>
      <c r="J34" s="137"/>
      <c r="K34" s="136"/>
      <c r="L34" s="136"/>
      <c r="M34" s="83"/>
      <c r="N34" s="83"/>
      <c r="O34" s="83"/>
      <c r="P34" s="83"/>
      <c r="Q34" s="83"/>
      <c r="R34" s="83"/>
      <c r="S34" s="83"/>
      <c r="T34" s="83"/>
      <c r="U34" s="83"/>
      <c r="V34" s="83"/>
    </row>
    <row r="35" spans="1:22" ht="15">
      <c r="A35" s="138" t="s">
        <v>192</v>
      </c>
      <c r="B35" s="143" t="s">
        <v>233</v>
      </c>
      <c r="C35" s="143" t="s">
        <v>233</v>
      </c>
      <c r="D35" s="143" t="s">
        <v>233</v>
      </c>
      <c r="E35" s="143" t="s">
        <v>233</v>
      </c>
      <c r="F35" s="143" t="s">
        <v>233</v>
      </c>
      <c r="G35" s="143" t="s">
        <v>233</v>
      </c>
      <c r="H35" s="143" t="s">
        <v>233</v>
      </c>
      <c r="I35" s="140">
        <v>401.615</v>
      </c>
      <c r="J35" s="139">
        <v>283.577</v>
      </c>
      <c r="K35" s="139">
        <v>411.863</v>
      </c>
      <c r="L35" s="139">
        <v>337.571</v>
      </c>
      <c r="M35" s="139">
        <v>410.78</v>
      </c>
      <c r="N35" s="139">
        <v>438.587</v>
      </c>
      <c r="O35" s="139">
        <v>401.233</v>
      </c>
      <c r="P35" s="139">
        <v>365.860822</v>
      </c>
      <c r="Q35" s="139">
        <v>360.687</v>
      </c>
      <c r="R35" s="139">
        <v>377.107</v>
      </c>
      <c r="S35" s="139">
        <v>305.965</v>
      </c>
      <c r="T35" s="139">
        <v>353.101</v>
      </c>
      <c r="U35" s="139">
        <v>390.466</v>
      </c>
      <c r="V35" s="139">
        <v>344.955</v>
      </c>
    </row>
    <row r="36" spans="1:22" ht="15">
      <c r="A36" s="138" t="s">
        <v>193</v>
      </c>
      <c r="B36" s="143" t="s">
        <v>233</v>
      </c>
      <c r="C36" s="143" t="s">
        <v>233</v>
      </c>
      <c r="D36" s="143" t="s">
        <v>233</v>
      </c>
      <c r="E36" s="143" t="s">
        <v>233</v>
      </c>
      <c r="F36" s="143" t="s">
        <v>233</v>
      </c>
      <c r="G36" s="143" t="s">
        <v>233</v>
      </c>
      <c r="H36" s="143" t="s">
        <v>233</v>
      </c>
      <c r="I36" s="140">
        <v>83.054</v>
      </c>
      <c r="J36" s="139">
        <v>138.119</v>
      </c>
      <c r="K36" s="139">
        <v>50.219</v>
      </c>
      <c r="L36" s="139">
        <v>42.427</v>
      </c>
      <c r="M36" s="139">
        <v>46.178000000000004</v>
      </c>
      <c r="N36" s="139">
        <v>38.916</v>
      </c>
      <c r="O36" s="139">
        <v>25.053</v>
      </c>
      <c r="P36" s="139">
        <v>40.458472</v>
      </c>
      <c r="Q36" s="139">
        <v>42.836</v>
      </c>
      <c r="R36" s="139">
        <v>84.233</v>
      </c>
      <c r="S36" s="139">
        <v>84.69500000000001</v>
      </c>
      <c r="T36" s="139">
        <v>89.592</v>
      </c>
      <c r="U36" s="139">
        <v>56.915</v>
      </c>
      <c r="V36" s="139">
        <v>34.013</v>
      </c>
    </row>
    <row r="37" spans="1:22" ht="15">
      <c r="A37" s="135" t="s">
        <v>195</v>
      </c>
      <c r="B37" s="143" t="s">
        <v>233</v>
      </c>
      <c r="C37" s="143" t="s">
        <v>233</v>
      </c>
      <c r="D37" s="143" t="s">
        <v>233</v>
      </c>
      <c r="E37" s="143" t="s">
        <v>233</v>
      </c>
      <c r="F37" s="143" t="s">
        <v>233</v>
      </c>
      <c r="G37" s="143" t="s">
        <v>233</v>
      </c>
      <c r="H37" s="143" t="s">
        <v>233</v>
      </c>
      <c r="I37" s="140">
        <v>484.669</v>
      </c>
      <c r="J37" s="141">
        <v>421.696</v>
      </c>
      <c r="K37" s="141">
        <v>462.082</v>
      </c>
      <c r="L37" s="139">
        <v>379.99800000000005</v>
      </c>
      <c r="M37" s="139">
        <v>456.95799999999997</v>
      </c>
      <c r="N37" s="139">
        <v>477.503</v>
      </c>
      <c r="O37" s="139">
        <v>426.286</v>
      </c>
      <c r="P37" s="139">
        <v>406.319294</v>
      </c>
      <c r="Q37" s="139">
        <v>403.523</v>
      </c>
      <c r="R37" s="139">
        <v>461.34000000000003</v>
      </c>
      <c r="S37" s="139">
        <v>390.65999999999997</v>
      </c>
      <c r="T37" s="139">
        <v>442.693</v>
      </c>
      <c r="U37" s="139">
        <v>447.38100000000003</v>
      </c>
      <c r="V37" s="139">
        <v>378.96799999999996</v>
      </c>
    </row>
    <row r="38" spans="1:22" ht="28.5" customHeight="1">
      <c r="A38" s="71" t="s">
        <v>240</v>
      </c>
      <c r="B38" s="70"/>
      <c r="C38" s="70"/>
      <c r="D38" s="70"/>
      <c r="E38" s="70"/>
      <c r="F38" s="70"/>
      <c r="G38" s="70"/>
      <c r="H38" s="70"/>
      <c r="I38" s="70"/>
      <c r="J38" s="70"/>
      <c r="K38" s="80"/>
      <c r="L38" s="70"/>
      <c r="M38" s="83"/>
      <c r="N38" s="83"/>
      <c r="O38" s="83"/>
      <c r="P38" s="83"/>
      <c r="Q38" s="83"/>
      <c r="R38" s="83"/>
      <c r="S38" s="83"/>
      <c r="T38" s="83"/>
      <c r="U38" s="83"/>
      <c r="V38" s="83"/>
    </row>
    <row r="39" spans="1:22" ht="15">
      <c r="A39" s="70" t="s">
        <v>124</v>
      </c>
      <c r="B39" s="118"/>
      <c r="C39" s="81"/>
      <c r="D39" s="81"/>
      <c r="E39" s="118">
        <v>3.064</v>
      </c>
      <c r="F39" s="118">
        <v>2.402</v>
      </c>
      <c r="G39" s="82">
        <v>3.178</v>
      </c>
      <c r="H39" s="118">
        <v>3.309</v>
      </c>
      <c r="I39" s="118">
        <v>4.079</v>
      </c>
      <c r="J39" s="118">
        <v>3.252</v>
      </c>
      <c r="K39" s="118">
        <v>3.931</v>
      </c>
      <c r="L39" s="118">
        <v>2.8389999999999995</v>
      </c>
      <c r="M39" s="118">
        <v>4.28</v>
      </c>
      <c r="N39" s="118">
        <v>4.743</v>
      </c>
      <c r="O39" s="118">
        <v>14.323</v>
      </c>
      <c r="P39" s="118">
        <v>4.908</v>
      </c>
      <c r="Q39" s="118">
        <v>6.226</v>
      </c>
      <c r="R39" s="118">
        <v>3.051</v>
      </c>
      <c r="S39" s="118">
        <v>3.352</v>
      </c>
      <c r="T39" s="118">
        <v>3.478</v>
      </c>
      <c r="U39" s="118">
        <v>0.317</v>
      </c>
      <c r="V39" s="118">
        <v>0.966</v>
      </c>
    </row>
    <row r="40" spans="1:22" ht="15">
      <c r="A40" s="70" t="s">
        <v>115</v>
      </c>
      <c r="B40" s="118"/>
      <c r="C40" s="118"/>
      <c r="D40" s="82"/>
      <c r="E40" s="118">
        <v>242.289</v>
      </c>
      <c r="F40" s="118">
        <v>239.841</v>
      </c>
      <c r="G40" s="82">
        <v>247.023</v>
      </c>
      <c r="H40" s="118">
        <v>248.835</v>
      </c>
      <c r="I40" s="118">
        <v>255.26517800000002</v>
      </c>
      <c r="J40" s="118">
        <v>271.672</v>
      </c>
      <c r="K40" s="118">
        <v>292.481</v>
      </c>
      <c r="L40" s="118">
        <v>314.985</v>
      </c>
      <c r="M40" s="118">
        <v>252.387</v>
      </c>
      <c r="N40" s="118">
        <v>268.003</v>
      </c>
      <c r="O40" s="118">
        <v>228.097</v>
      </c>
      <c r="P40" s="118">
        <v>216.468</v>
      </c>
      <c r="Q40" s="118">
        <v>215.586</v>
      </c>
      <c r="R40" s="118">
        <v>202.574</v>
      </c>
      <c r="S40" s="118">
        <v>221.366</v>
      </c>
      <c r="T40" s="118">
        <v>198.345</v>
      </c>
      <c r="U40" s="118">
        <v>198.73922271</v>
      </c>
      <c r="V40" s="118">
        <v>219.604</v>
      </c>
    </row>
    <row r="41" spans="1:22" ht="15">
      <c r="A41" s="70" t="s">
        <v>4</v>
      </c>
      <c r="B41" s="118"/>
      <c r="C41" s="118"/>
      <c r="D41" s="82"/>
      <c r="E41" s="118">
        <v>50.221</v>
      </c>
      <c r="F41" s="118">
        <v>52.57</v>
      </c>
      <c r="G41" s="82">
        <v>58.475</v>
      </c>
      <c r="H41" s="118">
        <v>61.024</v>
      </c>
      <c r="I41" s="118">
        <v>64.756</v>
      </c>
      <c r="J41" s="118">
        <v>66.635</v>
      </c>
      <c r="K41" s="118">
        <v>68.904</v>
      </c>
      <c r="L41" s="118">
        <v>66.32000000000001</v>
      </c>
      <c r="M41" s="118">
        <v>66.074</v>
      </c>
      <c r="N41" s="118">
        <v>72.247</v>
      </c>
      <c r="O41" s="118">
        <v>67.89500000000001</v>
      </c>
      <c r="P41" s="118">
        <v>69.093</v>
      </c>
      <c r="Q41" s="118">
        <v>67.831</v>
      </c>
      <c r="R41" s="118">
        <v>66.032</v>
      </c>
      <c r="S41" s="118">
        <v>63.431</v>
      </c>
      <c r="T41" s="118">
        <v>63.201</v>
      </c>
      <c r="U41" s="118">
        <v>56.785532509999996</v>
      </c>
      <c r="V41" s="118">
        <v>57.732</v>
      </c>
    </row>
    <row r="42" spans="1:22" ht="15">
      <c r="A42" s="70" t="s">
        <v>5</v>
      </c>
      <c r="B42" s="118"/>
      <c r="C42" s="118"/>
      <c r="D42" s="82"/>
      <c r="E42" s="118">
        <v>-24.309</v>
      </c>
      <c r="F42" s="118">
        <v>-24.649</v>
      </c>
      <c r="G42" s="82">
        <v>-24.994</v>
      </c>
      <c r="H42" s="118">
        <v>-26.154</v>
      </c>
      <c r="I42" s="118">
        <v>-26.398</v>
      </c>
      <c r="J42" s="118">
        <v>-26.258</v>
      </c>
      <c r="K42" s="118">
        <v>-23.959</v>
      </c>
      <c r="L42" s="118">
        <v>-24.819</v>
      </c>
      <c r="M42" s="118">
        <v>-25.79</v>
      </c>
      <c r="N42" s="118">
        <v>-29.628</v>
      </c>
      <c r="O42" s="118">
        <v>-29.093</v>
      </c>
      <c r="P42" s="118">
        <v>-31.617</v>
      </c>
      <c r="Q42" s="118">
        <v>-35.429</v>
      </c>
      <c r="R42" s="118">
        <v>-39.386</v>
      </c>
      <c r="S42" s="118">
        <v>-41.245</v>
      </c>
      <c r="T42" s="118">
        <v>-44.084</v>
      </c>
      <c r="U42" s="118">
        <v>-45.22936189000001</v>
      </c>
      <c r="V42" s="118">
        <v>2.828</v>
      </c>
    </row>
    <row r="43" spans="1:22" ht="30">
      <c r="A43" s="144" t="s">
        <v>234</v>
      </c>
      <c r="B43" s="118"/>
      <c r="C43" s="118"/>
      <c r="D43" s="82"/>
      <c r="E43" s="118">
        <v>27.816</v>
      </c>
      <c r="F43" s="118">
        <v>34.629</v>
      </c>
      <c r="G43" s="82">
        <v>46.197</v>
      </c>
      <c r="H43" s="118">
        <v>38.769</v>
      </c>
      <c r="I43" s="118">
        <v>38.219822</v>
      </c>
      <c r="J43" s="118">
        <v>43.186</v>
      </c>
      <c r="K43" s="118">
        <v>41.754</v>
      </c>
      <c r="L43" s="118">
        <v>37.499</v>
      </c>
      <c r="M43" s="118">
        <v>39.613</v>
      </c>
      <c r="N43" s="118">
        <v>43.89</v>
      </c>
      <c r="O43" s="118">
        <v>44.979</v>
      </c>
      <c r="P43" s="118">
        <v>42.825</v>
      </c>
      <c r="Q43" s="118">
        <v>43.733</v>
      </c>
      <c r="R43" s="118">
        <v>35.681</v>
      </c>
      <c r="S43" s="118">
        <v>30.761</v>
      </c>
      <c r="T43" s="118">
        <v>33.246</v>
      </c>
      <c r="U43" s="118">
        <v>27.929516990000003</v>
      </c>
      <c r="V43" s="118">
        <v>33.415</v>
      </c>
    </row>
    <row r="44" spans="1:22" ht="30.75" customHeight="1">
      <c r="A44" s="70" t="s">
        <v>6</v>
      </c>
      <c r="B44" s="118"/>
      <c r="C44" s="118"/>
      <c r="D44" s="82"/>
      <c r="E44" s="118">
        <v>90.545</v>
      </c>
      <c r="F44" s="118">
        <v>90.144</v>
      </c>
      <c r="G44" s="82">
        <v>94.846</v>
      </c>
      <c r="H44" s="118">
        <v>10.315</v>
      </c>
      <c r="I44" s="118">
        <v>7.815</v>
      </c>
      <c r="J44" s="118">
        <v>11.728</v>
      </c>
      <c r="K44" s="118">
        <v>12.974</v>
      </c>
      <c r="L44" s="118">
        <v>7</v>
      </c>
      <c r="M44" s="118">
        <v>6.1</v>
      </c>
      <c r="N44" s="118">
        <v>7.006</v>
      </c>
      <c r="O44" s="118">
        <v>8.225</v>
      </c>
      <c r="P44" s="118">
        <v>8.487</v>
      </c>
      <c r="Q44" s="118">
        <v>8.203</v>
      </c>
      <c r="R44" s="118">
        <v>7.489</v>
      </c>
      <c r="S44" s="118">
        <v>6.809</v>
      </c>
      <c r="T44" s="118">
        <v>6.467</v>
      </c>
      <c r="U44" s="118">
        <v>6.38</v>
      </c>
      <c r="V44" s="118">
        <v>4.945</v>
      </c>
    </row>
    <row r="45" spans="1:28" ht="17.25" customHeight="1">
      <c r="A45" s="70" t="s">
        <v>109</v>
      </c>
      <c r="B45" s="118"/>
      <c r="C45" s="118"/>
      <c r="D45" s="82"/>
      <c r="E45" s="118">
        <v>71.439</v>
      </c>
      <c r="F45" s="118">
        <v>80.53</v>
      </c>
      <c r="G45" s="82">
        <v>84.297</v>
      </c>
      <c r="H45" s="118">
        <v>55.004</v>
      </c>
      <c r="I45" s="118">
        <v>52.859</v>
      </c>
      <c r="J45" s="118">
        <v>66.035</v>
      </c>
      <c r="K45" s="118">
        <v>70.938</v>
      </c>
      <c r="L45" s="118">
        <v>75.894</v>
      </c>
      <c r="M45" s="118">
        <v>114.96699999999998</v>
      </c>
      <c r="N45" s="118">
        <v>88.546</v>
      </c>
      <c r="O45" s="118">
        <v>90.381</v>
      </c>
      <c r="P45" s="118">
        <v>98.988</v>
      </c>
      <c r="Q45" s="118">
        <v>98.98</v>
      </c>
      <c r="R45" s="118">
        <v>108.229</v>
      </c>
      <c r="S45" s="118">
        <v>132.179</v>
      </c>
      <c r="T45" s="118">
        <v>109.166</v>
      </c>
      <c r="U45" s="118">
        <v>122.94150982</v>
      </c>
      <c r="V45" s="118">
        <v>123.864</v>
      </c>
      <c r="Z45" s="76"/>
      <c r="AA45" s="76"/>
      <c r="AB45" s="76"/>
    </row>
    <row r="46" spans="1:22" ht="15">
      <c r="A46" s="70" t="s">
        <v>76</v>
      </c>
      <c r="B46" s="118"/>
      <c r="C46" s="118"/>
      <c r="D46" s="82"/>
      <c r="E46" s="118">
        <v>14.884</v>
      </c>
      <c r="F46" s="118">
        <v>15.159</v>
      </c>
      <c r="G46" s="82">
        <v>15.232</v>
      </c>
      <c r="H46" s="118">
        <v>15.871</v>
      </c>
      <c r="I46" s="118">
        <v>16.165</v>
      </c>
      <c r="J46" s="118">
        <v>16.016</v>
      </c>
      <c r="K46" s="118">
        <v>16.313</v>
      </c>
      <c r="L46" s="118">
        <v>15.464</v>
      </c>
      <c r="M46" s="118">
        <v>13.983</v>
      </c>
      <c r="N46" s="118">
        <v>13.671</v>
      </c>
      <c r="O46" s="118">
        <v>14.026</v>
      </c>
      <c r="P46" s="118">
        <v>14.215</v>
      </c>
      <c r="Q46" s="118">
        <v>13.147</v>
      </c>
      <c r="R46" s="118">
        <v>14.093</v>
      </c>
      <c r="S46" s="118">
        <v>13.138</v>
      </c>
      <c r="T46" s="118">
        <v>12.491</v>
      </c>
      <c r="U46" s="118">
        <v>12.72519735</v>
      </c>
      <c r="V46" s="118">
        <v>12.656</v>
      </c>
    </row>
    <row r="47" spans="1:28" s="76" customFormat="1" ht="15.75">
      <c r="A47" s="71" t="s">
        <v>196</v>
      </c>
      <c r="B47" s="84"/>
      <c r="C47" s="84"/>
      <c r="D47" s="85"/>
      <c r="E47" s="84">
        <v>475.94899999999996</v>
      </c>
      <c r="F47" s="84">
        <v>490.626</v>
      </c>
      <c r="G47" s="85">
        <v>524.254</v>
      </c>
      <c r="H47" s="84">
        <v>406.973</v>
      </c>
      <c r="I47" s="84">
        <v>412.761</v>
      </c>
      <c r="J47" s="84">
        <v>452.266</v>
      </c>
      <c r="K47" s="84">
        <v>483.336</v>
      </c>
      <c r="L47" s="84">
        <v>495.182</v>
      </c>
      <c r="M47" s="84">
        <v>471.614</v>
      </c>
      <c r="N47" s="84">
        <v>468.47799999999995</v>
      </c>
      <c r="O47" s="84">
        <v>438.833</v>
      </c>
      <c r="P47" s="84">
        <v>423.36699999999996</v>
      </c>
      <c r="Q47" s="84">
        <v>418.277</v>
      </c>
      <c r="R47" s="84">
        <v>397.763</v>
      </c>
      <c r="S47" s="84">
        <v>429.791</v>
      </c>
      <c r="T47" s="84">
        <v>382.31</v>
      </c>
      <c r="U47" s="84">
        <v>380.58861749</v>
      </c>
      <c r="V47" s="84">
        <v>456.01000000000005</v>
      </c>
      <c r="Z47" s="68"/>
      <c r="AA47" s="68"/>
      <c r="AB47" s="68"/>
    </row>
  </sheetData>
  <sheetProtection/>
  <printOptions/>
  <pageMargins left="0.7480314960629921" right="0.7480314960629921" top="0.984251968503937" bottom="0.7874015748031497" header="0.5118110236220472" footer="0.5118110236220472"/>
  <pageSetup fitToHeight="1" fitToWidth="1" horizontalDpi="96" verticalDpi="96" orientation="portrait" paperSize="9" scale="56" r:id="rId3"/>
  <headerFooter alignWithMargins="0">
    <oddHeader>&amp;R&amp;"Arial,Bold"&amp;18FINANCE</oddHeader>
  </headerFooter>
  <drawing r:id="rId2"/>
  <tableParts>
    <tablePart r:id="rId1"/>
  </tableParts>
</worksheet>
</file>

<file path=xl/worksheets/sheet4.xml><?xml version="1.0" encoding="utf-8"?>
<worksheet xmlns="http://schemas.openxmlformats.org/spreadsheetml/2006/main" xmlns:r="http://schemas.openxmlformats.org/officeDocument/2006/relationships">
  <sheetPr codeName="Sheet5">
    <pageSetUpPr fitToPage="1"/>
  </sheetPr>
  <dimension ref="A1:F17"/>
  <sheetViews>
    <sheetView zoomScale="75" zoomScaleNormal="75" zoomScalePageLayoutView="0" workbookViewId="0" topLeftCell="A1">
      <selection activeCell="B11" sqref="B11"/>
    </sheetView>
  </sheetViews>
  <sheetFormatPr defaultColWidth="9.140625" defaultRowHeight="12.75"/>
  <cols>
    <col min="1" max="1" width="45.7109375" style="93" customWidth="1"/>
    <col min="2" max="2" width="18.7109375" style="93" customWidth="1"/>
    <col min="3" max="3" width="18.421875" style="93" customWidth="1"/>
    <col min="4" max="4" width="15.00390625" style="93" customWidth="1"/>
    <col min="5" max="5" width="11.7109375" style="93" customWidth="1"/>
    <col min="6" max="6" width="9.00390625" style="93" customWidth="1"/>
    <col min="7" max="7" width="9.57421875" style="93" customWidth="1"/>
    <col min="8" max="16384" width="9.140625" style="93" customWidth="1"/>
  </cols>
  <sheetData>
    <row r="1" s="67" customFormat="1" ht="16.5">
      <c r="A1" s="90" t="s">
        <v>272</v>
      </c>
    </row>
    <row r="2" s="67" customFormat="1" ht="15">
      <c r="A2" s="111" t="s">
        <v>222</v>
      </c>
    </row>
    <row r="3" spans="1:6" s="67" customFormat="1" ht="13.5" customHeight="1">
      <c r="A3" s="70" t="s">
        <v>168</v>
      </c>
      <c r="B3" s="70"/>
      <c r="C3" s="70"/>
      <c r="D3" s="70"/>
      <c r="E3" s="70"/>
      <c r="F3" s="70"/>
    </row>
    <row r="4" spans="1:5" s="67" customFormat="1" ht="117.75" customHeight="1">
      <c r="A4" s="74" t="s">
        <v>268</v>
      </c>
      <c r="B4" s="146" t="s">
        <v>163</v>
      </c>
      <c r="C4" s="146" t="s">
        <v>273</v>
      </c>
      <c r="D4" s="74" t="s">
        <v>0</v>
      </c>
      <c r="E4" s="71"/>
    </row>
    <row r="5" spans="2:5" s="67" customFormat="1" ht="15">
      <c r="B5" s="75"/>
      <c r="C5" s="75"/>
      <c r="D5" s="91" t="s">
        <v>1</v>
      </c>
      <c r="E5" s="92"/>
    </row>
    <row r="6" spans="1:5" s="67" customFormat="1" ht="15">
      <c r="A6" s="67" t="s">
        <v>78</v>
      </c>
      <c r="B6" s="185">
        <v>810</v>
      </c>
      <c r="C6" s="185">
        <v>35587</v>
      </c>
      <c r="D6" s="185">
        <v>36397</v>
      </c>
      <c r="E6" s="51"/>
    </row>
    <row r="7" spans="1:5" s="67" customFormat="1" ht="15">
      <c r="A7" s="67" t="s">
        <v>79</v>
      </c>
      <c r="B7" s="185">
        <v>5129</v>
      </c>
      <c r="C7" s="185">
        <v>59111</v>
      </c>
      <c r="D7" s="185">
        <v>64240</v>
      </c>
      <c r="E7" s="51"/>
    </row>
    <row r="8" spans="1:5" s="67" customFormat="1" ht="15">
      <c r="A8" s="67" t="s">
        <v>80</v>
      </c>
      <c r="B8" s="185">
        <v>4374</v>
      </c>
      <c r="C8" s="185">
        <v>30062</v>
      </c>
      <c r="D8" s="185">
        <v>34436</v>
      </c>
      <c r="E8" s="51"/>
    </row>
    <row r="9" spans="1:5" s="67" customFormat="1" ht="15">
      <c r="A9" s="67" t="s">
        <v>81</v>
      </c>
      <c r="B9" s="185">
        <v>12197</v>
      </c>
      <c r="C9" s="185">
        <v>52935</v>
      </c>
      <c r="D9" s="185">
        <v>65132</v>
      </c>
      <c r="E9" s="51"/>
    </row>
    <row r="10" spans="1:5" s="67" customFormat="1" ht="15">
      <c r="A10" s="67" t="s">
        <v>274</v>
      </c>
      <c r="B10" s="185">
        <v>265</v>
      </c>
      <c r="C10" s="185">
        <v>23685</v>
      </c>
      <c r="D10" s="185">
        <v>23950</v>
      </c>
      <c r="E10" s="51"/>
    </row>
    <row r="11" spans="1:5" s="67" customFormat="1" ht="15.75">
      <c r="A11" s="74" t="s">
        <v>0</v>
      </c>
      <c r="B11" s="186">
        <v>22775</v>
      </c>
      <c r="C11" s="186">
        <v>201380</v>
      </c>
      <c r="D11" s="186">
        <v>224155</v>
      </c>
      <c r="E11" s="51"/>
    </row>
    <row r="12" spans="2:5" s="67" customFormat="1" ht="15.75">
      <c r="B12" s="53"/>
      <c r="C12" s="53"/>
      <c r="D12" s="53"/>
      <c r="E12" s="51"/>
    </row>
    <row r="13" ht="12.75">
      <c r="A13" s="93" t="s">
        <v>87</v>
      </c>
    </row>
    <row r="14" ht="12.75">
      <c r="A14" s="93" t="s">
        <v>164</v>
      </c>
    </row>
    <row r="15" ht="12.75">
      <c r="A15" s="88" t="s">
        <v>187</v>
      </c>
    </row>
    <row r="16" ht="12.75">
      <c r="A16" s="88"/>
    </row>
    <row r="17" ht="18">
      <c r="A17" s="94"/>
    </row>
    <row r="18" s="67" customFormat="1" ht="15"/>
    <row r="19" s="67" customFormat="1" ht="6" customHeight="1"/>
    <row r="20" s="67" customFormat="1" ht="46.5" customHeight="1"/>
    <row r="21" s="67" customFormat="1" ht="38.25" customHeight="1"/>
    <row r="22" s="67" customFormat="1" ht="96.75" customHeight="1"/>
    <row r="23" s="67" customFormat="1" ht="15" customHeight="1"/>
    <row r="24" s="67" customFormat="1" ht="15" customHeight="1"/>
    <row r="25" s="67" customFormat="1" ht="15"/>
    <row r="26" s="67" customFormat="1" ht="15"/>
    <row r="27" s="67" customFormat="1" ht="15"/>
    <row r="28" s="67" customFormat="1" ht="15"/>
    <row r="29" s="67" customFormat="1" ht="15"/>
    <row r="30" s="67" customFormat="1" ht="15"/>
    <row r="31" s="67" customFormat="1" ht="15"/>
    <row r="32" s="67" customFormat="1" ht="15"/>
    <row r="33" s="67" customFormat="1" ht="15"/>
    <row r="34" s="67" customFormat="1" ht="15"/>
    <row r="35" s="67" customFormat="1" ht="15"/>
    <row r="36" s="67" customFormat="1" ht="15"/>
    <row r="37" s="67" customFormat="1" ht="15"/>
    <row r="38" s="67" customFormat="1" ht="15"/>
    <row r="39" s="67" customFormat="1" ht="15"/>
    <row r="40" s="67" customFormat="1" ht="15"/>
    <row r="41" s="67" customFormat="1" ht="15"/>
    <row r="42" s="67" customFormat="1" ht="15"/>
    <row r="43" s="67" customFormat="1" ht="15"/>
    <row r="44" s="67" customFormat="1" ht="15"/>
    <row r="45" s="67" customFormat="1" ht="15"/>
    <row r="46" s="67" customFormat="1" ht="15"/>
    <row r="47" s="67" customFormat="1" ht="15"/>
    <row r="48" s="67" customFormat="1" ht="15"/>
    <row r="49" s="67" customFormat="1" ht="15"/>
    <row r="50" s="67" customFormat="1" ht="15"/>
    <row r="51" s="67" customFormat="1" ht="15"/>
    <row r="52" s="67" customFormat="1" ht="15"/>
    <row r="53" s="67" customFormat="1" ht="15"/>
    <row r="54" s="67" customFormat="1" ht="15"/>
    <row r="55" s="67" customFormat="1" ht="6.75" customHeight="1"/>
    <row r="56" s="67" customFormat="1" ht="15"/>
    <row r="57" s="67" customFormat="1" ht="15"/>
    <row r="58" s="67" customFormat="1" ht="15"/>
    <row r="59" s="67" customFormat="1" ht="15"/>
    <row r="60" s="67" customFormat="1" ht="15"/>
    <row r="61" s="67" customFormat="1" ht="15"/>
    <row r="62" s="67" customFormat="1" ht="15"/>
    <row r="63" s="67" customFormat="1" ht="15"/>
    <row r="65" ht="12.75" customHeight="1"/>
  </sheetData>
  <sheetProtection/>
  <printOptions/>
  <pageMargins left="0.7480314960629921" right="0.7480314960629921" top="0.984251968503937" bottom="0.7874015748031497" header="0.5118110236220472" footer="0.5118110236220472"/>
  <pageSetup fitToHeight="1" fitToWidth="1" horizontalDpi="600" verticalDpi="600" orientation="portrait" paperSize="9" scale="48" r:id="rId1"/>
  <headerFooter alignWithMargins="0">
    <oddHeader>&amp;R&amp;"Arial,Bold"&amp;14FINANCE</oddHeader>
  </headerFooter>
</worksheet>
</file>

<file path=xl/worksheets/sheet5.xml><?xml version="1.0" encoding="utf-8"?>
<worksheet xmlns="http://schemas.openxmlformats.org/spreadsheetml/2006/main" xmlns:r="http://schemas.openxmlformats.org/officeDocument/2006/relationships">
  <dimension ref="A1:O44"/>
  <sheetViews>
    <sheetView zoomScale="84" zoomScaleNormal="84" zoomScalePageLayoutView="0" workbookViewId="0" topLeftCell="A1">
      <selection activeCell="A4" sqref="A4"/>
    </sheetView>
  </sheetViews>
  <sheetFormatPr defaultColWidth="9.140625" defaultRowHeight="12.75"/>
  <cols>
    <col min="1" max="1" width="26.140625" style="0" customWidth="1"/>
    <col min="2" max="2" width="14.8515625" style="0" customWidth="1"/>
    <col min="4" max="4" width="19.00390625" style="0" customWidth="1"/>
    <col min="5" max="5" width="12.7109375" style="0" customWidth="1"/>
    <col min="6" max="6" width="14.28125" style="0" customWidth="1"/>
    <col min="8" max="8" width="13.57421875" style="0" customWidth="1"/>
    <col min="9" max="9" width="13.00390625" style="0" customWidth="1"/>
    <col min="10" max="11" width="11.57421875" style="0" customWidth="1"/>
    <col min="12" max="12" width="12.00390625" style="0" customWidth="1"/>
  </cols>
  <sheetData>
    <row r="1" ht="16.5">
      <c r="A1" s="66" t="s">
        <v>365</v>
      </c>
    </row>
    <row r="2" ht="16.5">
      <c r="A2" s="150" t="s">
        <v>222</v>
      </c>
    </row>
    <row r="3" ht="16.5">
      <c r="A3" s="69" t="s">
        <v>366</v>
      </c>
    </row>
    <row r="4" spans="1:15" ht="113.25" customHeight="1">
      <c r="A4" s="147" t="s">
        <v>197</v>
      </c>
      <c r="B4" s="95" t="s">
        <v>124</v>
      </c>
      <c r="C4" s="148" t="s">
        <v>93</v>
      </c>
      <c r="D4" s="148" t="s">
        <v>82</v>
      </c>
      <c r="E4" s="95" t="s">
        <v>83</v>
      </c>
      <c r="F4" s="95" t="s">
        <v>76</v>
      </c>
      <c r="G4" s="95" t="s">
        <v>84</v>
      </c>
      <c r="H4" s="95" t="s">
        <v>85</v>
      </c>
      <c r="I4" s="95" t="s">
        <v>269</v>
      </c>
      <c r="J4" s="95" t="s">
        <v>271</v>
      </c>
      <c r="K4" s="95" t="s">
        <v>270</v>
      </c>
      <c r="L4" s="95" t="s">
        <v>0</v>
      </c>
      <c r="M4" s="67"/>
      <c r="N4" s="67"/>
      <c r="O4" s="67"/>
    </row>
    <row r="5" spans="1:15" ht="21" customHeight="1">
      <c r="A5" s="75" t="s">
        <v>9</v>
      </c>
      <c r="B5" s="187">
        <v>0</v>
      </c>
      <c r="C5" s="187">
        <v>2051</v>
      </c>
      <c r="D5" s="187">
        <v>5238</v>
      </c>
      <c r="E5" s="187">
        <v>1926</v>
      </c>
      <c r="F5" s="187">
        <v>116</v>
      </c>
      <c r="G5" s="187">
        <v>932</v>
      </c>
      <c r="H5" s="187">
        <v>0</v>
      </c>
      <c r="I5" s="187">
        <v>0</v>
      </c>
      <c r="J5" s="187">
        <v>0</v>
      </c>
      <c r="K5" s="188">
        <v>715</v>
      </c>
      <c r="L5" s="96">
        <f aca="true" t="shared" si="0" ref="L5:L43">SUM(B5:K5)</f>
        <v>10978</v>
      </c>
      <c r="M5" s="97"/>
      <c r="N5" s="97"/>
      <c r="O5" s="67"/>
    </row>
    <row r="6" spans="1:15" ht="15">
      <c r="A6" s="75" t="s">
        <v>10</v>
      </c>
      <c r="B6" s="187">
        <v>0</v>
      </c>
      <c r="C6" s="187">
        <v>7059</v>
      </c>
      <c r="D6" s="187">
        <v>5546</v>
      </c>
      <c r="E6" s="187">
        <v>1696</v>
      </c>
      <c r="F6" s="187">
        <v>356</v>
      </c>
      <c r="G6" s="187">
        <v>1435</v>
      </c>
      <c r="H6" s="188">
        <v>545</v>
      </c>
      <c r="I6" s="187">
        <v>0</v>
      </c>
      <c r="J6" s="187">
        <v>103</v>
      </c>
      <c r="K6" s="188">
        <v>6808</v>
      </c>
      <c r="L6" s="96">
        <f t="shared" si="0"/>
        <v>23548</v>
      </c>
      <c r="M6" s="97"/>
      <c r="N6" s="97"/>
      <c r="O6" s="67"/>
    </row>
    <row r="7" spans="1:15" ht="15">
      <c r="A7" s="75" t="s">
        <v>11</v>
      </c>
      <c r="B7" s="187">
        <v>0</v>
      </c>
      <c r="C7" s="187">
        <v>3369</v>
      </c>
      <c r="D7" s="187">
        <v>5496</v>
      </c>
      <c r="E7" s="187">
        <v>775</v>
      </c>
      <c r="F7" s="187">
        <v>0</v>
      </c>
      <c r="G7" s="187">
        <v>0</v>
      </c>
      <c r="H7" s="188">
        <v>72</v>
      </c>
      <c r="I7" s="187">
        <v>0</v>
      </c>
      <c r="J7" s="187">
        <v>0</v>
      </c>
      <c r="K7" s="188">
        <v>2048</v>
      </c>
      <c r="L7" s="96">
        <f t="shared" si="0"/>
        <v>11760</v>
      </c>
      <c r="M7" s="97"/>
      <c r="N7" s="97"/>
      <c r="O7" s="67"/>
    </row>
    <row r="8" spans="1:15" ht="15">
      <c r="A8" s="75" t="s">
        <v>12</v>
      </c>
      <c r="B8" s="187">
        <v>38</v>
      </c>
      <c r="C8" s="187">
        <v>2369</v>
      </c>
      <c r="D8" s="187">
        <v>5558</v>
      </c>
      <c r="E8" s="187">
        <v>1307</v>
      </c>
      <c r="F8" s="187">
        <v>142</v>
      </c>
      <c r="G8" s="187">
        <v>598</v>
      </c>
      <c r="H8" s="188">
        <v>270</v>
      </c>
      <c r="I8" s="187">
        <v>838</v>
      </c>
      <c r="J8" s="187">
        <v>211</v>
      </c>
      <c r="K8" s="188">
        <v>2296</v>
      </c>
      <c r="L8" s="96">
        <f t="shared" si="0"/>
        <v>13627</v>
      </c>
      <c r="M8" s="97"/>
      <c r="N8" s="97"/>
      <c r="O8" s="67"/>
    </row>
    <row r="9" spans="1:15" ht="15">
      <c r="A9" s="75" t="s">
        <v>13</v>
      </c>
      <c r="B9" s="187">
        <v>631</v>
      </c>
      <c r="C9" s="187">
        <v>513</v>
      </c>
      <c r="D9" s="187">
        <v>308</v>
      </c>
      <c r="E9" s="187">
        <v>354</v>
      </c>
      <c r="F9" s="187">
        <v>34</v>
      </c>
      <c r="G9" s="187">
        <v>215</v>
      </c>
      <c r="H9" s="188">
        <v>21</v>
      </c>
      <c r="I9" s="187">
        <v>0</v>
      </c>
      <c r="J9" s="187">
        <v>82</v>
      </c>
      <c r="K9" s="188">
        <v>363</v>
      </c>
      <c r="L9" s="96">
        <f t="shared" si="0"/>
        <v>2521</v>
      </c>
      <c r="M9" s="97"/>
      <c r="N9" s="97"/>
      <c r="O9" s="67"/>
    </row>
    <row r="10" spans="1:15" ht="15">
      <c r="A10" s="75" t="s">
        <v>14</v>
      </c>
      <c r="B10" s="187">
        <v>0</v>
      </c>
      <c r="C10" s="187">
        <v>1474</v>
      </c>
      <c r="D10" s="187">
        <v>2603</v>
      </c>
      <c r="E10" s="187">
        <v>676</v>
      </c>
      <c r="F10" s="187">
        <v>268</v>
      </c>
      <c r="G10" s="187">
        <v>2350</v>
      </c>
      <c r="H10" s="188">
        <v>211</v>
      </c>
      <c r="I10" s="187">
        <v>0</v>
      </c>
      <c r="J10" s="187">
        <v>70</v>
      </c>
      <c r="K10" s="188">
        <v>4151</v>
      </c>
      <c r="L10" s="96">
        <f t="shared" si="0"/>
        <v>11803</v>
      </c>
      <c r="M10" s="97"/>
      <c r="N10" s="97"/>
      <c r="O10" s="67"/>
    </row>
    <row r="11" spans="1:15" ht="15">
      <c r="A11" s="75" t="s">
        <v>15</v>
      </c>
      <c r="B11" s="187">
        <v>0</v>
      </c>
      <c r="C11" s="187">
        <v>2304</v>
      </c>
      <c r="D11" s="187">
        <v>2645</v>
      </c>
      <c r="E11" s="187">
        <v>858</v>
      </c>
      <c r="F11" s="187">
        <v>0</v>
      </c>
      <c r="G11" s="187">
        <v>1260</v>
      </c>
      <c r="H11" s="188">
        <v>967</v>
      </c>
      <c r="I11" s="187">
        <v>0</v>
      </c>
      <c r="J11" s="187">
        <v>42</v>
      </c>
      <c r="K11" s="188">
        <v>1797</v>
      </c>
      <c r="L11" s="96">
        <f t="shared" si="0"/>
        <v>9873</v>
      </c>
      <c r="M11" s="97"/>
      <c r="N11" s="97"/>
      <c r="O11" s="67"/>
    </row>
    <row r="12" spans="1:15" ht="15">
      <c r="A12" s="75" t="s">
        <v>16</v>
      </c>
      <c r="B12" s="187">
        <v>0</v>
      </c>
      <c r="C12" s="187">
        <v>995</v>
      </c>
      <c r="D12" s="187">
        <v>3903</v>
      </c>
      <c r="E12" s="187">
        <v>2295</v>
      </c>
      <c r="F12" s="187">
        <v>207</v>
      </c>
      <c r="G12" s="187">
        <v>1143</v>
      </c>
      <c r="H12" s="188">
        <v>53</v>
      </c>
      <c r="I12" s="187">
        <v>0</v>
      </c>
      <c r="J12" s="187">
        <v>235</v>
      </c>
      <c r="K12" s="188">
        <v>2020</v>
      </c>
      <c r="L12" s="96">
        <f t="shared" si="0"/>
        <v>10851</v>
      </c>
      <c r="M12" s="97"/>
      <c r="N12" s="97"/>
      <c r="O12" s="67"/>
    </row>
    <row r="13" spans="1:15" ht="15">
      <c r="A13" s="75" t="s">
        <v>17</v>
      </c>
      <c r="B13" s="187">
        <v>0</v>
      </c>
      <c r="C13" s="187">
        <v>1032</v>
      </c>
      <c r="D13" s="187">
        <v>2880</v>
      </c>
      <c r="E13" s="187">
        <v>1045</v>
      </c>
      <c r="F13" s="187">
        <v>357</v>
      </c>
      <c r="G13" s="187">
        <v>866</v>
      </c>
      <c r="H13" s="188">
        <v>227</v>
      </c>
      <c r="I13" s="187">
        <v>0</v>
      </c>
      <c r="J13" s="187">
        <v>227</v>
      </c>
      <c r="K13" s="188">
        <v>1723</v>
      </c>
      <c r="L13" s="96">
        <f t="shared" si="0"/>
        <v>8357</v>
      </c>
      <c r="M13" s="97"/>
      <c r="N13" s="97"/>
      <c r="O13" s="67"/>
    </row>
    <row r="14" spans="1:15" ht="15">
      <c r="A14" s="75" t="s">
        <v>18</v>
      </c>
      <c r="B14" s="187">
        <v>0</v>
      </c>
      <c r="C14" s="187">
        <v>1677</v>
      </c>
      <c r="D14" s="187">
        <v>2495</v>
      </c>
      <c r="E14" s="187">
        <v>1288</v>
      </c>
      <c r="F14" s="187">
        <v>262</v>
      </c>
      <c r="G14" s="187">
        <v>204</v>
      </c>
      <c r="H14" s="188">
        <v>-97</v>
      </c>
      <c r="I14" s="187">
        <v>0</v>
      </c>
      <c r="J14" s="187">
        <v>0</v>
      </c>
      <c r="K14" s="188">
        <v>1116</v>
      </c>
      <c r="L14" s="96">
        <f t="shared" si="0"/>
        <v>6945</v>
      </c>
      <c r="M14" s="97"/>
      <c r="N14" s="97"/>
      <c r="O14" s="67"/>
    </row>
    <row r="15" spans="1:15" ht="15">
      <c r="A15" s="75" t="s">
        <v>19</v>
      </c>
      <c r="B15" s="187">
        <v>0</v>
      </c>
      <c r="C15" s="187">
        <v>979</v>
      </c>
      <c r="D15" s="187">
        <v>5174</v>
      </c>
      <c r="E15" s="187">
        <v>979</v>
      </c>
      <c r="F15" s="187">
        <v>219</v>
      </c>
      <c r="G15" s="187">
        <v>139</v>
      </c>
      <c r="H15" s="188">
        <v>185</v>
      </c>
      <c r="I15" s="187">
        <v>0</v>
      </c>
      <c r="J15" s="187">
        <v>182</v>
      </c>
      <c r="K15" s="188">
        <v>1564</v>
      </c>
      <c r="L15" s="96">
        <f t="shared" si="0"/>
        <v>9421</v>
      </c>
      <c r="M15" s="97"/>
      <c r="N15" s="97"/>
      <c r="O15" s="67"/>
    </row>
    <row r="16" spans="1:15" ht="15">
      <c r="A16" s="75" t="s">
        <v>20</v>
      </c>
      <c r="B16" s="187">
        <v>0</v>
      </c>
      <c r="C16" s="187">
        <v>3309</v>
      </c>
      <c r="D16" s="187">
        <v>8585</v>
      </c>
      <c r="E16" s="187">
        <v>4488</v>
      </c>
      <c r="F16" s="187">
        <v>1299</v>
      </c>
      <c r="G16" s="187">
        <v>974</v>
      </c>
      <c r="H16" s="188">
        <v>-13159</v>
      </c>
      <c r="I16" s="187">
        <v>0</v>
      </c>
      <c r="J16" s="187">
        <v>338</v>
      </c>
      <c r="K16" s="188">
        <v>11988</v>
      </c>
      <c r="L16" s="98">
        <f t="shared" si="0"/>
        <v>17822</v>
      </c>
      <c r="M16" s="97"/>
      <c r="N16" s="97"/>
      <c r="O16" s="67"/>
    </row>
    <row r="17" spans="1:15" ht="15">
      <c r="A17" s="75" t="s">
        <v>52</v>
      </c>
      <c r="B17" s="187">
        <v>0</v>
      </c>
      <c r="C17" s="187">
        <v>1686</v>
      </c>
      <c r="D17" s="187">
        <v>1763</v>
      </c>
      <c r="E17" s="187">
        <v>292</v>
      </c>
      <c r="F17" s="187">
        <v>15</v>
      </c>
      <c r="G17" s="187">
        <v>34</v>
      </c>
      <c r="H17" s="188">
        <v>95</v>
      </c>
      <c r="I17" s="188">
        <v>598</v>
      </c>
      <c r="J17" s="187">
        <v>0</v>
      </c>
      <c r="K17" s="188">
        <v>2551</v>
      </c>
      <c r="L17" s="96">
        <f t="shared" si="0"/>
        <v>7034</v>
      </c>
      <c r="M17" s="97"/>
      <c r="N17" s="97"/>
      <c r="O17" s="67"/>
    </row>
    <row r="18" spans="1:15" ht="15">
      <c r="A18" s="75" t="s">
        <v>21</v>
      </c>
      <c r="B18" s="188">
        <v>-19</v>
      </c>
      <c r="C18" s="187">
        <v>923</v>
      </c>
      <c r="D18" s="187">
        <v>3310</v>
      </c>
      <c r="E18" s="187">
        <v>924</v>
      </c>
      <c r="F18" s="187">
        <v>374</v>
      </c>
      <c r="G18" s="187">
        <v>1833</v>
      </c>
      <c r="H18" s="188">
        <v>153</v>
      </c>
      <c r="I18" s="187">
        <v>0</v>
      </c>
      <c r="J18" s="187">
        <v>78</v>
      </c>
      <c r="K18" s="188">
        <v>2133</v>
      </c>
      <c r="L18" s="96">
        <f t="shared" si="0"/>
        <v>9709</v>
      </c>
      <c r="M18" s="97"/>
      <c r="N18" s="97"/>
      <c r="O18" s="67"/>
    </row>
    <row r="19" spans="1:15" ht="15">
      <c r="A19" s="75" t="s">
        <v>7</v>
      </c>
      <c r="B19" s="188">
        <v>0</v>
      </c>
      <c r="C19" s="187">
        <v>4918</v>
      </c>
      <c r="D19" s="187">
        <v>8617</v>
      </c>
      <c r="E19" s="187">
        <v>2226</v>
      </c>
      <c r="F19" s="187">
        <v>332</v>
      </c>
      <c r="G19" s="187">
        <v>1632</v>
      </c>
      <c r="H19" s="188">
        <v>1165</v>
      </c>
      <c r="I19" s="187">
        <v>0</v>
      </c>
      <c r="J19" s="187">
        <v>266</v>
      </c>
      <c r="K19" s="188">
        <v>9678</v>
      </c>
      <c r="L19" s="96">
        <f t="shared" si="0"/>
        <v>28834</v>
      </c>
      <c r="M19" s="97"/>
      <c r="N19" s="97"/>
      <c r="O19" s="67"/>
    </row>
    <row r="20" spans="1:15" ht="15">
      <c r="A20" s="75" t="s">
        <v>22</v>
      </c>
      <c r="B20" s="187">
        <v>0</v>
      </c>
      <c r="C20" s="187">
        <v>1537</v>
      </c>
      <c r="D20" s="187">
        <v>12636</v>
      </c>
      <c r="E20" s="187">
        <v>10676</v>
      </c>
      <c r="F20" s="187">
        <v>3194</v>
      </c>
      <c r="G20" s="187">
        <v>2005</v>
      </c>
      <c r="H20" s="188">
        <v>6673</v>
      </c>
      <c r="I20" s="187">
        <v>0</v>
      </c>
      <c r="J20" s="187">
        <v>839</v>
      </c>
      <c r="K20" s="188">
        <v>7641</v>
      </c>
      <c r="L20" s="96">
        <f t="shared" si="0"/>
        <v>45201</v>
      </c>
      <c r="M20" s="97"/>
      <c r="N20" s="97"/>
      <c r="O20" s="67"/>
    </row>
    <row r="21" spans="1:15" ht="15">
      <c r="A21" s="75" t="s">
        <v>8</v>
      </c>
      <c r="B21" s="187">
        <v>0</v>
      </c>
      <c r="C21" s="187">
        <v>8828</v>
      </c>
      <c r="D21" s="187">
        <v>9385</v>
      </c>
      <c r="E21" s="187">
        <v>3934</v>
      </c>
      <c r="F21" s="187">
        <v>354</v>
      </c>
      <c r="G21" s="187">
        <v>3044</v>
      </c>
      <c r="H21" s="188">
        <v>192</v>
      </c>
      <c r="I21" s="187">
        <v>862</v>
      </c>
      <c r="J21" s="187">
        <v>36</v>
      </c>
      <c r="K21" s="188">
        <v>9626</v>
      </c>
      <c r="L21" s="96">
        <f t="shared" si="0"/>
        <v>36261</v>
      </c>
      <c r="M21" s="97"/>
      <c r="N21" s="97"/>
      <c r="O21" s="67"/>
    </row>
    <row r="22" spans="1:15" ht="15">
      <c r="A22" s="75" t="s">
        <v>23</v>
      </c>
      <c r="B22" s="187">
        <v>0</v>
      </c>
      <c r="C22" s="187">
        <v>434</v>
      </c>
      <c r="D22" s="187">
        <v>1895</v>
      </c>
      <c r="E22" s="187">
        <v>926</v>
      </c>
      <c r="F22" s="187">
        <v>142</v>
      </c>
      <c r="G22" s="187">
        <v>212</v>
      </c>
      <c r="H22" s="188">
        <v>261</v>
      </c>
      <c r="I22" s="187">
        <v>0</v>
      </c>
      <c r="J22" s="187">
        <v>156</v>
      </c>
      <c r="K22" s="188">
        <v>1282</v>
      </c>
      <c r="L22" s="96">
        <f t="shared" si="0"/>
        <v>5308</v>
      </c>
      <c r="M22" s="97"/>
      <c r="N22" s="97"/>
      <c r="O22" s="67"/>
    </row>
    <row r="23" spans="1:15" ht="15">
      <c r="A23" s="75" t="s">
        <v>24</v>
      </c>
      <c r="B23" s="187">
        <v>0</v>
      </c>
      <c r="C23" s="187">
        <v>1293</v>
      </c>
      <c r="D23" s="187">
        <v>1814</v>
      </c>
      <c r="E23" s="187">
        <v>1140</v>
      </c>
      <c r="F23" s="187">
        <v>315</v>
      </c>
      <c r="G23" s="187">
        <v>1106</v>
      </c>
      <c r="H23" s="188">
        <v>156</v>
      </c>
      <c r="I23" s="187">
        <v>0</v>
      </c>
      <c r="J23" s="188">
        <v>-25</v>
      </c>
      <c r="K23" s="188">
        <v>585</v>
      </c>
      <c r="L23" s="96">
        <f t="shared" si="0"/>
        <v>6384</v>
      </c>
      <c r="M23" s="97"/>
      <c r="N23" s="97"/>
      <c r="O23" s="67"/>
    </row>
    <row r="24" spans="1:15" ht="15">
      <c r="A24" s="75" t="s">
        <v>25</v>
      </c>
      <c r="B24" s="187">
        <v>0</v>
      </c>
      <c r="C24" s="187">
        <v>2445</v>
      </c>
      <c r="D24" s="187">
        <v>2535</v>
      </c>
      <c r="E24" s="187">
        <v>548</v>
      </c>
      <c r="F24" s="187">
        <v>0</v>
      </c>
      <c r="G24" s="187">
        <v>929</v>
      </c>
      <c r="H24" s="188">
        <v>356</v>
      </c>
      <c r="I24" s="187">
        <v>187</v>
      </c>
      <c r="J24" s="187">
        <v>0</v>
      </c>
      <c r="K24" s="188">
        <v>434</v>
      </c>
      <c r="L24" s="96">
        <f t="shared" si="0"/>
        <v>7434</v>
      </c>
      <c r="M24" s="97"/>
      <c r="N24" s="97"/>
      <c r="O24" s="67"/>
    </row>
    <row r="25" spans="1:15" ht="15">
      <c r="A25" s="75" t="s">
        <v>26</v>
      </c>
      <c r="B25" s="187">
        <v>0</v>
      </c>
      <c r="C25" s="187">
        <v>984</v>
      </c>
      <c r="D25" s="187">
        <v>5832</v>
      </c>
      <c r="E25" s="187">
        <v>1513</v>
      </c>
      <c r="F25" s="187">
        <v>275</v>
      </c>
      <c r="G25" s="187">
        <v>213</v>
      </c>
      <c r="H25" s="188">
        <v>265</v>
      </c>
      <c r="I25" s="187">
        <v>0</v>
      </c>
      <c r="J25" s="187">
        <v>287</v>
      </c>
      <c r="K25" s="188">
        <v>2224</v>
      </c>
      <c r="L25" s="96">
        <f t="shared" si="0"/>
        <v>11593</v>
      </c>
      <c r="M25" s="97"/>
      <c r="N25" s="97"/>
      <c r="O25" s="67"/>
    </row>
    <row r="26" spans="1:15" ht="15">
      <c r="A26" s="75" t="s">
        <v>27</v>
      </c>
      <c r="B26" s="187">
        <v>0</v>
      </c>
      <c r="C26" s="187">
        <v>4952</v>
      </c>
      <c r="D26" s="187">
        <v>6516</v>
      </c>
      <c r="E26" s="187">
        <v>3762</v>
      </c>
      <c r="F26" s="187">
        <v>1397</v>
      </c>
      <c r="G26" s="187">
        <v>1743</v>
      </c>
      <c r="H26" s="187">
        <v>0</v>
      </c>
      <c r="I26" s="187">
        <v>0</v>
      </c>
      <c r="J26" s="187">
        <v>568</v>
      </c>
      <c r="K26" s="188">
        <v>5411</v>
      </c>
      <c r="L26" s="96">
        <f t="shared" si="0"/>
        <v>24349</v>
      </c>
      <c r="M26" s="97"/>
      <c r="N26" s="97"/>
      <c r="O26" s="67"/>
    </row>
    <row r="27" spans="1:15" ht="15">
      <c r="A27" s="75" t="s">
        <v>28</v>
      </c>
      <c r="B27" s="187">
        <v>0</v>
      </c>
      <c r="C27" s="187">
        <v>1232</v>
      </c>
      <c r="D27" s="187">
        <v>1265</v>
      </c>
      <c r="E27" s="187">
        <v>158</v>
      </c>
      <c r="F27" s="187">
        <v>33</v>
      </c>
      <c r="G27" s="187">
        <v>261</v>
      </c>
      <c r="H27" s="188">
        <v>89</v>
      </c>
      <c r="I27" s="187">
        <v>4710</v>
      </c>
      <c r="J27" s="187">
        <v>55</v>
      </c>
      <c r="K27" s="188">
        <v>2922</v>
      </c>
      <c r="L27" s="96">
        <f t="shared" si="0"/>
        <v>10725</v>
      </c>
      <c r="M27" s="97"/>
      <c r="N27" s="97"/>
      <c r="O27" s="67"/>
    </row>
    <row r="28" spans="1:15" ht="15">
      <c r="A28" s="75" t="s">
        <v>29</v>
      </c>
      <c r="B28" s="187">
        <v>0</v>
      </c>
      <c r="C28" s="187">
        <v>4782</v>
      </c>
      <c r="D28" s="187">
        <v>3168</v>
      </c>
      <c r="E28" s="187">
        <v>1422</v>
      </c>
      <c r="F28" s="187">
        <v>250</v>
      </c>
      <c r="G28" s="187">
        <v>1149</v>
      </c>
      <c r="H28" s="188">
        <v>1283</v>
      </c>
      <c r="I28" s="187">
        <v>0</v>
      </c>
      <c r="J28" s="187">
        <v>56</v>
      </c>
      <c r="K28" s="188">
        <v>2776</v>
      </c>
      <c r="L28" s="96">
        <f t="shared" si="0"/>
        <v>14886</v>
      </c>
      <c r="M28" s="97"/>
      <c r="N28" s="97"/>
      <c r="O28" s="67"/>
    </row>
    <row r="29" spans="1:15" ht="15">
      <c r="A29" s="75" t="s">
        <v>30</v>
      </c>
      <c r="B29" s="187">
        <v>28</v>
      </c>
      <c r="C29" s="187">
        <v>1264</v>
      </c>
      <c r="D29" s="187">
        <v>3419</v>
      </c>
      <c r="E29" s="187">
        <v>1833</v>
      </c>
      <c r="F29" s="187">
        <v>982</v>
      </c>
      <c r="G29" s="187">
        <v>1433</v>
      </c>
      <c r="H29" s="188">
        <v>186</v>
      </c>
      <c r="I29" s="187">
        <v>498</v>
      </c>
      <c r="J29" s="187">
        <v>322</v>
      </c>
      <c r="K29" s="188">
        <v>2877</v>
      </c>
      <c r="L29" s="96">
        <f t="shared" si="0"/>
        <v>12842</v>
      </c>
      <c r="M29" s="97"/>
      <c r="N29" s="97"/>
      <c r="O29" s="67"/>
    </row>
    <row r="30" spans="1:15" ht="15">
      <c r="A30" s="75" t="s">
        <v>31</v>
      </c>
      <c r="B30" s="187">
        <v>38</v>
      </c>
      <c r="C30" s="187">
        <v>4967</v>
      </c>
      <c r="D30" s="187">
        <v>4304</v>
      </c>
      <c r="E30" s="187">
        <v>1084</v>
      </c>
      <c r="F30" s="187">
        <v>128</v>
      </c>
      <c r="G30" s="187">
        <v>339</v>
      </c>
      <c r="H30" s="188">
        <v>338</v>
      </c>
      <c r="I30" s="187">
        <v>0</v>
      </c>
      <c r="J30" s="188">
        <v>7</v>
      </c>
      <c r="K30" s="188">
        <v>2075</v>
      </c>
      <c r="L30" s="96">
        <f t="shared" si="0"/>
        <v>13280</v>
      </c>
      <c r="M30" s="97"/>
      <c r="N30" s="97"/>
      <c r="O30" s="67"/>
    </row>
    <row r="31" spans="1:15" ht="15">
      <c r="A31" s="75" t="s">
        <v>32</v>
      </c>
      <c r="B31" s="187">
        <v>0</v>
      </c>
      <c r="C31" s="187">
        <v>1549</v>
      </c>
      <c r="D31" s="187">
        <v>3156</v>
      </c>
      <c r="E31" s="187">
        <v>374</v>
      </c>
      <c r="F31" s="187">
        <v>13</v>
      </c>
      <c r="G31" s="187">
        <v>581</v>
      </c>
      <c r="H31" s="187">
        <v>12</v>
      </c>
      <c r="I31" s="187">
        <v>10682</v>
      </c>
      <c r="J31" s="187">
        <v>7</v>
      </c>
      <c r="K31" s="188">
        <v>3902</v>
      </c>
      <c r="L31" s="96">
        <f t="shared" si="0"/>
        <v>20276</v>
      </c>
      <c r="M31" s="97"/>
      <c r="N31" s="97"/>
      <c r="O31" s="67"/>
    </row>
    <row r="32" spans="1:15" ht="15">
      <c r="A32" s="75" t="s">
        <v>33</v>
      </c>
      <c r="B32" s="187">
        <v>0</v>
      </c>
      <c r="C32" s="187">
        <v>694</v>
      </c>
      <c r="D32" s="187">
        <v>4441</v>
      </c>
      <c r="E32" s="187">
        <v>1473</v>
      </c>
      <c r="F32" s="187">
        <v>125</v>
      </c>
      <c r="G32" s="187">
        <v>971</v>
      </c>
      <c r="H32" s="188">
        <v>81</v>
      </c>
      <c r="I32" s="187">
        <v>0</v>
      </c>
      <c r="J32" s="187">
        <v>295</v>
      </c>
      <c r="K32" s="188">
        <v>1790</v>
      </c>
      <c r="L32" s="96">
        <f t="shared" si="0"/>
        <v>9870</v>
      </c>
      <c r="M32" s="97"/>
      <c r="N32" s="97"/>
      <c r="O32" s="67"/>
    </row>
    <row r="33" spans="1:15" ht="15">
      <c r="A33" s="75" t="s">
        <v>34</v>
      </c>
      <c r="B33" s="187">
        <v>250</v>
      </c>
      <c r="C33" s="187">
        <v>6397</v>
      </c>
      <c r="D33" s="187">
        <v>2030</v>
      </c>
      <c r="E33" s="187">
        <v>3827</v>
      </c>
      <c r="F33" s="187">
        <v>809</v>
      </c>
      <c r="G33" s="187">
        <v>4542</v>
      </c>
      <c r="H33" s="188">
        <v>1102</v>
      </c>
      <c r="I33" s="187">
        <v>0</v>
      </c>
      <c r="J33" s="187">
        <v>598</v>
      </c>
      <c r="K33" s="188">
        <v>5171</v>
      </c>
      <c r="L33" s="96">
        <f t="shared" si="0"/>
        <v>24726</v>
      </c>
      <c r="M33" s="97"/>
      <c r="N33" s="97"/>
      <c r="O33" s="67"/>
    </row>
    <row r="34" spans="1:15" ht="15">
      <c r="A34" s="75" t="s">
        <v>35</v>
      </c>
      <c r="B34" s="187">
        <v>0</v>
      </c>
      <c r="C34" s="187">
        <v>1107</v>
      </c>
      <c r="D34" s="187">
        <v>4600</v>
      </c>
      <c r="E34" s="187">
        <v>903</v>
      </c>
      <c r="F34" s="187">
        <v>96</v>
      </c>
      <c r="G34" s="187">
        <v>500</v>
      </c>
      <c r="H34" s="188">
        <v>866</v>
      </c>
      <c r="I34" s="187">
        <v>0</v>
      </c>
      <c r="J34" s="187">
        <v>0</v>
      </c>
      <c r="K34" s="188">
        <v>1607</v>
      </c>
      <c r="L34" s="96">
        <f t="shared" si="0"/>
        <v>9679</v>
      </c>
      <c r="M34" s="97"/>
      <c r="N34" s="97"/>
      <c r="O34" s="67"/>
    </row>
    <row r="35" spans="1:15" ht="15">
      <c r="A35" s="75" t="s">
        <v>36</v>
      </c>
      <c r="B35" s="187">
        <v>0</v>
      </c>
      <c r="C35" s="187">
        <v>899</v>
      </c>
      <c r="D35" s="187">
        <v>2079</v>
      </c>
      <c r="E35" s="187">
        <v>681</v>
      </c>
      <c r="F35" s="187">
        <v>157</v>
      </c>
      <c r="G35" s="187">
        <v>441</v>
      </c>
      <c r="H35" s="188">
        <v>91</v>
      </c>
      <c r="I35" s="187">
        <v>0</v>
      </c>
      <c r="J35" s="187">
        <v>0</v>
      </c>
      <c r="K35" s="188">
        <v>1608</v>
      </c>
      <c r="L35" s="96">
        <f t="shared" si="0"/>
        <v>5956</v>
      </c>
      <c r="M35" s="97"/>
      <c r="N35" s="97"/>
      <c r="O35" s="67"/>
    </row>
    <row r="36" spans="1:15" ht="15">
      <c r="A36" s="75" t="s">
        <v>37</v>
      </c>
      <c r="B36" s="187">
        <v>0</v>
      </c>
      <c r="C36" s="187">
        <v>2969</v>
      </c>
      <c r="D36" s="187">
        <v>5417</v>
      </c>
      <c r="E36" s="187">
        <v>2349</v>
      </c>
      <c r="F36" s="187">
        <v>405</v>
      </c>
      <c r="G36" s="187">
        <v>331</v>
      </c>
      <c r="H36" s="188">
        <v>169</v>
      </c>
      <c r="I36" s="187">
        <v>0</v>
      </c>
      <c r="J36" s="187">
        <v>76</v>
      </c>
      <c r="K36" s="188">
        <v>2392</v>
      </c>
      <c r="L36" s="96">
        <f t="shared" si="0"/>
        <v>14108</v>
      </c>
      <c r="M36" s="97"/>
      <c r="N36" s="97"/>
      <c r="O36" s="67"/>
    </row>
    <row r="37" spans="1:15" ht="30.75" customHeight="1">
      <c r="A37" s="75" t="s">
        <v>110</v>
      </c>
      <c r="B37" s="187">
        <v>0</v>
      </c>
      <c r="C37" s="187">
        <v>0</v>
      </c>
      <c r="D37" s="187">
        <v>0</v>
      </c>
      <c r="E37" s="187">
        <v>0</v>
      </c>
      <c r="F37" s="187">
        <v>0</v>
      </c>
      <c r="G37" s="187">
        <v>0</v>
      </c>
      <c r="H37" s="187">
        <v>0</v>
      </c>
      <c r="I37" s="187">
        <v>0</v>
      </c>
      <c r="J37" s="187">
        <v>0</v>
      </c>
      <c r="K37" s="188">
        <v>3</v>
      </c>
      <c r="L37" s="98">
        <f t="shared" si="0"/>
        <v>3</v>
      </c>
      <c r="M37" s="97"/>
      <c r="N37" s="97"/>
      <c r="O37" s="67"/>
    </row>
    <row r="38" spans="1:15" ht="15">
      <c r="A38" s="75" t="s">
        <v>111</v>
      </c>
      <c r="B38" s="187">
        <v>0</v>
      </c>
      <c r="C38" s="187">
        <v>0</v>
      </c>
      <c r="D38" s="187">
        <v>0</v>
      </c>
      <c r="E38" s="187">
        <v>0</v>
      </c>
      <c r="F38" s="187">
        <v>0</v>
      </c>
      <c r="G38" s="187">
        <v>0</v>
      </c>
      <c r="H38" s="187">
        <v>0</v>
      </c>
      <c r="I38" s="187">
        <v>0</v>
      </c>
      <c r="J38" s="187">
        <v>0</v>
      </c>
      <c r="K38" s="188">
        <v>-180</v>
      </c>
      <c r="L38" s="98">
        <f t="shared" si="0"/>
        <v>-180</v>
      </c>
      <c r="M38" s="97"/>
      <c r="N38" s="97"/>
      <c r="O38" s="67"/>
    </row>
    <row r="39" spans="1:15" ht="15">
      <c r="A39" s="75" t="s">
        <v>112</v>
      </c>
      <c r="B39" s="187">
        <v>0</v>
      </c>
      <c r="C39" s="187">
        <v>0</v>
      </c>
      <c r="D39" s="187">
        <v>0</v>
      </c>
      <c r="E39" s="187">
        <v>0</v>
      </c>
      <c r="F39" s="187">
        <v>0</v>
      </c>
      <c r="G39" s="187">
        <v>0</v>
      </c>
      <c r="H39" s="187">
        <v>0</v>
      </c>
      <c r="I39" s="187">
        <v>0</v>
      </c>
      <c r="J39" s="187">
        <v>0</v>
      </c>
      <c r="K39" s="188">
        <v>681</v>
      </c>
      <c r="L39" s="99">
        <f t="shared" si="0"/>
        <v>681</v>
      </c>
      <c r="M39" s="97"/>
      <c r="N39" s="97"/>
      <c r="O39" s="67"/>
    </row>
    <row r="40" spans="1:15" ht="15">
      <c r="A40" s="75" t="s">
        <v>114</v>
      </c>
      <c r="B40" s="187">
        <v>0</v>
      </c>
      <c r="C40" s="187">
        <v>0</v>
      </c>
      <c r="D40" s="187">
        <v>0</v>
      </c>
      <c r="E40" s="187">
        <v>0</v>
      </c>
      <c r="F40" s="187">
        <v>0</v>
      </c>
      <c r="G40" s="187">
        <v>0</v>
      </c>
      <c r="H40" s="187">
        <v>0</v>
      </c>
      <c r="I40" s="187">
        <v>0</v>
      </c>
      <c r="J40" s="187">
        <v>0</v>
      </c>
      <c r="K40" s="187">
        <v>0</v>
      </c>
      <c r="L40" s="100">
        <f t="shared" si="0"/>
        <v>0</v>
      </c>
      <c r="M40" s="97"/>
      <c r="N40" s="97"/>
      <c r="O40" s="67"/>
    </row>
    <row r="41" spans="1:15" ht="15">
      <c r="A41" s="75" t="s">
        <v>121</v>
      </c>
      <c r="B41" s="187">
        <v>0</v>
      </c>
      <c r="C41" s="187">
        <v>0</v>
      </c>
      <c r="D41" s="187">
        <v>0</v>
      </c>
      <c r="E41" s="187">
        <v>0</v>
      </c>
      <c r="F41" s="187">
        <v>0</v>
      </c>
      <c r="G41" s="187">
        <v>0</v>
      </c>
      <c r="H41" s="187">
        <v>0</v>
      </c>
      <c r="I41" s="187">
        <v>0</v>
      </c>
      <c r="J41" s="187">
        <v>0</v>
      </c>
      <c r="K41" s="188">
        <v>-454</v>
      </c>
      <c r="L41" s="99">
        <f t="shared" si="0"/>
        <v>-454</v>
      </c>
      <c r="M41" s="97"/>
      <c r="N41" s="97"/>
      <c r="O41" s="67"/>
    </row>
    <row r="42" spans="1:15" ht="15">
      <c r="A42" s="75" t="s">
        <v>113</v>
      </c>
      <c r="B42" s="187">
        <v>0</v>
      </c>
      <c r="C42" s="187">
        <v>0</v>
      </c>
      <c r="D42" s="187">
        <v>0</v>
      </c>
      <c r="E42" s="187">
        <v>0</v>
      </c>
      <c r="F42" s="187">
        <v>0</v>
      </c>
      <c r="G42" s="187">
        <v>0</v>
      </c>
      <c r="H42" s="187">
        <v>0</v>
      </c>
      <c r="I42" s="187">
        <v>0</v>
      </c>
      <c r="J42" s="187">
        <v>0</v>
      </c>
      <c r="K42" s="188">
        <v>-133</v>
      </c>
      <c r="L42" s="99">
        <f t="shared" si="0"/>
        <v>-133</v>
      </c>
      <c r="M42" s="97"/>
      <c r="N42" s="97"/>
      <c r="O42" s="67"/>
    </row>
    <row r="43" spans="1:15" ht="15">
      <c r="A43" s="75" t="s">
        <v>122</v>
      </c>
      <c r="B43" s="187">
        <v>0</v>
      </c>
      <c r="C43" s="187">
        <v>0</v>
      </c>
      <c r="D43" s="187">
        <v>0</v>
      </c>
      <c r="E43" s="187">
        <v>0</v>
      </c>
      <c r="F43" s="187">
        <v>0</v>
      </c>
      <c r="G43" s="187">
        <v>0</v>
      </c>
      <c r="H43" s="187">
        <v>0</v>
      </c>
      <c r="I43" s="187">
        <v>0</v>
      </c>
      <c r="J43" s="188">
        <v>-166</v>
      </c>
      <c r="K43" s="188">
        <v>298</v>
      </c>
      <c r="L43" s="99">
        <f t="shared" si="0"/>
        <v>132</v>
      </c>
      <c r="M43" s="97"/>
      <c r="N43" s="97"/>
      <c r="O43" s="67"/>
    </row>
    <row r="44" spans="1:15" ht="15.75">
      <c r="A44" s="132" t="s">
        <v>38</v>
      </c>
      <c r="B44" s="149">
        <f aca="true" t="shared" si="1" ref="B44:L44">SUM(B5:B43)</f>
        <v>966</v>
      </c>
      <c r="C44" s="149">
        <f t="shared" si="1"/>
        <v>80991</v>
      </c>
      <c r="D44" s="149">
        <f t="shared" si="1"/>
        <v>138613</v>
      </c>
      <c r="E44" s="149">
        <f t="shared" si="1"/>
        <v>57732</v>
      </c>
      <c r="F44" s="149">
        <f t="shared" si="1"/>
        <v>12656</v>
      </c>
      <c r="G44" s="149">
        <f t="shared" si="1"/>
        <v>33415</v>
      </c>
      <c r="H44" s="149">
        <f t="shared" si="1"/>
        <v>2828</v>
      </c>
      <c r="I44" s="149">
        <f t="shared" si="1"/>
        <v>18375</v>
      </c>
      <c r="J44" s="149">
        <f t="shared" si="1"/>
        <v>4945</v>
      </c>
      <c r="K44" s="149">
        <f t="shared" si="1"/>
        <v>105489</v>
      </c>
      <c r="L44" s="149">
        <f t="shared" si="1"/>
        <v>456010</v>
      </c>
      <c r="M44" s="97"/>
      <c r="N44" s="97"/>
      <c r="O44" s="67"/>
    </row>
  </sheetData>
  <sheetProtection/>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J12"/>
  <sheetViews>
    <sheetView zoomScale="84" zoomScaleNormal="84" zoomScalePageLayoutView="0" workbookViewId="0" topLeftCell="A1">
      <selection activeCell="A2" sqref="A2"/>
    </sheetView>
  </sheetViews>
  <sheetFormatPr defaultColWidth="9.140625" defaultRowHeight="12.75"/>
  <cols>
    <col min="1" max="1" width="34.8515625" style="93" customWidth="1"/>
    <col min="2" max="8" width="20.00390625" style="93" customWidth="1"/>
    <col min="9" max="10" width="9.7109375" style="93" customWidth="1"/>
    <col min="11" max="11" width="7.57421875" style="93" customWidth="1"/>
    <col min="12" max="12" width="9.7109375" style="93" customWidth="1"/>
    <col min="13" max="16384" width="9.140625" style="93" customWidth="1"/>
  </cols>
  <sheetData>
    <row r="1" spans="1:7" ht="20.25">
      <c r="A1" s="66" t="s">
        <v>368</v>
      </c>
      <c r="G1" s="101"/>
    </row>
    <row r="2" spans="1:7" ht="20.25">
      <c r="A2" s="150" t="s">
        <v>222</v>
      </c>
      <c r="G2" s="101"/>
    </row>
    <row r="3" spans="1:7" ht="20.25">
      <c r="A3" s="69" t="s">
        <v>367</v>
      </c>
      <c r="G3" s="101"/>
    </row>
    <row r="4" spans="1:8" ht="110.25">
      <c r="A4" s="156" t="s">
        <v>41</v>
      </c>
      <c r="B4" s="152" t="s">
        <v>291</v>
      </c>
      <c r="C4" s="152" t="s">
        <v>292</v>
      </c>
      <c r="D4" s="152" t="s">
        <v>293</v>
      </c>
      <c r="E4" s="152" t="s">
        <v>204</v>
      </c>
      <c r="F4" s="152" t="s">
        <v>205</v>
      </c>
      <c r="G4" s="152" t="s">
        <v>206</v>
      </c>
      <c r="H4" s="152" t="s">
        <v>189</v>
      </c>
    </row>
    <row r="5" spans="1:8" ht="15.75">
      <c r="A5" s="151"/>
      <c r="B5" s="153"/>
      <c r="C5" s="153"/>
      <c r="D5" s="153"/>
      <c r="E5" s="153"/>
      <c r="F5" s="153"/>
      <c r="G5" s="153"/>
      <c r="H5" s="154"/>
    </row>
    <row r="6" spans="1:9" ht="15">
      <c r="A6" s="80" t="s">
        <v>40</v>
      </c>
      <c r="B6" s="189">
        <v>1099</v>
      </c>
      <c r="C6" s="189">
        <v>206912</v>
      </c>
      <c r="D6" s="189">
        <v>10058</v>
      </c>
      <c r="E6" s="189">
        <v>223</v>
      </c>
      <c r="F6" s="189">
        <v>3942</v>
      </c>
      <c r="G6" s="189">
        <v>2790</v>
      </c>
      <c r="H6" s="189">
        <v>225024</v>
      </c>
      <c r="I6" s="102"/>
    </row>
    <row r="7" spans="1:9" ht="15">
      <c r="A7" s="80" t="s">
        <v>117</v>
      </c>
      <c r="B7" s="189">
        <v>345</v>
      </c>
      <c r="C7" s="189">
        <v>42803</v>
      </c>
      <c r="D7" s="189">
        <v>1769</v>
      </c>
      <c r="E7" s="189">
        <v>223</v>
      </c>
      <c r="F7" s="189">
        <v>25</v>
      </c>
      <c r="G7" s="189">
        <v>0</v>
      </c>
      <c r="H7" s="189">
        <v>45165</v>
      </c>
      <c r="I7" s="102"/>
    </row>
    <row r="8" spans="1:10" ht="15.75">
      <c r="A8" s="80" t="s">
        <v>118</v>
      </c>
      <c r="B8" s="189">
        <v>704</v>
      </c>
      <c r="C8" s="189">
        <v>28956</v>
      </c>
      <c r="D8" s="189">
        <v>251</v>
      </c>
      <c r="E8" s="189">
        <v>0</v>
      </c>
      <c r="F8" s="189">
        <v>0</v>
      </c>
      <c r="G8" s="189">
        <v>0</v>
      </c>
      <c r="H8" s="189">
        <v>29911</v>
      </c>
      <c r="I8" s="102"/>
      <c r="J8" s="103"/>
    </row>
    <row r="9" spans="1:9" ht="15">
      <c r="A9" s="80" t="s">
        <v>119</v>
      </c>
      <c r="B9" s="189">
        <v>692</v>
      </c>
      <c r="C9" s="189">
        <v>3612</v>
      </c>
      <c r="D9" s="189">
        <v>139</v>
      </c>
      <c r="E9" s="189">
        <v>0</v>
      </c>
      <c r="F9" s="189">
        <v>0</v>
      </c>
      <c r="G9" s="189">
        <v>41</v>
      </c>
      <c r="H9" s="189">
        <v>4484</v>
      </c>
      <c r="I9" s="102"/>
    </row>
    <row r="10" spans="1:9" ht="15">
      <c r="A10" s="80" t="s">
        <v>125</v>
      </c>
      <c r="B10" s="189">
        <v>0</v>
      </c>
      <c r="C10" s="189">
        <v>164</v>
      </c>
      <c r="D10" s="189">
        <v>0</v>
      </c>
      <c r="E10" s="189">
        <v>0</v>
      </c>
      <c r="F10" s="189">
        <v>1551</v>
      </c>
      <c r="G10" s="189">
        <v>0</v>
      </c>
      <c r="H10" s="189">
        <v>1715</v>
      </c>
      <c r="I10" s="102"/>
    </row>
    <row r="11" spans="1:9" ht="15">
      <c r="A11" s="80" t="s">
        <v>126</v>
      </c>
      <c r="B11" s="189">
        <v>177</v>
      </c>
      <c r="C11" s="189">
        <v>62508</v>
      </c>
      <c r="D11" s="189">
        <v>17953</v>
      </c>
      <c r="E11" s="189">
        <v>380</v>
      </c>
      <c r="F11" s="189">
        <v>0</v>
      </c>
      <c r="G11" s="189">
        <v>10081</v>
      </c>
      <c r="H11" s="189">
        <v>91099</v>
      </c>
      <c r="I11" s="102"/>
    </row>
    <row r="12" spans="1:9" ht="15.75">
      <c r="A12" s="132" t="s">
        <v>120</v>
      </c>
      <c r="B12" s="155">
        <f aca="true" t="shared" si="0" ref="B12:H12">SUM(B6:B11)</f>
        <v>3017</v>
      </c>
      <c r="C12" s="155">
        <f t="shared" si="0"/>
        <v>344955</v>
      </c>
      <c r="D12" s="155">
        <f t="shared" si="0"/>
        <v>30170</v>
      </c>
      <c r="E12" s="155">
        <f t="shared" si="0"/>
        <v>826</v>
      </c>
      <c r="F12" s="155">
        <f t="shared" si="0"/>
        <v>5518</v>
      </c>
      <c r="G12" s="155">
        <f t="shared" si="0"/>
        <v>12912</v>
      </c>
      <c r="H12" s="155">
        <f t="shared" si="0"/>
        <v>397398</v>
      </c>
      <c r="I12" s="102"/>
    </row>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sheetData>
  <sheetProtection/>
  <printOptions/>
  <pageMargins left="0.75" right="0.75" top="1" bottom="1" header="0.5" footer="0.5"/>
  <pageSetup fitToHeight="1" fitToWidth="1" horizontalDpi="96" verticalDpi="96" orientation="portrait" paperSize="9" scale="48" r:id="rId2"/>
  <headerFooter alignWithMargins="0">
    <oddHeader>&amp;R&amp;"Arial,Bold"&amp;18FINANCE</oddHeader>
  </headerFooter>
  <tableParts>
    <tablePart r:id="rId1"/>
  </tableParts>
</worksheet>
</file>

<file path=xl/worksheets/sheet7.xml><?xml version="1.0" encoding="utf-8"?>
<worksheet xmlns="http://schemas.openxmlformats.org/spreadsheetml/2006/main" xmlns:r="http://schemas.openxmlformats.org/officeDocument/2006/relationships">
  <dimension ref="A1:L46"/>
  <sheetViews>
    <sheetView zoomScale="82" zoomScaleNormal="82" zoomScalePageLayoutView="0" workbookViewId="0" topLeftCell="A1">
      <selection activeCell="E45" sqref="E45"/>
    </sheetView>
  </sheetViews>
  <sheetFormatPr defaultColWidth="9.140625" defaultRowHeight="12.75"/>
  <cols>
    <col min="1" max="1" width="25.28125" style="0" customWidth="1"/>
    <col min="2" max="2" width="14.7109375" style="0" customWidth="1"/>
    <col min="3" max="3" width="16.00390625" style="0" customWidth="1"/>
    <col min="4" max="8" width="14.7109375" style="0" customWidth="1"/>
  </cols>
  <sheetData>
    <row r="1" ht="16.5">
      <c r="A1" s="104" t="s">
        <v>369</v>
      </c>
    </row>
    <row r="2" ht="16.5">
      <c r="A2" s="150" t="s">
        <v>222</v>
      </c>
    </row>
    <row r="3" ht="16.5">
      <c r="A3" s="150" t="s">
        <v>367</v>
      </c>
    </row>
    <row r="4" spans="1:12" ht="47.25">
      <c r="A4" s="132" t="s">
        <v>53</v>
      </c>
      <c r="B4" s="157" t="s">
        <v>40</v>
      </c>
      <c r="C4" s="157" t="s">
        <v>117</v>
      </c>
      <c r="D4" s="157" t="s">
        <v>118</v>
      </c>
      <c r="E4" s="157" t="s">
        <v>119</v>
      </c>
      <c r="F4" s="157" t="s">
        <v>125</v>
      </c>
      <c r="G4" s="157" t="s">
        <v>207</v>
      </c>
      <c r="H4" s="157" t="s">
        <v>120</v>
      </c>
      <c r="I4" s="93"/>
      <c r="J4" s="93"/>
      <c r="K4" s="93"/>
      <c r="L4" s="93"/>
    </row>
    <row r="5" spans="1:12" ht="15">
      <c r="A5" s="75" t="s">
        <v>9</v>
      </c>
      <c r="B5" s="189">
        <v>10940</v>
      </c>
      <c r="C5" s="189">
        <v>127</v>
      </c>
      <c r="D5" s="189">
        <v>0</v>
      </c>
      <c r="E5" s="189">
        <v>0</v>
      </c>
      <c r="F5" s="189">
        <v>0</v>
      </c>
      <c r="G5" s="189">
        <v>0</v>
      </c>
      <c r="H5" s="61">
        <f aca="true" t="shared" si="0" ref="H5:H45">SUM(B5:G5)</f>
        <v>11067</v>
      </c>
      <c r="I5" s="93"/>
      <c r="J5" s="93"/>
      <c r="K5" s="93"/>
      <c r="L5" s="93"/>
    </row>
    <row r="6" spans="1:12" ht="15">
      <c r="A6" s="75" t="s">
        <v>10</v>
      </c>
      <c r="B6" s="189">
        <v>12109</v>
      </c>
      <c r="C6" s="189">
        <v>445</v>
      </c>
      <c r="D6" s="189">
        <v>1416</v>
      </c>
      <c r="E6" s="189">
        <v>0</v>
      </c>
      <c r="F6" s="189">
        <v>1551</v>
      </c>
      <c r="G6" s="189">
        <v>5383</v>
      </c>
      <c r="H6" s="61">
        <f t="shared" si="0"/>
        <v>20904</v>
      </c>
      <c r="I6" s="93"/>
      <c r="J6" s="93"/>
      <c r="K6" s="93"/>
      <c r="L6" s="93"/>
    </row>
    <row r="7" spans="1:12" ht="15">
      <c r="A7" s="75" t="s">
        <v>11</v>
      </c>
      <c r="B7" s="189">
        <v>7236</v>
      </c>
      <c r="C7" s="189">
        <v>572</v>
      </c>
      <c r="D7" s="189">
        <v>0</v>
      </c>
      <c r="E7" s="189">
        <v>0</v>
      </c>
      <c r="F7" s="189">
        <v>0</v>
      </c>
      <c r="G7" s="189">
        <v>434</v>
      </c>
      <c r="H7" s="61">
        <f t="shared" si="0"/>
        <v>8242</v>
      </c>
      <c r="I7" s="93"/>
      <c r="J7" s="93"/>
      <c r="K7" s="93"/>
      <c r="L7" s="93"/>
    </row>
    <row r="8" spans="1:12" ht="15">
      <c r="A8" s="75" t="s">
        <v>12</v>
      </c>
      <c r="B8" s="189">
        <v>5171</v>
      </c>
      <c r="C8" s="189">
        <v>0</v>
      </c>
      <c r="D8" s="189">
        <v>71</v>
      </c>
      <c r="E8" s="189">
        <v>0</v>
      </c>
      <c r="F8" s="189">
        <v>0</v>
      </c>
      <c r="G8" s="189">
        <v>158</v>
      </c>
      <c r="H8" s="61">
        <f t="shared" si="0"/>
        <v>5400</v>
      </c>
      <c r="I8" s="93"/>
      <c r="J8" s="93"/>
      <c r="K8" s="93"/>
      <c r="L8" s="93"/>
    </row>
    <row r="9" spans="1:12" ht="15">
      <c r="A9" s="75" t="s">
        <v>13</v>
      </c>
      <c r="B9" s="189">
        <v>2970</v>
      </c>
      <c r="C9" s="189">
        <v>0</v>
      </c>
      <c r="D9" s="189">
        <v>12</v>
      </c>
      <c r="E9" s="189">
        <v>0</v>
      </c>
      <c r="F9" s="189">
        <v>0</v>
      </c>
      <c r="G9" s="189">
        <v>201</v>
      </c>
      <c r="H9" s="61">
        <f t="shared" si="0"/>
        <v>3183</v>
      </c>
      <c r="I9" s="93"/>
      <c r="J9" s="93"/>
      <c r="K9" s="93"/>
      <c r="L9" s="93"/>
    </row>
    <row r="10" spans="1:12" ht="15">
      <c r="A10" s="75" t="s">
        <v>14</v>
      </c>
      <c r="B10" s="189">
        <v>7671</v>
      </c>
      <c r="C10" s="189">
        <v>11</v>
      </c>
      <c r="D10" s="189">
        <v>710</v>
      </c>
      <c r="E10" s="189">
        <v>385</v>
      </c>
      <c r="F10" s="189">
        <v>0</v>
      </c>
      <c r="G10" s="189">
        <v>320</v>
      </c>
      <c r="H10" s="61">
        <f t="shared" si="0"/>
        <v>9097</v>
      </c>
      <c r="I10" s="93"/>
      <c r="J10" s="93"/>
      <c r="K10" s="93"/>
      <c r="L10" s="93"/>
    </row>
    <row r="11" spans="1:12" ht="15">
      <c r="A11" s="75" t="s">
        <v>15</v>
      </c>
      <c r="B11" s="189">
        <v>4817</v>
      </c>
      <c r="C11" s="189">
        <v>79</v>
      </c>
      <c r="D11" s="189">
        <v>573</v>
      </c>
      <c r="E11" s="189">
        <v>89</v>
      </c>
      <c r="F11" s="189">
        <v>22</v>
      </c>
      <c r="G11" s="189">
        <v>0</v>
      </c>
      <c r="H11" s="61">
        <f t="shared" si="0"/>
        <v>5580</v>
      </c>
      <c r="I11" s="93"/>
      <c r="J11" s="93"/>
      <c r="K11" s="93"/>
      <c r="L11" s="93"/>
    </row>
    <row r="12" spans="1:12" ht="15">
      <c r="A12" s="75" t="s">
        <v>16</v>
      </c>
      <c r="B12" s="189">
        <v>8131</v>
      </c>
      <c r="C12" s="189">
        <v>1976</v>
      </c>
      <c r="D12" s="189">
        <v>1449</v>
      </c>
      <c r="E12" s="189">
        <v>6</v>
      </c>
      <c r="F12" s="189">
        <v>0</v>
      </c>
      <c r="G12" s="189">
        <v>0</v>
      </c>
      <c r="H12" s="61">
        <f t="shared" si="0"/>
        <v>11562</v>
      </c>
      <c r="I12" s="93"/>
      <c r="J12" s="93"/>
      <c r="K12" s="93"/>
      <c r="L12" s="93"/>
    </row>
    <row r="13" spans="1:12" ht="15">
      <c r="A13" s="75" t="s">
        <v>17</v>
      </c>
      <c r="B13" s="189">
        <v>1364</v>
      </c>
      <c r="C13" s="189">
        <v>345</v>
      </c>
      <c r="D13" s="189">
        <v>704</v>
      </c>
      <c r="E13" s="189">
        <v>9</v>
      </c>
      <c r="F13" s="189">
        <v>0</v>
      </c>
      <c r="G13" s="189">
        <v>0</v>
      </c>
      <c r="H13" s="61">
        <f t="shared" si="0"/>
        <v>2422</v>
      </c>
      <c r="I13" s="93"/>
      <c r="J13" s="93"/>
      <c r="K13" s="93"/>
      <c r="L13" s="93"/>
    </row>
    <row r="14" spans="1:12" ht="15">
      <c r="A14" s="75" t="s">
        <v>18</v>
      </c>
      <c r="B14" s="189">
        <v>6270</v>
      </c>
      <c r="C14" s="189">
        <v>17</v>
      </c>
      <c r="D14" s="189">
        <v>111</v>
      </c>
      <c r="E14" s="189">
        <v>30</v>
      </c>
      <c r="F14" s="189">
        <v>0</v>
      </c>
      <c r="G14" s="189">
        <v>0</v>
      </c>
      <c r="H14" s="61">
        <f t="shared" si="0"/>
        <v>6428</v>
      </c>
      <c r="I14" s="93"/>
      <c r="J14" s="93"/>
      <c r="K14" s="93"/>
      <c r="L14" s="93"/>
    </row>
    <row r="15" spans="1:12" ht="15">
      <c r="A15" s="75" t="s">
        <v>19</v>
      </c>
      <c r="B15" s="189">
        <v>4632</v>
      </c>
      <c r="C15" s="189">
        <v>2071</v>
      </c>
      <c r="D15" s="189">
        <v>38</v>
      </c>
      <c r="E15" s="189">
        <v>0</v>
      </c>
      <c r="F15" s="189">
        <v>36</v>
      </c>
      <c r="G15" s="189">
        <v>0</v>
      </c>
      <c r="H15" s="61">
        <f t="shared" si="0"/>
        <v>6777</v>
      </c>
      <c r="I15" s="93"/>
      <c r="J15" s="93"/>
      <c r="K15" s="93"/>
      <c r="L15" s="93"/>
    </row>
    <row r="16" spans="1:12" ht="15">
      <c r="A16" s="75" t="s">
        <v>20</v>
      </c>
      <c r="B16" s="189">
        <v>13455</v>
      </c>
      <c r="C16" s="189">
        <v>16095</v>
      </c>
      <c r="D16" s="189">
        <v>12516</v>
      </c>
      <c r="E16" s="189">
        <v>185</v>
      </c>
      <c r="F16" s="189">
        <v>0</v>
      </c>
      <c r="G16" s="189">
        <v>55942</v>
      </c>
      <c r="H16" s="61">
        <f t="shared" si="0"/>
        <v>98193</v>
      </c>
      <c r="I16" s="93"/>
      <c r="J16" s="93"/>
      <c r="K16" s="93"/>
      <c r="L16" s="93"/>
    </row>
    <row r="17" spans="1:12" ht="15.75">
      <c r="A17" s="75" t="s">
        <v>52</v>
      </c>
      <c r="B17" s="189">
        <v>491</v>
      </c>
      <c r="C17" s="189">
        <v>248</v>
      </c>
      <c r="D17" s="189">
        <v>1006</v>
      </c>
      <c r="E17" s="189">
        <v>0</v>
      </c>
      <c r="F17" s="189">
        <v>0</v>
      </c>
      <c r="G17" s="189">
        <v>1190</v>
      </c>
      <c r="H17" s="61">
        <f t="shared" si="0"/>
        <v>2935</v>
      </c>
      <c r="I17" s="93"/>
      <c r="J17" s="103"/>
      <c r="K17" s="93"/>
      <c r="L17" s="93"/>
    </row>
    <row r="18" spans="1:12" ht="15">
      <c r="A18" s="75" t="s">
        <v>21</v>
      </c>
      <c r="B18" s="189">
        <v>6595</v>
      </c>
      <c r="C18" s="189">
        <v>199</v>
      </c>
      <c r="D18" s="189">
        <v>468</v>
      </c>
      <c r="E18" s="189">
        <v>0</v>
      </c>
      <c r="F18" s="189">
        <v>0</v>
      </c>
      <c r="G18" s="189">
        <v>0</v>
      </c>
      <c r="H18" s="61">
        <f t="shared" si="0"/>
        <v>7262</v>
      </c>
      <c r="I18" s="93"/>
      <c r="J18" s="93"/>
      <c r="K18" s="93"/>
      <c r="L18" s="93"/>
    </row>
    <row r="19" spans="1:12" ht="15">
      <c r="A19" s="75" t="s">
        <v>7</v>
      </c>
      <c r="B19" s="189">
        <v>8774</v>
      </c>
      <c r="C19" s="189">
        <v>2821</v>
      </c>
      <c r="D19" s="189">
        <v>394</v>
      </c>
      <c r="E19" s="189">
        <v>278</v>
      </c>
      <c r="F19" s="189">
        <v>0</v>
      </c>
      <c r="G19" s="189">
        <v>0</v>
      </c>
      <c r="H19" s="61">
        <f t="shared" si="0"/>
        <v>12267</v>
      </c>
      <c r="I19" s="93"/>
      <c r="J19" s="93"/>
      <c r="K19" s="93"/>
      <c r="L19" s="93"/>
    </row>
    <row r="20" spans="1:12" ht="15">
      <c r="A20" s="75" t="s">
        <v>22</v>
      </c>
      <c r="B20" s="189">
        <v>17281</v>
      </c>
      <c r="C20" s="189">
        <v>7113</v>
      </c>
      <c r="D20" s="189">
        <v>102</v>
      </c>
      <c r="E20" s="189">
        <v>0</v>
      </c>
      <c r="F20" s="189">
        <v>0</v>
      </c>
      <c r="G20" s="189">
        <v>0</v>
      </c>
      <c r="H20" s="61">
        <f t="shared" si="0"/>
        <v>24496</v>
      </c>
      <c r="I20" s="93"/>
      <c r="J20" s="93"/>
      <c r="K20" s="93"/>
      <c r="L20" s="93"/>
    </row>
    <row r="21" spans="1:12" ht="15">
      <c r="A21" s="75" t="s">
        <v>8</v>
      </c>
      <c r="B21" s="189">
        <v>16091</v>
      </c>
      <c r="C21" s="189">
        <v>2399</v>
      </c>
      <c r="D21" s="189">
        <v>551</v>
      </c>
      <c r="E21" s="189">
        <v>1394</v>
      </c>
      <c r="F21" s="189">
        <v>0</v>
      </c>
      <c r="G21" s="189">
        <v>155</v>
      </c>
      <c r="H21" s="61">
        <f t="shared" si="0"/>
        <v>20590</v>
      </c>
      <c r="I21" s="93"/>
      <c r="J21" s="93"/>
      <c r="K21" s="93"/>
      <c r="L21" s="93"/>
    </row>
    <row r="22" spans="1:12" ht="15">
      <c r="A22" s="75" t="s">
        <v>23</v>
      </c>
      <c r="B22" s="189">
        <v>2363</v>
      </c>
      <c r="C22" s="189">
        <v>500</v>
      </c>
      <c r="D22" s="189">
        <v>114</v>
      </c>
      <c r="E22" s="189">
        <v>39</v>
      </c>
      <c r="F22" s="189">
        <v>0</v>
      </c>
      <c r="G22" s="189">
        <v>0</v>
      </c>
      <c r="H22" s="61">
        <f t="shared" si="0"/>
        <v>3016</v>
      </c>
      <c r="I22" s="93"/>
      <c r="J22" s="93"/>
      <c r="K22" s="93"/>
      <c r="L22" s="93"/>
    </row>
    <row r="23" spans="1:12" ht="15">
      <c r="A23" s="75" t="s">
        <v>24</v>
      </c>
      <c r="B23" s="189">
        <v>2054</v>
      </c>
      <c r="C23" s="189">
        <v>0</v>
      </c>
      <c r="D23" s="189">
        <v>0</v>
      </c>
      <c r="E23" s="189">
        <v>0</v>
      </c>
      <c r="F23" s="189">
        <v>0</v>
      </c>
      <c r="G23" s="189">
        <v>0</v>
      </c>
      <c r="H23" s="61">
        <f t="shared" si="0"/>
        <v>2054</v>
      </c>
      <c r="I23" s="93"/>
      <c r="J23" s="93"/>
      <c r="K23" s="93"/>
      <c r="L23" s="93"/>
    </row>
    <row r="24" spans="1:12" ht="15">
      <c r="A24" s="75" t="s">
        <v>25</v>
      </c>
      <c r="B24" s="189">
        <v>1898</v>
      </c>
      <c r="C24" s="189">
        <v>784</v>
      </c>
      <c r="D24" s="189">
        <v>641</v>
      </c>
      <c r="E24" s="189">
        <v>0</v>
      </c>
      <c r="F24" s="189">
        <v>0</v>
      </c>
      <c r="G24" s="189">
        <v>0</v>
      </c>
      <c r="H24" s="61">
        <f t="shared" si="0"/>
        <v>3323</v>
      </c>
      <c r="I24" s="93"/>
      <c r="J24" s="93"/>
      <c r="K24" s="93"/>
      <c r="L24" s="93"/>
    </row>
    <row r="25" spans="1:12" ht="15">
      <c r="A25" s="75" t="s">
        <v>26</v>
      </c>
      <c r="B25" s="189">
        <v>4248</v>
      </c>
      <c r="C25" s="189">
        <v>0</v>
      </c>
      <c r="D25" s="189">
        <v>385</v>
      </c>
      <c r="E25" s="189">
        <v>0</v>
      </c>
      <c r="F25" s="189">
        <v>0</v>
      </c>
      <c r="G25" s="189">
        <v>0</v>
      </c>
      <c r="H25" s="61">
        <f t="shared" si="0"/>
        <v>4633</v>
      </c>
      <c r="I25" s="93"/>
      <c r="J25" s="93"/>
      <c r="K25" s="93"/>
      <c r="L25" s="93"/>
    </row>
    <row r="26" spans="1:12" ht="15">
      <c r="A26" s="75" t="s">
        <v>27</v>
      </c>
      <c r="B26" s="189">
        <v>12963</v>
      </c>
      <c r="C26" s="189">
        <v>724</v>
      </c>
      <c r="D26" s="189">
        <v>577</v>
      </c>
      <c r="E26" s="189">
        <v>381</v>
      </c>
      <c r="F26" s="189">
        <v>0</v>
      </c>
      <c r="G26" s="189">
        <v>561</v>
      </c>
      <c r="H26" s="61">
        <f t="shared" si="0"/>
        <v>15206</v>
      </c>
      <c r="I26" s="93"/>
      <c r="J26" s="93"/>
      <c r="K26" s="93"/>
      <c r="L26" s="93"/>
    </row>
    <row r="27" spans="1:12" ht="15">
      <c r="A27" s="75" t="s">
        <v>28</v>
      </c>
      <c r="B27" s="189">
        <v>1489</v>
      </c>
      <c r="C27" s="189">
        <v>0</v>
      </c>
      <c r="D27" s="189">
        <v>19</v>
      </c>
      <c r="E27" s="189">
        <v>0</v>
      </c>
      <c r="F27" s="189">
        <v>0</v>
      </c>
      <c r="G27" s="189">
        <v>389</v>
      </c>
      <c r="H27" s="61">
        <f t="shared" si="0"/>
        <v>1897</v>
      </c>
      <c r="I27" s="93"/>
      <c r="J27" s="93"/>
      <c r="K27" s="93"/>
      <c r="L27" s="93"/>
    </row>
    <row r="28" spans="1:12" ht="15">
      <c r="A28" s="75" t="s">
        <v>29</v>
      </c>
      <c r="B28" s="189">
        <v>9345</v>
      </c>
      <c r="C28" s="189">
        <v>2279</v>
      </c>
      <c r="D28" s="189">
        <v>167</v>
      </c>
      <c r="E28" s="189">
        <v>74</v>
      </c>
      <c r="F28" s="189">
        <v>0</v>
      </c>
      <c r="G28" s="189">
        <v>35</v>
      </c>
      <c r="H28" s="61">
        <f t="shared" si="0"/>
        <v>11900</v>
      </c>
      <c r="I28" s="93"/>
      <c r="J28" s="93"/>
      <c r="K28" s="93"/>
      <c r="L28" s="93"/>
    </row>
    <row r="29" spans="1:12" ht="15">
      <c r="A29" s="75" t="s">
        <v>30</v>
      </c>
      <c r="B29" s="189">
        <v>7544</v>
      </c>
      <c r="C29" s="189">
        <v>474</v>
      </c>
      <c r="D29" s="189">
        <v>912</v>
      </c>
      <c r="E29" s="189">
        <v>0</v>
      </c>
      <c r="F29" s="189">
        <v>0</v>
      </c>
      <c r="G29" s="189">
        <v>0</v>
      </c>
      <c r="H29" s="61">
        <f t="shared" si="0"/>
        <v>8930</v>
      </c>
      <c r="I29" s="93"/>
      <c r="J29" s="93"/>
      <c r="K29" s="93"/>
      <c r="L29" s="93"/>
    </row>
    <row r="30" spans="1:12" ht="15">
      <c r="A30" s="75" t="s">
        <v>31</v>
      </c>
      <c r="B30" s="189">
        <v>9479</v>
      </c>
      <c r="C30" s="189">
        <v>319</v>
      </c>
      <c r="D30" s="189">
        <v>0</v>
      </c>
      <c r="E30" s="189">
        <v>0</v>
      </c>
      <c r="F30" s="189">
        <v>0</v>
      </c>
      <c r="G30" s="189">
        <v>0</v>
      </c>
      <c r="H30" s="61">
        <f t="shared" si="0"/>
        <v>9798</v>
      </c>
      <c r="I30" s="93"/>
      <c r="J30" s="93"/>
      <c r="K30" s="93"/>
      <c r="L30" s="93"/>
    </row>
    <row r="31" spans="1:12" ht="15">
      <c r="A31" s="75" t="s">
        <v>32</v>
      </c>
      <c r="B31" s="189">
        <v>1217</v>
      </c>
      <c r="C31" s="189">
        <v>0</v>
      </c>
      <c r="D31" s="189">
        <v>20</v>
      </c>
      <c r="E31" s="189">
        <v>101</v>
      </c>
      <c r="F31" s="189">
        <v>0</v>
      </c>
      <c r="G31" s="189">
        <v>634</v>
      </c>
      <c r="H31" s="61">
        <f t="shared" si="0"/>
        <v>1972</v>
      </c>
      <c r="I31" s="93"/>
      <c r="J31" s="93"/>
      <c r="K31" s="93"/>
      <c r="L31" s="93"/>
    </row>
    <row r="32" spans="1:12" ht="15">
      <c r="A32" s="75" t="s">
        <v>33</v>
      </c>
      <c r="B32" s="189">
        <v>2964</v>
      </c>
      <c r="C32" s="189">
        <v>2232</v>
      </c>
      <c r="D32" s="189">
        <v>227</v>
      </c>
      <c r="E32" s="189">
        <v>22</v>
      </c>
      <c r="F32" s="189">
        <v>0</v>
      </c>
      <c r="G32" s="189">
        <v>121</v>
      </c>
      <c r="H32" s="61">
        <f t="shared" si="0"/>
        <v>5566</v>
      </c>
      <c r="I32" s="93"/>
      <c r="J32" s="93"/>
      <c r="K32" s="93"/>
      <c r="L32" s="93"/>
    </row>
    <row r="33" spans="1:12" ht="15">
      <c r="A33" s="75" t="s">
        <v>34</v>
      </c>
      <c r="B33" s="189">
        <v>22797</v>
      </c>
      <c r="C33" s="189">
        <v>913</v>
      </c>
      <c r="D33" s="189">
        <v>1077</v>
      </c>
      <c r="E33" s="189">
        <v>1423</v>
      </c>
      <c r="F33" s="189">
        <v>0</v>
      </c>
      <c r="G33" s="189">
        <v>1978</v>
      </c>
      <c r="H33" s="61">
        <f t="shared" si="0"/>
        <v>28188</v>
      </c>
      <c r="I33" s="93"/>
      <c r="J33" s="93"/>
      <c r="K33" s="93"/>
      <c r="L33" s="93"/>
    </row>
    <row r="34" spans="1:12" ht="15">
      <c r="A34" s="75" t="s">
        <v>35</v>
      </c>
      <c r="B34" s="189">
        <v>5252</v>
      </c>
      <c r="C34" s="189">
        <v>554</v>
      </c>
      <c r="D34" s="189">
        <v>384</v>
      </c>
      <c r="E34" s="189">
        <v>0</v>
      </c>
      <c r="F34" s="189">
        <v>106</v>
      </c>
      <c r="G34" s="189">
        <v>0</v>
      </c>
      <c r="H34" s="61">
        <f t="shared" si="0"/>
        <v>6296</v>
      </c>
      <c r="I34" s="93"/>
      <c r="J34" s="93"/>
      <c r="K34" s="93"/>
      <c r="L34" s="93"/>
    </row>
    <row r="35" spans="1:12" ht="15">
      <c r="A35" s="75" t="s">
        <v>36</v>
      </c>
      <c r="B35" s="189">
        <v>4245</v>
      </c>
      <c r="C35" s="189">
        <v>0</v>
      </c>
      <c r="D35" s="189">
        <v>3197</v>
      </c>
      <c r="E35" s="189">
        <v>0</v>
      </c>
      <c r="F35" s="189">
        <v>0</v>
      </c>
      <c r="G35" s="189">
        <v>3</v>
      </c>
      <c r="H35" s="61">
        <f t="shared" si="0"/>
        <v>7445</v>
      </c>
      <c r="I35" s="93"/>
      <c r="J35" s="93"/>
      <c r="K35" s="93"/>
      <c r="L35" s="93"/>
    </row>
    <row r="36" spans="1:12" ht="15">
      <c r="A36" s="75" t="s">
        <v>37</v>
      </c>
      <c r="B36" s="189">
        <v>3168</v>
      </c>
      <c r="C36" s="189">
        <v>1868</v>
      </c>
      <c r="D36" s="189">
        <v>1255</v>
      </c>
      <c r="E36" s="189">
        <v>68</v>
      </c>
      <c r="F36" s="189">
        <v>0</v>
      </c>
      <c r="G36" s="189">
        <v>92</v>
      </c>
      <c r="H36" s="61">
        <f t="shared" si="0"/>
        <v>6451</v>
      </c>
      <c r="I36" s="93"/>
      <c r="J36" s="93"/>
      <c r="K36" s="93"/>
      <c r="L36" s="93"/>
    </row>
    <row r="37" spans="1:12" ht="27.75" customHeight="1">
      <c r="A37" s="75" t="s">
        <v>43</v>
      </c>
      <c r="B37" s="189">
        <v>0</v>
      </c>
      <c r="C37" s="189">
        <v>0</v>
      </c>
      <c r="D37" s="189">
        <v>815</v>
      </c>
      <c r="E37" s="189">
        <v>0</v>
      </c>
      <c r="F37" s="189">
        <v>0</v>
      </c>
      <c r="G37" s="189">
        <v>0</v>
      </c>
      <c r="H37" s="61">
        <f t="shared" si="0"/>
        <v>815</v>
      </c>
      <c r="I37" s="93"/>
      <c r="J37" s="93"/>
      <c r="K37" s="93"/>
      <c r="L37" s="93"/>
    </row>
    <row r="38" spans="1:12" ht="15">
      <c r="A38" s="75" t="s">
        <v>110</v>
      </c>
      <c r="B38" s="189">
        <v>0</v>
      </c>
      <c r="C38" s="189">
        <v>0</v>
      </c>
      <c r="D38" s="189">
        <v>0</v>
      </c>
      <c r="E38" s="189">
        <v>0</v>
      </c>
      <c r="F38" s="189">
        <v>0</v>
      </c>
      <c r="G38" s="189">
        <v>0</v>
      </c>
      <c r="H38" s="61">
        <f t="shared" si="0"/>
        <v>0</v>
      </c>
      <c r="I38" s="93"/>
      <c r="J38" s="93"/>
      <c r="K38" s="93"/>
      <c r="L38" s="93"/>
    </row>
    <row r="39" spans="1:12" ht="15">
      <c r="A39" s="75" t="s">
        <v>111</v>
      </c>
      <c r="B39" s="189">
        <v>0</v>
      </c>
      <c r="C39" s="189">
        <v>0</v>
      </c>
      <c r="D39" s="189">
        <v>0</v>
      </c>
      <c r="E39" s="189">
        <v>0</v>
      </c>
      <c r="F39" s="189">
        <v>0</v>
      </c>
      <c r="G39" s="189">
        <v>0</v>
      </c>
      <c r="H39" s="61">
        <f t="shared" si="0"/>
        <v>0</v>
      </c>
      <c r="I39" s="93"/>
      <c r="J39" s="93"/>
      <c r="K39" s="93"/>
      <c r="L39" s="93"/>
    </row>
    <row r="40" spans="1:12" ht="15">
      <c r="A40" s="75" t="s">
        <v>112</v>
      </c>
      <c r="B40" s="189">
        <v>0</v>
      </c>
      <c r="C40" s="189">
        <v>0</v>
      </c>
      <c r="D40" s="189">
        <v>0</v>
      </c>
      <c r="E40" s="189">
        <v>0</v>
      </c>
      <c r="F40" s="189">
        <v>0</v>
      </c>
      <c r="G40" s="189">
        <v>113</v>
      </c>
      <c r="H40" s="61">
        <f t="shared" si="0"/>
        <v>113</v>
      </c>
      <c r="I40" s="93"/>
      <c r="J40" s="93"/>
      <c r="K40" s="93"/>
      <c r="L40" s="93"/>
    </row>
    <row r="41" spans="1:12" ht="15">
      <c r="A41" s="75" t="s">
        <v>114</v>
      </c>
      <c r="B41" s="189">
        <v>0</v>
      </c>
      <c r="C41" s="189">
        <v>0</v>
      </c>
      <c r="D41" s="189">
        <v>0</v>
      </c>
      <c r="E41" s="189">
        <v>0</v>
      </c>
      <c r="F41" s="189">
        <v>0</v>
      </c>
      <c r="G41" s="189">
        <v>291</v>
      </c>
      <c r="H41" s="61">
        <f t="shared" si="0"/>
        <v>291</v>
      </c>
      <c r="I41" s="93"/>
      <c r="J41" s="93"/>
      <c r="K41" s="93"/>
      <c r="L41" s="93"/>
    </row>
    <row r="42" spans="1:12" ht="15">
      <c r="A42" s="75" t="s">
        <v>121</v>
      </c>
      <c r="B42" s="189">
        <v>0</v>
      </c>
      <c r="C42" s="189">
        <v>0</v>
      </c>
      <c r="D42" s="189">
        <v>0</v>
      </c>
      <c r="E42" s="189">
        <v>0</v>
      </c>
      <c r="F42" s="189">
        <v>0</v>
      </c>
      <c r="G42" s="189">
        <v>23059</v>
      </c>
      <c r="H42" s="61">
        <f t="shared" si="0"/>
        <v>23059</v>
      </c>
      <c r="I42" s="93"/>
      <c r="J42" s="93"/>
      <c r="K42" s="93"/>
      <c r="L42" s="93"/>
    </row>
    <row r="43" spans="1:12" ht="15">
      <c r="A43" s="75" t="s">
        <v>113</v>
      </c>
      <c r="B43" s="189">
        <v>0</v>
      </c>
      <c r="C43" s="189">
        <v>0</v>
      </c>
      <c r="D43" s="189">
        <v>0</v>
      </c>
      <c r="E43" s="189">
        <v>0</v>
      </c>
      <c r="F43" s="189">
        <v>0</v>
      </c>
      <c r="G43" s="189">
        <v>0</v>
      </c>
      <c r="H43" s="61">
        <f t="shared" si="0"/>
        <v>0</v>
      </c>
      <c r="I43" s="93"/>
      <c r="J43" s="93"/>
      <c r="K43" s="93"/>
      <c r="L43" s="93"/>
    </row>
    <row r="44" spans="1:12" ht="15">
      <c r="A44" s="75" t="s">
        <v>122</v>
      </c>
      <c r="B44" s="189">
        <v>0</v>
      </c>
      <c r="C44" s="189">
        <v>0</v>
      </c>
      <c r="D44" s="189">
        <v>0</v>
      </c>
      <c r="E44" s="189">
        <v>0</v>
      </c>
      <c r="F44" s="189">
        <v>0</v>
      </c>
      <c r="G44" s="189">
        <v>40</v>
      </c>
      <c r="H44" s="61">
        <f t="shared" si="0"/>
        <v>40</v>
      </c>
      <c r="I44" s="93"/>
      <c r="J44" s="93"/>
      <c r="K44" s="93"/>
      <c r="L44" s="93"/>
    </row>
    <row r="45" spans="1:12" ht="15.75">
      <c r="A45" s="132" t="s">
        <v>38</v>
      </c>
      <c r="B45" s="149">
        <f aca="true" t="shared" si="1" ref="B45:G45">SUM(B5:B44)</f>
        <v>225024</v>
      </c>
      <c r="C45" s="149">
        <f t="shared" si="1"/>
        <v>45165</v>
      </c>
      <c r="D45" s="149">
        <f t="shared" si="1"/>
        <v>29911</v>
      </c>
      <c r="E45" s="149">
        <f t="shared" si="1"/>
        <v>4484</v>
      </c>
      <c r="F45" s="149">
        <f t="shared" si="1"/>
        <v>1715</v>
      </c>
      <c r="G45" s="149">
        <f t="shared" si="1"/>
        <v>91099</v>
      </c>
      <c r="H45" s="155">
        <f t="shared" si="0"/>
        <v>397398</v>
      </c>
      <c r="I45" s="93"/>
      <c r="J45" s="93"/>
      <c r="K45" s="93"/>
      <c r="L45" s="93"/>
    </row>
    <row r="46" spans="1:12" ht="12.75">
      <c r="A46" s="93"/>
      <c r="B46" s="93"/>
      <c r="C46" s="93"/>
      <c r="D46" s="93"/>
      <c r="E46" s="93"/>
      <c r="F46" s="93"/>
      <c r="G46" s="93"/>
      <c r="H46" s="93"/>
      <c r="I46" s="93"/>
      <c r="J46" s="93"/>
      <c r="K46" s="93"/>
      <c r="L46" s="93"/>
    </row>
  </sheetData>
  <sheetProtection/>
  <printOptions/>
  <pageMargins left="0.7" right="0.7" top="0.75" bottom="0.75" header="0.3" footer="0.3"/>
  <pageSetup horizontalDpi="1200" verticalDpi="12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AU70"/>
  <sheetViews>
    <sheetView zoomScale="75" zoomScaleNormal="75" zoomScalePageLayoutView="0" workbookViewId="0" topLeftCell="A1">
      <pane xSplit="1" ySplit="5" topLeftCell="T6" activePane="bottomRight" state="frozen"/>
      <selection pane="topLeft" activeCell="A1" sqref="A1"/>
      <selection pane="topRight" activeCell="B1" sqref="B1"/>
      <selection pane="bottomLeft" activeCell="A5" sqref="A5"/>
      <selection pane="bottomRight" activeCell="AF9" sqref="AF9"/>
    </sheetView>
  </sheetViews>
  <sheetFormatPr defaultColWidth="9.140625" defaultRowHeight="12.75"/>
  <cols>
    <col min="1" max="1" width="24.140625" style="4" customWidth="1"/>
    <col min="2" max="10" width="9.28125" style="4" customWidth="1"/>
    <col min="11" max="20" width="10.8515625" style="4" customWidth="1"/>
    <col min="21" max="21" width="12.57421875" style="4" customWidth="1"/>
    <col min="22" max="22" width="13.00390625" style="4" customWidth="1"/>
    <col min="23" max="23" width="13.421875" style="4" customWidth="1"/>
    <col min="24" max="24" width="13.7109375" style="4" customWidth="1"/>
    <col min="25" max="25" width="11.8515625" style="4" customWidth="1"/>
    <col min="26" max="26" width="12.57421875" style="4" customWidth="1"/>
    <col min="27" max="27" width="12.140625" style="4" customWidth="1"/>
    <col min="28" max="28" width="12.28125" style="4" bestFit="1" customWidth="1"/>
    <col min="29" max="29" width="12.140625" style="4" bestFit="1" customWidth="1"/>
    <col min="30" max="30" width="12.00390625" style="4" bestFit="1" customWidth="1"/>
    <col min="31" max="31" width="11.421875" style="4" customWidth="1"/>
    <col min="32" max="35" width="9.140625" style="4" customWidth="1"/>
    <col min="36" max="16384" width="9.140625" style="4" customWidth="1"/>
  </cols>
  <sheetData>
    <row r="1" spans="1:20" ht="18.75" customHeight="1">
      <c r="A1" s="27" t="s">
        <v>301</v>
      </c>
      <c r="B1" s="27"/>
      <c r="C1" s="27"/>
      <c r="D1" s="27"/>
      <c r="E1" s="27"/>
      <c r="F1" s="27"/>
      <c r="G1" s="27"/>
      <c r="H1" s="27"/>
      <c r="I1" s="27"/>
      <c r="J1" s="27"/>
      <c r="K1" s="5"/>
      <c r="L1" s="5"/>
      <c r="M1" s="5"/>
      <c r="N1" s="5"/>
      <c r="O1" s="5"/>
      <c r="P1" s="5"/>
      <c r="Q1" s="5"/>
      <c r="R1" s="5"/>
      <c r="S1" s="5"/>
      <c r="T1" s="5"/>
    </row>
    <row r="2" spans="1:20" ht="18.75" customHeight="1">
      <c r="A2" s="150" t="s">
        <v>222</v>
      </c>
      <c r="B2" s="27"/>
      <c r="C2" s="27"/>
      <c r="D2" s="27"/>
      <c r="E2" s="27"/>
      <c r="F2" s="27"/>
      <c r="G2" s="27"/>
      <c r="H2" s="27"/>
      <c r="I2" s="27"/>
      <c r="J2" s="27"/>
      <c r="K2" s="5"/>
      <c r="L2" s="5"/>
      <c r="M2" s="5"/>
      <c r="N2" s="5"/>
      <c r="O2" s="5"/>
      <c r="P2" s="5"/>
      <c r="Q2" s="5"/>
      <c r="R2" s="5"/>
      <c r="S2" s="5"/>
      <c r="T2" s="5"/>
    </row>
    <row r="3" spans="1:20" ht="18.75" customHeight="1">
      <c r="A3" s="112" t="s">
        <v>223</v>
      </c>
      <c r="B3" s="27"/>
      <c r="C3" s="27"/>
      <c r="D3" s="27"/>
      <c r="E3" s="27"/>
      <c r="F3" s="27"/>
      <c r="G3" s="27"/>
      <c r="H3" s="27"/>
      <c r="I3" s="27"/>
      <c r="J3" s="27"/>
      <c r="K3" s="5"/>
      <c r="L3" s="5"/>
      <c r="M3" s="5"/>
      <c r="N3" s="5"/>
      <c r="O3" s="5"/>
      <c r="P3" s="5"/>
      <c r="Q3" s="5"/>
      <c r="R3" s="5"/>
      <c r="S3" s="5"/>
      <c r="T3" s="5"/>
    </row>
    <row r="4" spans="1:20" ht="18.75" customHeight="1">
      <c r="A4" s="150" t="s">
        <v>141</v>
      </c>
      <c r="B4" s="27"/>
      <c r="C4" s="27"/>
      <c r="D4" s="27"/>
      <c r="E4" s="27"/>
      <c r="F4" s="27"/>
      <c r="G4" s="27"/>
      <c r="H4" s="27"/>
      <c r="I4" s="27"/>
      <c r="J4" s="27"/>
      <c r="K4" s="5"/>
      <c r="L4" s="5"/>
      <c r="M4" s="5"/>
      <c r="N4" s="5"/>
      <c r="O4" s="5"/>
      <c r="P4" s="5"/>
      <c r="Q4" s="5"/>
      <c r="R4" s="5"/>
      <c r="S4" s="5"/>
      <c r="T4" s="5"/>
    </row>
    <row r="5" spans="1:32" ht="24" customHeight="1">
      <c r="A5" s="9" t="s">
        <v>305</v>
      </c>
      <c r="B5" s="15" t="s">
        <v>306</v>
      </c>
      <c r="C5" s="15" t="s">
        <v>307</v>
      </c>
      <c r="D5" s="15" t="s">
        <v>308</v>
      </c>
      <c r="E5" s="15" t="s">
        <v>309</v>
      </c>
      <c r="F5" s="15" t="s">
        <v>310</v>
      </c>
      <c r="G5" s="15" t="s">
        <v>311</v>
      </c>
      <c r="H5" s="15" t="s">
        <v>312</v>
      </c>
      <c r="I5" s="15" t="s">
        <v>313</v>
      </c>
      <c r="J5" s="15" t="s">
        <v>314</v>
      </c>
      <c r="K5" s="15" t="s">
        <v>315</v>
      </c>
      <c r="L5" s="15" t="s">
        <v>316</v>
      </c>
      <c r="M5" s="9" t="s">
        <v>317</v>
      </c>
      <c r="N5" s="158" t="s">
        <v>318</v>
      </c>
      <c r="O5" s="158" t="s">
        <v>319</v>
      </c>
      <c r="P5" s="158" t="s">
        <v>320</v>
      </c>
      <c r="Q5" s="158" t="s">
        <v>321</v>
      </c>
      <c r="R5" s="158" t="s">
        <v>322</v>
      </c>
      <c r="S5" s="158" t="s">
        <v>323</v>
      </c>
      <c r="T5" s="158" t="s">
        <v>324</v>
      </c>
      <c r="U5" s="158" t="s">
        <v>325</v>
      </c>
      <c r="V5" s="158" t="s">
        <v>326</v>
      </c>
      <c r="W5" s="158" t="s">
        <v>327</v>
      </c>
      <c r="X5" s="158" t="s">
        <v>328</v>
      </c>
      <c r="Y5" s="158" t="s">
        <v>329</v>
      </c>
      <c r="Z5" s="158" t="s">
        <v>330</v>
      </c>
      <c r="AA5" s="158" t="s">
        <v>331</v>
      </c>
      <c r="AB5" s="158" t="s">
        <v>332</v>
      </c>
      <c r="AC5" s="158" t="s">
        <v>333</v>
      </c>
      <c r="AD5" s="158" t="s">
        <v>334</v>
      </c>
      <c r="AE5" s="158" t="s">
        <v>335</v>
      </c>
      <c r="AF5" s="158" t="s">
        <v>336</v>
      </c>
    </row>
    <row r="6" spans="1:32" ht="15.75">
      <c r="A6" s="23" t="s">
        <v>302</v>
      </c>
      <c r="B6" s="28"/>
      <c r="C6" s="28"/>
      <c r="D6" s="28"/>
      <c r="E6" s="28"/>
      <c r="F6" s="28"/>
      <c r="G6" s="28"/>
      <c r="H6" s="28"/>
      <c r="I6" s="28"/>
      <c r="J6" s="28"/>
      <c r="K6" s="5"/>
      <c r="L6" s="5"/>
      <c r="M6" s="5"/>
      <c r="N6" s="5"/>
      <c r="O6" s="5"/>
      <c r="P6" s="5"/>
      <c r="Q6" s="5"/>
      <c r="R6" s="5"/>
      <c r="S6" s="5"/>
      <c r="T6" s="5"/>
      <c r="U6" s="5"/>
      <c r="V6" s="5"/>
      <c r="W6" s="5"/>
      <c r="X6" s="5"/>
      <c r="Y6" s="5"/>
      <c r="Z6" s="5"/>
      <c r="AA6" s="5"/>
      <c r="AB6" s="5"/>
      <c r="AC6" s="5"/>
      <c r="AD6" s="5"/>
      <c r="AE6" s="5"/>
      <c r="AF6" s="5"/>
    </row>
    <row r="7" spans="1:32" ht="15">
      <c r="A7" s="5" t="s">
        <v>165</v>
      </c>
      <c r="B7" s="30">
        <v>45.07333333333333</v>
      </c>
      <c r="C7" s="30">
        <v>46.07083333333333</v>
      </c>
      <c r="D7" s="30">
        <v>49.443333333333335</v>
      </c>
      <c r="E7" s="30">
        <v>51.5775</v>
      </c>
      <c r="F7" s="30">
        <v>53.76916666666667</v>
      </c>
      <c r="G7" s="30">
        <v>56.520833333333336</v>
      </c>
      <c r="H7" s="30">
        <v>61.82</v>
      </c>
      <c r="I7" s="30">
        <v>64.79583333333333</v>
      </c>
      <c r="J7" s="30">
        <v>70.16166666666668</v>
      </c>
      <c r="K7" s="30">
        <v>79.92666666666666</v>
      </c>
      <c r="L7" s="30">
        <v>75.71666666666665</v>
      </c>
      <c r="M7" s="17">
        <v>73.23666666666668</v>
      </c>
      <c r="N7" s="17">
        <v>76.03916666666667</v>
      </c>
      <c r="O7" s="17">
        <v>80.22416666666665</v>
      </c>
      <c r="P7" s="17">
        <v>86.745</v>
      </c>
      <c r="Q7" s="17">
        <v>91.31916666666666</v>
      </c>
      <c r="R7" s="17">
        <v>94.24416666666666</v>
      </c>
      <c r="S7" s="17">
        <v>107.07583333333334</v>
      </c>
      <c r="T7" s="17">
        <v>99.28958516666667</v>
      </c>
      <c r="U7" s="17">
        <v>116.90257100000001</v>
      </c>
      <c r="V7" s="17">
        <v>133.26879017706662</v>
      </c>
      <c r="W7" s="30">
        <v>135.3905472338598</v>
      </c>
      <c r="X7" s="30">
        <v>134.14527800000002</v>
      </c>
      <c r="Y7" s="5">
        <v>127.5</v>
      </c>
      <c r="Z7" s="30">
        <v>111.13076015068397</v>
      </c>
      <c r="AA7" s="30">
        <v>108.84564031566258</v>
      </c>
      <c r="AB7" s="30">
        <v>117.58888261579467</v>
      </c>
      <c r="AC7" s="30">
        <v>125.19597119936215</v>
      </c>
      <c r="AD7" s="30">
        <v>124.87799849582898</v>
      </c>
      <c r="AE7" s="30">
        <v>113.94729279058333</v>
      </c>
      <c r="AF7" s="14">
        <v>131.26957891645858</v>
      </c>
    </row>
    <row r="8" spans="1:32" ht="15">
      <c r="A8" s="24" t="s">
        <v>50</v>
      </c>
      <c r="B8" s="30"/>
      <c r="C8" s="30"/>
      <c r="D8" s="30"/>
      <c r="E8" s="30"/>
      <c r="F8" s="30"/>
      <c r="G8" s="30"/>
      <c r="H8" s="30"/>
      <c r="I8" s="30"/>
      <c r="J8" s="5"/>
      <c r="K8" s="5"/>
      <c r="L8" s="5"/>
      <c r="M8" s="14"/>
      <c r="N8" s="14"/>
      <c r="O8" s="14"/>
      <c r="P8" s="14"/>
      <c r="Q8" s="14"/>
      <c r="R8" s="17"/>
      <c r="S8" s="17"/>
      <c r="T8" s="17"/>
      <c r="U8" s="17"/>
      <c r="V8" s="17"/>
      <c r="W8" s="5"/>
      <c r="X8" s="5"/>
      <c r="Y8" s="5"/>
      <c r="Z8" s="5"/>
      <c r="AA8" s="5"/>
      <c r="AB8" s="5"/>
      <c r="AC8" s="5"/>
      <c r="AD8" s="5"/>
      <c r="AE8" s="5"/>
      <c r="AF8" s="5"/>
    </row>
    <row r="9" spans="1:32" ht="15">
      <c r="A9" s="5" t="s">
        <v>47</v>
      </c>
      <c r="B9" s="159">
        <f aca="true" t="shared" si="0" ref="B9:R9">B11-B10</f>
        <v>21.680000000000003</v>
      </c>
      <c r="C9" s="159">
        <f t="shared" si="0"/>
        <v>23.2525</v>
      </c>
      <c r="D9" s="159">
        <f t="shared" si="0"/>
        <v>25.389166666666664</v>
      </c>
      <c r="E9" s="159">
        <f t="shared" si="0"/>
        <v>28.496666666666666</v>
      </c>
      <c r="F9" s="159">
        <f t="shared" si="0"/>
        <v>31.568333333333328</v>
      </c>
      <c r="G9" s="159">
        <f t="shared" si="0"/>
        <v>34.51249999999999</v>
      </c>
      <c r="H9" s="159">
        <f t="shared" si="0"/>
        <v>38.569166666666675</v>
      </c>
      <c r="I9" s="159">
        <f t="shared" si="0"/>
        <v>43.060833333333335</v>
      </c>
      <c r="J9" s="159">
        <f t="shared" si="0"/>
        <v>46.6725</v>
      </c>
      <c r="K9" s="159">
        <f t="shared" si="0"/>
        <v>48.42083333333335</v>
      </c>
      <c r="L9" s="159">
        <f t="shared" si="0"/>
        <v>46.40333333333333</v>
      </c>
      <c r="M9" s="159">
        <f t="shared" si="0"/>
        <v>45.82000000000001</v>
      </c>
      <c r="N9" s="159">
        <f t="shared" si="0"/>
        <v>46.14</v>
      </c>
      <c r="O9" s="159">
        <f t="shared" si="0"/>
        <v>47.10000000000001</v>
      </c>
      <c r="P9" s="159">
        <f t="shared" si="0"/>
        <v>47.099999999999994</v>
      </c>
      <c r="Q9" s="159">
        <f t="shared" si="0"/>
        <v>47.20416666666668</v>
      </c>
      <c r="R9" s="159">
        <f t="shared" si="0"/>
        <v>48.85000000000001</v>
      </c>
      <c r="S9" s="159">
        <f>S11-S10</f>
        <v>50.516666666666666</v>
      </c>
      <c r="T9" s="159">
        <f>T11-T10</f>
        <v>54.396666666666675</v>
      </c>
      <c r="U9" s="159">
        <f>U11-U10</f>
        <v>57.19</v>
      </c>
      <c r="V9" s="159">
        <f aca="true" t="shared" si="1" ref="V9:AD9">V11-V10</f>
        <v>58.2</v>
      </c>
      <c r="W9" s="160">
        <f t="shared" si="1"/>
        <v>57.95</v>
      </c>
      <c r="X9" s="160">
        <f t="shared" si="1"/>
        <v>57.95</v>
      </c>
      <c r="Y9" s="160">
        <f t="shared" si="1"/>
        <v>57.95</v>
      </c>
      <c r="Z9" s="160">
        <f t="shared" si="1"/>
        <v>57.94999999999999</v>
      </c>
      <c r="AA9" s="160">
        <f t="shared" si="1"/>
        <v>57.94999999999999</v>
      </c>
      <c r="AB9" s="160">
        <f t="shared" si="1"/>
        <v>57.95000000000002</v>
      </c>
      <c r="AC9" s="160">
        <f t="shared" si="1"/>
        <v>57.95000000000002</v>
      </c>
      <c r="AD9" s="160">
        <f t="shared" si="1"/>
        <v>57.95000000000002</v>
      </c>
      <c r="AE9" s="160">
        <f>AE11-AE10</f>
        <v>57.949999999999974</v>
      </c>
      <c r="AF9" s="160">
        <f>AF11-AF10</f>
        <v>57.95000000000003</v>
      </c>
    </row>
    <row r="10" spans="1:32" ht="15">
      <c r="A10" s="5" t="s">
        <v>303</v>
      </c>
      <c r="B10" s="30">
        <v>6.521666666666661</v>
      </c>
      <c r="C10" s="30">
        <v>6.860833333333332</v>
      </c>
      <c r="D10" s="30">
        <v>7.3625</v>
      </c>
      <c r="E10" s="30">
        <v>7.6825</v>
      </c>
      <c r="F10" s="30">
        <v>8.00833333333334</v>
      </c>
      <c r="G10" s="30">
        <v>8.416666666666679</v>
      </c>
      <c r="H10" s="30">
        <v>9.2075</v>
      </c>
      <c r="I10" s="30">
        <v>9.650833333333331</v>
      </c>
      <c r="J10" s="17">
        <v>10.45</v>
      </c>
      <c r="K10" s="17">
        <v>11.90083333333331</v>
      </c>
      <c r="L10" s="17">
        <v>11.276950354609923</v>
      </c>
      <c r="M10" s="17">
        <v>10.907588652482275</v>
      </c>
      <c r="N10" s="17">
        <v>11.32498226950355</v>
      </c>
      <c r="O10" s="17">
        <v>11.948280141843952</v>
      </c>
      <c r="P10" s="17">
        <v>12.919468085106402</v>
      </c>
      <c r="Q10" s="17">
        <v>13.600726950354598</v>
      </c>
      <c r="R10" s="17">
        <v>14.036365248226943</v>
      </c>
      <c r="S10" s="17">
        <v>15.810338421214922</v>
      </c>
      <c r="T10" s="17">
        <v>12.950815456521724</v>
      </c>
      <c r="U10" s="17">
        <v>17.411021212765974</v>
      </c>
      <c r="V10" s="17">
        <v>22.211465029511103</v>
      </c>
      <c r="W10" s="30">
        <v>22.5650912056433</v>
      </c>
      <c r="X10" s="30">
        <v>22.35754633333336</v>
      </c>
      <c r="Y10" s="30">
        <v>21.253455885185318</v>
      </c>
      <c r="Z10" s="30">
        <v>18.521033207763367</v>
      </c>
      <c r="AA10" s="30">
        <v>18.140940052610432</v>
      </c>
      <c r="AB10" s="30">
        <v>19.598147102632424</v>
      </c>
      <c r="AC10" s="30">
        <v>20.86599519989366</v>
      </c>
      <c r="AD10" s="30">
        <v>20.66624375544771</v>
      </c>
      <c r="AE10" s="30">
        <v>19.703119147435928</v>
      </c>
      <c r="AF10" s="30">
        <v>22.489501225888873</v>
      </c>
    </row>
    <row r="11" spans="1:32" ht="15">
      <c r="A11" s="5" t="s">
        <v>49</v>
      </c>
      <c r="B11" s="30">
        <v>28.201666666666664</v>
      </c>
      <c r="C11" s="30">
        <v>30.113333333333333</v>
      </c>
      <c r="D11" s="30">
        <v>32.751666666666665</v>
      </c>
      <c r="E11" s="30">
        <v>36.17916666666667</v>
      </c>
      <c r="F11" s="30">
        <v>39.57666666666667</v>
      </c>
      <c r="G11" s="30">
        <v>42.92916666666667</v>
      </c>
      <c r="H11" s="30">
        <v>47.77666666666667</v>
      </c>
      <c r="I11" s="30">
        <v>52.711666666666666</v>
      </c>
      <c r="J11" s="17">
        <v>57.1225</v>
      </c>
      <c r="K11" s="17">
        <v>60.32166666666666</v>
      </c>
      <c r="L11" s="17">
        <v>57.68028368794325</v>
      </c>
      <c r="M11" s="17">
        <v>56.72758865248228</v>
      </c>
      <c r="N11" s="17">
        <v>57.46498226950355</v>
      </c>
      <c r="O11" s="17">
        <v>59.04828014184396</v>
      </c>
      <c r="P11" s="17">
        <v>60.019468085106396</v>
      </c>
      <c r="Q11" s="17">
        <v>60.80489361702128</v>
      </c>
      <c r="R11" s="17">
        <v>62.88636524822695</v>
      </c>
      <c r="S11" s="17">
        <v>66.32700508788159</v>
      </c>
      <c r="T11" s="17">
        <v>67.3474821231884</v>
      </c>
      <c r="U11" s="17">
        <v>74.60102121276597</v>
      </c>
      <c r="V11" s="17">
        <v>80.4114650295111</v>
      </c>
      <c r="W11" s="30">
        <v>80.5150912056433</v>
      </c>
      <c r="X11" s="30">
        <v>80.30754633333336</v>
      </c>
      <c r="Y11" s="30">
        <v>79.20345588518532</v>
      </c>
      <c r="Z11" s="30">
        <v>76.47103320776336</v>
      </c>
      <c r="AA11" s="30">
        <v>76.09094005261042</v>
      </c>
      <c r="AB11" s="30">
        <v>77.54814710263244</v>
      </c>
      <c r="AC11" s="30">
        <v>78.81599519989368</v>
      </c>
      <c r="AD11" s="30">
        <v>78.61624375544773</v>
      </c>
      <c r="AE11" s="30">
        <v>77.6531191474359</v>
      </c>
      <c r="AF11" s="30">
        <v>80.4395012258889</v>
      </c>
    </row>
    <row r="12" spans="1:32" ht="15">
      <c r="A12" s="25" t="s">
        <v>48</v>
      </c>
      <c r="B12" s="161">
        <f aca="true" t="shared" si="2" ref="B12:R12">B11/B7*100</f>
        <v>62.56840704037864</v>
      </c>
      <c r="C12" s="161">
        <f t="shared" si="2"/>
        <v>65.36311838654247</v>
      </c>
      <c r="D12" s="161">
        <f t="shared" si="2"/>
        <v>66.2408144003236</v>
      </c>
      <c r="E12" s="161">
        <f t="shared" si="2"/>
        <v>70.14525067455124</v>
      </c>
      <c r="F12" s="161">
        <f t="shared" si="2"/>
        <v>73.60476109294359</v>
      </c>
      <c r="G12" s="161">
        <f t="shared" si="2"/>
        <v>75.95281975672687</v>
      </c>
      <c r="H12" s="161">
        <f t="shared" si="2"/>
        <v>77.28351126927639</v>
      </c>
      <c r="I12" s="161">
        <f t="shared" si="2"/>
        <v>81.35039547295993</v>
      </c>
      <c r="J12" s="161">
        <f t="shared" si="2"/>
        <v>81.41554029978383</v>
      </c>
      <c r="K12" s="162">
        <f t="shared" si="2"/>
        <v>75.47126532654933</v>
      </c>
      <c r="L12" s="162">
        <f t="shared" si="2"/>
        <v>76.1791111881267</v>
      </c>
      <c r="M12" s="162">
        <f t="shared" si="2"/>
        <v>77.45790631170489</v>
      </c>
      <c r="N12" s="162">
        <f t="shared" si="2"/>
        <v>75.57287222966701</v>
      </c>
      <c r="O12" s="162">
        <f t="shared" si="2"/>
        <v>73.60410534046554</v>
      </c>
      <c r="P12" s="162">
        <f t="shared" si="2"/>
        <v>69.19069466263922</v>
      </c>
      <c r="Q12" s="162">
        <f t="shared" si="2"/>
        <v>66.58502901036249</v>
      </c>
      <c r="R12" s="162">
        <f t="shared" si="2"/>
        <v>66.72706383053978</v>
      </c>
      <c r="S12" s="162">
        <f aca="true" t="shared" si="3" ref="S12:AF12">S11/S7*100</f>
        <v>61.94395413333067</v>
      </c>
      <c r="T12" s="163">
        <f t="shared" si="3"/>
        <v>67.82935190044302</v>
      </c>
      <c r="U12" s="163">
        <f t="shared" si="3"/>
        <v>63.8146967809339</v>
      </c>
      <c r="V12" s="163">
        <f t="shared" si="3"/>
        <v>60.337806715790684</v>
      </c>
      <c r="W12" s="163">
        <f t="shared" si="3"/>
        <v>59.468768574049534</v>
      </c>
      <c r="X12" s="163">
        <f t="shared" si="3"/>
        <v>59.866100045156536</v>
      </c>
      <c r="Y12" s="163">
        <f t="shared" si="3"/>
        <v>62.1203575570081</v>
      </c>
      <c r="Z12" s="163">
        <f t="shared" si="3"/>
        <v>68.81176112183077</v>
      </c>
      <c r="AA12" s="163">
        <f t="shared" si="3"/>
        <v>69.90720053824806</v>
      </c>
      <c r="AB12" s="163">
        <f t="shared" si="3"/>
        <v>65.94853644116189</v>
      </c>
      <c r="AC12" s="163">
        <f t="shared" si="3"/>
        <v>62.95409863819582</v>
      </c>
      <c r="AD12" s="163">
        <f t="shared" si="3"/>
        <v>62.95443929466372</v>
      </c>
      <c r="AE12" s="163">
        <f t="shared" si="3"/>
        <v>68.14827912599009</v>
      </c>
      <c r="AF12" s="163">
        <f t="shared" si="3"/>
        <v>61.27809801011207</v>
      </c>
    </row>
    <row r="13" spans="1:32" ht="15" hidden="1">
      <c r="A13" s="26" t="s">
        <v>48</v>
      </c>
      <c r="B13" s="31">
        <v>63.06</v>
      </c>
      <c r="C13" s="31">
        <v>64.22</v>
      </c>
      <c r="D13" s="31">
        <v>65.73</v>
      </c>
      <c r="E13" s="31">
        <v>69.52</v>
      </c>
      <c r="F13" s="31">
        <v>72.31</v>
      </c>
      <c r="G13" s="31">
        <v>77.63</v>
      </c>
      <c r="H13" s="31">
        <v>76.48</v>
      </c>
      <c r="I13" s="31">
        <v>81.93</v>
      </c>
      <c r="J13" s="28"/>
      <c r="K13" s="5"/>
      <c r="L13" s="5"/>
      <c r="M13" s="5"/>
      <c r="N13" s="14"/>
      <c r="O13" s="14"/>
      <c r="P13" s="14"/>
      <c r="Q13" s="14"/>
      <c r="R13" s="14"/>
      <c r="S13" s="17"/>
      <c r="T13" s="17"/>
      <c r="U13" s="17"/>
      <c r="V13" s="17"/>
      <c r="W13" s="5"/>
      <c r="X13" s="5"/>
      <c r="Y13" s="5"/>
      <c r="Z13" s="5"/>
      <c r="AA13" s="5"/>
      <c r="AB13" s="5"/>
      <c r="AC13" s="5"/>
      <c r="AD13" s="5"/>
      <c r="AE13" s="5"/>
      <c r="AF13" s="5"/>
    </row>
    <row r="14" spans="1:32" ht="15" hidden="1">
      <c r="A14" s="26"/>
      <c r="B14" s="30"/>
      <c r="C14" s="30"/>
      <c r="D14" s="30"/>
      <c r="E14" s="30"/>
      <c r="F14" s="30"/>
      <c r="G14" s="30"/>
      <c r="H14" s="30"/>
      <c r="I14" s="30"/>
      <c r="J14" s="28"/>
      <c r="K14" s="5"/>
      <c r="L14" s="5"/>
      <c r="M14" s="5"/>
      <c r="N14" s="14"/>
      <c r="O14" s="14"/>
      <c r="P14" s="14"/>
      <c r="Q14" s="14"/>
      <c r="R14" s="14"/>
      <c r="S14" s="17"/>
      <c r="T14" s="17"/>
      <c r="U14" s="17"/>
      <c r="V14" s="17"/>
      <c r="W14" s="5"/>
      <c r="X14" s="5"/>
      <c r="Y14" s="5"/>
      <c r="Z14" s="5"/>
      <c r="AA14" s="5"/>
      <c r="AB14" s="5"/>
      <c r="AC14" s="5"/>
      <c r="AD14" s="5"/>
      <c r="AE14" s="5"/>
      <c r="AF14" s="5"/>
    </row>
    <row r="15" spans="1:32" ht="6" customHeight="1">
      <c r="A15" s="26"/>
      <c r="B15" s="30"/>
      <c r="C15" s="30"/>
      <c r="D15" s="30"/>
      <c r="E15" s="30"/>
      <c r="F15" s="30"/>
      <c r="G15" s="30"/>
      <c r="H15" s="30"/>
      <c r="I15" s="30"/>
      <c r="J15" s="28"/>
      <c r="K15" s="5"/>
      <c r="L15" s="5"/>
      <c r="M15" s="5"/>
      <c r="N15" s="14"/>
      <c r="O15" s="14"/>
      <c r="P15" s="14"/>
      <c r="Q15" s="14"/>
      <c r="R15" s="14"/>
      <c r="S15" s="17"/>
      <c r="T15" s="17"/>
      <c r="U15" s="17"/>
      <c r="V15" s="17"/>
      <c r="W15" s="5"/>
      <c r="X15" s="5"/>
      <c r="Y15" s="5"/>
      <c r="Z15" s="5"/>
      <c r="AA15" s="5"/>
      <c r="AB15" s="5"/>
      <c r="AC15" s="5"/>
      <c r="AD15" s="5"/>
      <c r="AE15" s="5"/>
      <c r="AF15" s="5"/>
    </row>
    <row r="16" spans="1:32" ht="15.75">
      <c r="A16" s="23" t="s">
        <v>304</v>
      </c>
      <c r="B16" s="30"/>
      <c r="C16" s="30"/>
      <c r="D16" s="30"/>
      <c r="E16" s="30"/>
      <c r="F16" s="30"/>
      <c r="G16" s="30"/>
      <c r="H16" s="30"/>
      <c r="I16" s="30"/>
      <c r="J16" s="164"/>
      <c r="K16" s="30"/>
      <c r="L16" s="30"/>
      <c r="M16" s="30"/>
      <c r="N16" s="17"/>
      <c r="O16" s="17"/>
      <c r="P16" s="17"/>
      <c r="Q16" s="17"/>
      <c r="R16" s="17"/>
      <c r="S16" s="17"/>
      <c r="T16" s="17"/>
      <c r="U16" s="17"/>
      <c r="V16" s="17"/>
      <c r="W16" s="30"/>
      <c r="X16" s="5"/>
      <c r="Y16" s="5"/>
      <c r="Z16" s="5"/>
      <c r="AA16" s="5"/>
      <c r="AB16" s="5"/>
      <c r="AC16" s="5"/>
      <c r="AD16" s="5"/>
      <c r="AE16" s="5"/>
      <c r="AF16" s="5"/>
    </row>
    <row r="17" spans="1:32" ht="15">
      <c r="A17" s="5" t="s">
        <v>165</v>
      </c>
      <c r="B17" s="30">
        <v>43.818333333333335</v>
      </c>
      <c r="C17" s="30">
        <v>45.01083333333333</v>
      </c>
      <c r="D17" s="30">
        <v>49.195</v>
      </c>
      <c r="E17" s="30">
        <v>51.530833333333334</v>
      </c>
      <c r="F17" s="30">
        <v>54.24083333333332</v>
      </c>
      <c r="G17" s="30">
        <v>57.705833333333345</v>
      </c>
      <c r="H17" s="30">
        <v>62.47166666666667</v>
      </c>
      <c r="I17" s="30">
        <v>65.50333333333334</v>
      </c>
      <c r="J17" s="30">
        <v>72.48583333333333</v>
      </c>
      <c r="K17" s="30">
        <v>81.34333333333335</v>
      </c>
      <c r="L17" s="30">
        <v>77.83583333333333</v>
      </c>
      <c r="M17" s="17">
        <v>75.45916666666666</v>
      </c>
      <c r="N17" s="17">
        <v>77.91916666666667</v>
      </c>
      <c r="O17" s="17">
        <v>81.91250000000001</v>
      </c>
      <c r="P17" s="17">
        <v>90.86000000000001</v>
      </c>
      <c r="Q17" s="17">
        <v>95.20916666666666</v>
      </c>
      <c r="R17" s="17">
        <v>96.84833333333331</v>
      </c>
      <c r="S17" s="17">
        <v>117.51083333333332</v>
      </c>
      <c r="T17" s="17">
        <v>103.92992796280583</v>
      </c>
      <c r="U17" s="17">
        <v>119.25862749257533</v>
      </c>
      <c r="V17" s="17">
        <v>138.71612707906442</v>
      </c>
      <c r="W17" s="30">
        <v>141.82825976401202</v>
      </c>
      <c r="X17" s="30">
        <v>140.40518913870753</v>
      </c>
      <c r="Y17" s="30">
        <v>133.46</v>
      </c>
      <c r="Z17" s="30">
        <v>114.89845587367203</v>
      </c>
      <c r="AA17" s="30">
        <v>110.12863033333333</v>
      </c>
      <c r="AB17" s="30">
        <v>120.14923733333336</v>
      </c>
      <c r="AC17" s="30">
        <v>129.98216641666667</v>
      </c>
      <c r="AD17" s="30">
        <v>131.47546291666666</v>
      </c>
      <c r="AE17" s="30">
        <v>119.13522325000002</v>
      </c>
      <c r="AF17" s="14">
        <v>134.93700735533335</v>
      </c>
    </row>
    <row r="18" spans="1:32" ht="15">
      <c r="A18" s="24" t="s">
        <v>50</v>
      </c>
      <c r="B18" s="30"/>
      <c r="C18" s="30"/>
      <c r="D18" s="30"/>
      <c r="E18" s="30"/>
      <c r="F18" s="30"/>
      <c r="G18" s="30"/>
      <c r="H18" s="30"/>
      <c r="I18" s="30"/>
      <c r="J18" s="5"/>
      <c r="K18" s="5"/>
      <c r="L18" s="5"/>
      <c r="M18" s="14"/>
      <c r="N18" s="14"/>
      <c r="O18" s="14"/>
      <c r="P18" s="14"/>
      <c r="Q18" s="14"/>
      <c r="R18" s="17"/>
      <c r="S18" s="17"/>
      <c r="T18" s="17"/>
      <c r="U18" s="17"/>
      <c r="V18" s="17"/>
      <c r="W18" s="5"/>
      <c r="X18" s="5"/>
      <c r="Y18" s="5"/>
      <c r="Z18" s="5"/>
      <c r="AA18" s="5"/>
      <c r="AB18" s="5"/>
      <c r="AC18" s="5"/>
      <c r="AD18" s="5"/>
      <c r="AE18" s="5"/>
      <c r="AF18" s="5"/>
    </row>
    <row r="19" spans="1:32" ht="15">
      <c r="A19" s="5" t="s">
        <v>47</v>
      </c>
      <c r="B19" s="159">
        <f aca="true" t="shared" si="4" ref="B19:R19">B21-B20</f>
        <v>21.869999999999997</v>
      </c>
      <c r="C19" s="159">
        <f t="shared" si="4"/>
        <v>22.6875</v>
      </c>
      <c r="D19" s="159">
        <f t="shared" si="4"/>
        <v>24.780833333333334</v>
      </c>
      <c r="E19" s="159">
        <f t="shared" si="4"/>
        <v>27.92916666666666</v>
      </c>
      <c r="F19" s="159">
        <f t="shared" si="4"/>
        <v>31.568333333333335</v>
      </c>
      <c r="G19" s="159">
        <f t="shared" si="4"/>
        <v>34.5125</v>
      </c>
      <c r="H19" s="159">
        <f t="shared" si="4"/>
        <v>38.5725</v>
      </c>
      <c r="I19" s="159">
        <f t="shared" si="4"/>
        <v>43.81333333333332</v>
      </c>
      <c r="J19" s="159">
        <f t="shared" si="4"/>
        <v>47.83833333333333</v>
      </c>
      <c r="K19" s="159">
        <f t="shared" si="4"/>
        <v>48.4175</v>
      </c>
      <c r="L19" s="159">
        <f t="shared" si="4"/>
        <v>46.32000000000001</v>
      </c>
      <c r="M19" s="159">
        <f t="shared" si="4"/>
        <v>45.81999999999999</v>
      </c>
      <c r="N19" s="159">
        <f t="shared" si="4"/>
        <v>46.14</v>
      </c>
      <c r="O19" s="159">
        <f t="shared" si="4"/>
        <v>47.10000000000001</v>
      </c>
      <c r="P19" s="159">
        <f t="shared" si="4"/>
        <v>47.099999999999994</v>
      </c>
      <c r="Q19" s="159">
        <f t="shared" si="4"/>
        <v>47.204166666666666</v>
      </c>
      <c r="R19" s="159">
        <f t="shared" si="4"/>
        <v>48.85000000000001</v>
      </c>
      <c r="S19" s="159">
        <f>S21-S20</f>
        <v>50.51666666666664</v>
      </c>
      <c r="T19" s="159">
        <f>T21-T20</f>
        <v>54.39666666666666</v>
      </c>
      <c r="U19" s="159">
        <f>U21-U20</f>
        <v>57.19000000000001</v>
      </c>
      <c r="V19" s="159">
        <f aca="true" t="shared" si="5" ref="V19:AD19">V21-V20</f>
        <v>58.2</v>
      </c>
      <c r="W19" s="159">
        <f t="shared" si="5"/>
        <v>57.95000000000002</v>
      </c>
      <c r="X19" s="159">
        <f t="shared" si="5"/>
        <v>57.95000000000002</v>
      </c>
      <c r="Y19" s="159">
        <f t="shared" si="5"/>
        <v>57.95</v>
      </c>
      <c r="Z19" s="159">
        <f t="shared" si="5"/>
        <v>57.951544126327974</v>
      </c>
      <c r="AA19" s="159">
        <f t="shared" si="5"/>
        <v>57.94999999999999</v>
      </c>
      <c r="AB19" s="159">
        <f t="shared" si="5"/>
        <v>57.95000000000003</v>
      </c>
      <c r="AC19" s="159">
        <f t="shared" si="5"/>
        <v>57.95000000000003</v>
      </c>
      <c r="AD19" s="159">
        <f t="shared" si="5"/>
        <v>57.94999999999999</v>
      </c>
      <c r="AE19" s="159">
        <f>AE21-AE20</f>
        <v>57.95000000000002</v>
      </c>
      <c r="AF19" s="159">
        <f>AF21-AF20</f>
        <v>57.94999999999999</v>
      </c>
    </row>
    <row r="20" spans="1:33" ht="15">
      <c r="A20" s="5" t="s">
        <v>303</v>
      </c>
      <c r="B20" s="30">
        <v>6.3316666666666706</v>
      </c>
      <c r="C20" s="30">
        <v>6.703333333333333</v>
      </c>
      <c r="D20" s="30">
        <v>7.326666666666668</v>
      </c>
      <c r="E20" s="30">
        <v>7.674166666666672</v>
      </c>
      <c r="F20" s="30">
        <v>8.078333333333319</v>
      </c>
      <c r="G20" s="30">
        <v>8.594166666666673</v>
      </c>
      <c r="H20" s="30">
        <v>9.304166666666674</v>
      </c>
      <c r="I20" s="30">
        <v>9.756666666666682</v>
      </c>
      <c r="J20" s="30">
        <v>10.796666666666667</v>
      </c>
      <c r="K20" s="30">
        <v>12.115</v>
      </c>
      <c r="L20" s="30">
        <v>11.584574468085094</v>
      </c>
      <c r="M20" s="30">
        <v>11.238599290780144</v>
      </c>
      <c r="N20" s="30">
        <v>11.604982269503552</v>
      </c>
      <c r="O20" s="30">
        <v>12.199734042553189</v>
      </c>
      <c r="P20" s="30">
        <v>13.532340425531913</v>
      </c>
      <c r="Q20" s="30">
        <v>14.180088652482269</v>
      </c>
      <c r="R20" s="17">
        <v>14.424219858156007</v>
      </c>
      <c r="S20" s="17">
        <v>17.345739284613032</v>
      </c>
      <c r="T20" s="17">
        <v>13.556077560365978</v>
      </c>
      <c r="U20" s="17">
        <v>17.761923243575055</v>
      </c>
      <c r="V20" s="17">
        <v>23.119354513177413</v>
      </c>
      <c r="W20" s="30">
        <v>23.638043294002017</v>
      </c>
      <c r="X20" s="30">
        <v>23.40086485645125</v>
      </c>
      <c r="Y20" s="30">
        <v>22.245000937816442</v>
      </c>
      <c r="Z20" s="30">
        <v>19.149742645612008</v>
      </c>
      <c r="AA20" s="30">
        <v>18.354771722222225</v>
      </c>
      <c r="AB20" s="30">
        <v>20.02487288888888</v>
      </c>
      <c r="AC20" s="30">
        <v>21.66369440277775</v>
      </c>
      <c r="AD20" s="30">
        <v>21.834835352564085</v>
      </c>
      <c r="AE20" s="30">
        <v>18.80000711833972</v>
      </c>
      <c r="AF20" s="30">
        <v>21.87826315274313</v>
      </c>
      <c r="AG20" s="29"/>
    </row>
    <row r="21" spans="1:32" ht="15">
      <c r="A21" s="5" t="s">
        <v>46</v>
      </c>
      <c r="B21" s="30">
        <v>28.201666666666668</v>
      </c>
      <c r="C21" s="30">
        <v>29.390833333333333</v>
      </c>
      <c r="D21" s="30">
        <v>32.1075</v>
      </c>
      <c r="E21" s="30">
        <v>35.60333333333333</v>
      </c>
      <c r="F21" s="30">
        <v>39.646666666666654</v>
      </c>
      <c r="G21" s="30">
        <v>43.106666666666676</v>
      </c>
      <c r="H21" s="30">
        <v>47.87666666666667</v>
      </c>
      <c r="I21" s="30">
        <v>53.57</v>
      </c>
      <c r="J21" s="30">
        <v>58.635</v>
      </c>
      <c r="K21" s="30">
        <v>60.5325</v>
      </c>
      <c r="L21" s="30">
        <v>57.9045744680851</v>
      </c>
      <c r="M21" s="30">
        <v>57.05859929078014</v>
      </c>
      <c r="N21" s="30">
        <v>57.74498226950355</v>
      </c>
      <c r="O21" s="30">
        <v>59.2997340425532</v>
      </c>
      <c r="P21" s="30">
        <v>60.63234042553191</v>
      </c>
      <c r="Q21" s="30">
        <v>61.384255319148934</v>
      </c>
      <c r="R21" s="17">
        <v>63.274219858156016</v>
      </c>
      <c r="S21" s="17">
        <v>67.86240595127967</v>
      </c>
      <c r="T21" s="17">
        <v>67.95274422703264</v>
      </c>
      <c r="U21" s="17">
        <v>74.95192324357507</v>
      </c>
      <c r="V21" s="17">
        <v>81.31935451317742</v>
      </c>
      <c r="W21" s="30">
        <v>81.58804329400203</v>
      </c>
      <c r="X21" s="30">
        <v>81.35086485645127</v>
      </c>
      <c r="Y21" s="30">
        <v>80.19500093781645</v>
      </c>
      <c r="Z21" s="30">
        <v>77.10128677193998</v>
      </c>
      <c r="AA21" s="30">
        <v>76.30477172222221</v>
      </c>
      <c r="AB21" s="30">
        <v>77.97487288888891</v>
      </c>
      <c r="AC21" s="30">
        <v>79.61369440277778</v>
      </c>
      <c r="AD21" s="30">
        <v>79.78483535256407</v>
      </c>
      <c r="AE21" s="30">
        <v>76.75000711833974</v>
      </c>
      <c r="AF21" s="30">
        <v>79.82826315274312</v>
      </c>
    </row>
    <row r="22" spans="1:32" ht="15">
      <c r="A22" s="25" t="s">
        <v>48</v>
      </c>
      <c r="B22" s="163">
        <f aca="true" t="shared" si="6" ref="B22:R22">B21/B17*100</f>
        <v>64.36042752272641</v>
      </c>
      <c r="C22" s="163">
        <f t="shared" si="6"/>
        <v>65.29724325625313</v>
      </c>
      <c r="D22" s="163">
        <f t="shared" si="6"/>
        <v>65.26577904258563</v>
      </c>
      <c r="E22" s="163">
        <f t="shared" si="6"/>
        <v>69.09132073030709</v>
      </c>
      <c r="F22" s="163">
        <f t="shared" si="6"/>
        <v>73.09376392324354</v>
      </c>
      <c r="G22" s="163">
        <f t="shared" si="6"/>
        <v>74.70070905598799</v>
      </c>
      <c r="H22" s="163">
        <f t="shared" si="6"/>
        <v>76.63740895872796</v>
      </c>
      <c r="I22" s="163">
        <f t="shared" si="6"/>
        <v>81.7820976031754</v>
      </c>
      <c r="J22" s="163">
        <f t="shared" si="6"/>
        <v>80.89166848694572</v>
      </c>
      <c r="K22" s="163">
        <f t="shared" si="6"/>
        <v>74.4160554030242</v>
      </c>
      <c r="L22" s="163">
        <f t="shared" si="6"/>
        <v>74.39320938481862</v>
      </c>
      <c r="M22" s="163">
        <f t="shared" si="6"/>
        <v>75.61519933400643</v>
      </c>
      <c r="N22" s="163">
        <f t="shared" si="6"/>
        <v>74.10882936740454</v>
      </c>
      <c r="O22" s="163">
        <f t="shared" si="6"/>
        <v>72.39399852593095</v>
      </c>
      <c r="P22" s="163">
        <f t="shared" si="6"/>
        <v>66.73160953723519</v>
      </c>
      <c r="Q22" s="163">
        <f t="shared" si="6"/>
        <v>64.47305177458291</v>
      </c>
      <c r="R22" s="163">
        <f t="shared" si="6"/>
        <v>65.33330794695075</v>
      </c>
      <c r="S22" s="163">
        <f aca="true" t="shared" si="7" ref="S22:AF22">S21/S17*100</f>
        <v>57.74991464725636</v>
      </c>
      <c r="T22" s="163">
        <f t="shared" si="7"/>
        <v>65.38323037359497</v>
      </c>
      <c r="U22" s="163">
        <f t="shared" si="7"/>
        <v>62.848218883150686</v>
      </c>
      <c r="V22" s="163">
        <f t="shared" si="7"/>
        <v>58.622855341706305</v>
      </c>
      <c r="W22" s="163">
        <f t="shared" si="7"/>
        <v>57.52594259406154</v>
      </c>
      <c r="X22" s="163">
        <f t="shared" si="7"/>
        <v>57.94006998992326</v>
      </c>
      <c r="Y22" s="163">
        <f t="shared" si="7"/>
        <v>60.08916599566645</v>
      </c>
      <c r="Z22" s="163">
        <f t="shared" si="7"/>
        <v>67.1038493821979</v>
      </c>
      <c r="AA22" s="163">
        <f t="shared" si="7"/>
        <v>69.28695244031067</v>
      </c>
      <c r="AB22" s="163">
        <f t="shared" si="7"/>
        <v>64.89835026797637</v>
      </c>
      <c r="AC22" s="163">
        <f t="shared" si="7"/>
        <v>61.24970570775892</v>
      </c>
      <c r="AD22" s="163">
        <f t="shared" si="7"/>
        <v>60.68420189030576</v>
      </c>
      <c r="AE22" s="163">
        <f t="shared" si="7"/>
        <v>64.42259898005413</v>
      </c>
      <c r="AF22" s="163">
        <f t="shared" si="7"/>
        <v>59.15965139387532</v>
      </c>
    </row>
    <row r="23" spans="11:15" s="3" customFormat="1" ht="12.75">
      <c r="K23" s="7"/>
      <c r="L23" s="7"/>
      <c r="M23" s="7"/>
      <c r="N23" s="7"/>
      <c r="O23" s="7"/>
    </row>
    <row r="24" s="3" customFormat="1" ht="12.75"/>
    <row r="25" s="3" customFormat="1" ht="12.75"/>
    <row r="26" s="3" customFormat="1" ht="12.75"/>
    <row r="27" s="3" customFormat="1" ht="12.75" hidden="1"/>
    <row r="28" s="3" customFormat="1" ht="12.75" hidden="1"/>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hidden="1"/>
    <row r="43" s="3" customFormat="1" ht="12.75" hidden="1">
      <c r="AI43" s="65"/>
    </row>
    <row r="44" s="3" customFormat="1" ht="12.75">
      <c r="AI44" s="65"/>
    </row>
    <row r="45" s="3" customFormat="1" ht="12.75">
      <c r="AI45" s="65"/>
    </row>
    <row r="46" s="3" customFormat="1" ht="12.75">
      <c r="AI46" s="65"/>
    </row>
    <row r="47" s="3" customFormat="1" ht="12.75">
      <c r="AI47" s="65"/>
    </row>
    <row r="48" s="3" customFormat="1" ht="12.75">
      <c r="AI48" s="64"/>
    </row>
    <row r="49" s="3" customFormat="1" ht="12.75">
      <c r="AI49" s="65"/>
    </row>
    <row r="50" s="3" customFormat="1" ht="12.75"/>
    <row r="51" s="3" customFormat="1" ht="12.75"/>
    <row r="52" s="3" customFormat="1" ht="12.75"/>
    <row r="53" s="3" customFormat="1" ht="12.75"/>
    <row r="54" s="3" customFormat="1" ht="12.75"/>
    <row r="55" s="3" customFormat="1" ht="12.75"/>
    <row r="56" s="3" customFormat="1" ht="16.5" customHeight="1"/>
    <row r="57" ht="15.75" customHeight="1"/>
    <row r="59" ht="21" customHeight="1"/>
    <row r="62" ht="18.75" customHeight="1"/>
    <row r="63" ht="6.75" customHeight="1"/>
    <row r="69" ht="6.75" customHeight="1"/>
    <row r="70" spans="32:47" ht="15">
      <c r="AF70" s="5"/>
      <c r="AG70" s="5"/>
      <c r="AH70" s="5"/>
      <c r="AI70" s="5"/>
      <c r="AJ70" s="5"/>
      <c r="AK70" s="5"/>
      <c r="AL70" s="5"/>
      <c r="AM70" s="5"/>
      <c r="AN70" s="5"/>
      <c r="AO70" s="5"/>
      <c r="AP70" s="5"/>
      <c r="AQ70" s="5"/>
      <c r="AR70" s="5"/>
      <c r="AS70" s="5"/>
      <c r="AT70" s="5"/>
      <c r="AU70" s="5"/>
    </row>
    <row r="74" ht="6.75" customHeight="1"/>
    <row r="75" ht="15.75" customHeight="1"/>
    <row r="90" ht="7.5" customHeight="1"/>
  </sheetData>
  <sheetProtection/>
  <printOptions/>
  <pageMargins left="0.8267716535433072" right="0.2362204724409449" top="0.35433070866141736" bottom="0.35433070866141736" header="0.31496062992125984" footer="0.31496062992125984"/>
  <pageSetup horizontalDpi="600" verticalDpi="600" orientation="portrait" paperSize="9" scale="46" r:id="rId2"/>
  <headerFooter alignWithMargins="0">
    <oddHeader>&amp;R&amp;"Arial,Bold"&amp;16FINANCE</oddHeader>
  </headerFooter>
  <tableParts>
    <tablePart r:id="rId1"/>
  </tableParts>
</worksheet>
</file>

<file path=xl/worksheets/sheet9.xml><?xml version="1.0" encoding="utf-8"?>
<worksheet xmlns="http://schemas.openxmlformats.org/spreadsheetml/2006/main" xmlns:r="http://schemas.openxmlformats.org/officeDocument/2006/relationships">
  <dimension ref="A1:O32"/>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12.140625" style="0" customWidth="1"/>
    <col min="4" max="4" width="9.421875" style="0" customWidth="1"/>
    <col min="9" max="9" width="10.140625" style="0" customWidth="1"/>
    <col min="10" max="10" width="14.28125" style="0" customWidth="1"/>
    <col min="11" max="11" width="12.00390625" style="0" customWidth="1"/>
    <col min="12" max="12" width="14.28125" style="0" customWidth="1"/>
    <col min="13" max="13" width="13.57421875" style="0" customWidth="1"/>
  </cols>
  <sheetData>
    <row r="1" ht="16.5">
      <c r="A1" s="27" t="s">
        <v>340</v>
      </c>
    </row>
    <row r="2" ht="16.5">
      <c r="A2" s="150" t="s">
        <v>222</v>
      </c>
    </row>
    <row r="3" ht="16.5">
      <c r="A3" s="150" t="s">
        <v>141</v>
      </c>
    </row>
    <row r="4" spans="1:13" ht="15.75">
      <c r="A4" s="9" t="s">
        <v>305</v>
      </c>
      <c r="B4" s="165" t="s">
        <v>142</v>
      </c>
      <c r="C4" s="165" t="s">
        <v>143</v>
      </c>
      <c r="D4" s="165" t="s">
        <v>144</v>
      </c>
      <c r="E4" s="165" t="s">
        <v>145</v>
      </c>
      <c r="F4" s="165" t="s">
        <v>146</v>
      </c>
      <c r="G4" s="165" t="s">
        <v>147</v>
      </c>
      <c r="H4" s="165" t="s">
        <v>148</v>
      </c>
      <c r="I4" s="165" t="s">
        <v>149</v>
      </c>
      <c r="J4" s="165" t="s">
        <v>150</v>
      </c>
      <c r="K4" s="165" t="s">
        <v>151</v>
      </c>
      <c r="L4" s="166" t="s">
        <v>152</v>
      </c>
      <c r="M4" s="166" t="s">
        <v>153</v>
      </c>
    </row>
    <row r="5" spans="1:13" ht="18.75">
      <c r="A5" s="167" t="s">
        <v>155</v>
      </c>
      <c r="B5" s="48"/>
      <c r="C5" s="48"/>
      <c r="D5" s="48"/>
      <c r="E5" s="48"/>
      <c r="F5" s="48"/>
      <c r="G5" s="48"/>
      <c r="H5" s="48"/>
      <c r="I5" s="48"/>
      <c r="J5" s="48"/>
      <c r="K5" s="48"/>
      <c r="L5" s="48"/>
      <c r="M5" s="48"/>
    </row>
    <row r="6" spans="1:13" ht="15">
      <c r="A6" s="168">
        <v>2009</v>
      </c>
      <c r="B6" s="29">
        <v>86.33</v>
      </c>
      <c r="C6" s="29">
        <v>89.39</v>
      </c>
      <c r="D6" s="29">
        <v>90.05</v>
      </c>
      <c r="E6" s="29">
        <v>93.61</v>
      </c>
      <c r="F6" s="29">
        <v>96.98</v>
      </c>
      <c r="G6" s="29">
        <v>101.81</v>
      </c>
      <c r="H6" s="29">
        <v>102.65</v>
      </c>
      <c r="I6" s="29">
        <v>103.78</v>
      </c>
      <c r="J6" s="29">
        <v>105.89</v>
      </c>
      <c r="K6" s="29">
        <v>104.54</v>
      </c>
      <c r="L6" s="29">
        <v>108.272572</v>
      </c>
      <c r="M6" s="29">
        <v>108.17245000000001</v>
      </c>
    </row>
    <row r="7" spans="1:13" ht="15">
      <c r="A7" s="168">
        <v>2010</v>
      </c>
      <c r="B7" s="29">
        <v>111.488838</v>
      </c>
      <c r="C7" s="29">
        <v>111.645945</v>
      </c>
      <c r="D7" s="29">
        <v>115.468758</v>
      </c>
      <c r="E7" s="29">
        <v>119.80299200000002</v>
      </c>
      <c r="F7" s="29">
        <v>121.179187</v>
      </c>
      <c r="G7" s="29">
        <v>117.700876</v>
      </c>
      <c r="H7" s="29">
        <v>117.22383000000002</v>
      </c>
      <c r="I7" s="29">
        <v>116.195155</v>
      </c>
      <c r="J7" s="29">
        <v>114.61457299999998</v>
      </c>
      <c r="K7" s="29">
        <v>117.20210599999999</v>
      </c>
      <c r="L7" s="29">
        <v>118.70185099999999</v>
      </c>
      <c r="M7" s="29">
        <v>121.60674100000001</v>
      </c>
    </row>
    <row r="8" spans="1:13" ht="15">
      <c r="A8" s="168">
        <v>2011</v>
      </c>
      <c r="B8" s="29">
        <v>127.52571590030338</v>
      </c>
      <c r="C8" s="29">
        <v>128.36608530129084</v>
      </c>
      <c r="D8" s="29">
        <v>131.89238593777884</v>
      </c>
      <c r="E8" s="29">
        <v>134.74220569864968</v>
      </c>
      <c r="F8" s="29">
        <v>136.70606507643805</v>
      </c>
      <c r="G8" s="29">
        <v>135.5647462970674</v>
      </c>
      <c r="H8" s="29">
        <v>135.10612515614778</v>
      </c>
      <c r="I8" s="29">
        <v>135.34572601272973</v>
      </c>
      <c r="J8" s="29">
        <v>134.74992207483197</v>
      </c>
      <c r="K8" s="29">
        <v>133.965470227827</v>
      </c>
      <c r="L8" s="29">
        <v>133.17568913211588</v>
      </c>
      <c r="M8" s="29">
        <v>132.0853453096187</v>
      </c>
    </row>
    <row r="9" spans="1:13" ht="15">
      <c r="A9" s="168">
        <v>2012</v>
      </c>
      <c r="B9" s="29">
        <v>132.88733924216288</v>
      </c>
      <c r="C9" s="29">
        <v>134.55736541550178</v>
      </c>
      <c r="D9" s="29">
        <v>137.67236690262328</v>
      </c>
      <c r="E9" s="29">
        <v>141.73842424602938</v>
      </c>
      <c r="F9" s="29">
        <v>137.676405</v>
      </c>
      <c r="G9" s="29">
        <v>131.634916</v>
      </c>
      <c r="H9" s="29">
        <v>131.084754</v>
      </c>
      <c r="I9" s="29">
        <v>134.13443</v>
      </c>
      <c r="J9" s="29">
        <v>139.128844</v>
      </c>
      <c r="K9" s="29">
        <v>138.07635599999998</v>
      </c>
      <c r="L9" s="29">
        <v>134.54309</v>
      </c>
      <c r="M9" s="29">
        <v>131.552276</v>
      </c>
    </row>
    <row r="10" spans="1:13" ht="15">
      <c r="A10" s="168">
        <v>2013</v>
      </c>
      <c r="B10" s="16">
        <v>131.709578</v>
      </c>
      <c r="C10" s="16">
        <v>136.366511</v>
      </c>
      <c r="D10" s="16">
        <v>137.249865</v>
      </c>
      <c r="E10" s="16">
        <v>136.80606300000002</v>
      </c>
      <c r="F10" s="16">
        <v>132.74727900000002</v>
      </c>
      <c r="G10" s="16">
        <v>134.06139199999998</v>
      </c>
      <c r="H10" s="16">
        <v>134.741711</v>
      </c>
      <c r="I10" s="16">
        <v>136.868361</v>
      </c>
      <c r="J10" s="16">
        <v>137.191123</v>
      </c>
      <c r="K10" s="16">
        <v>131.48058600000002</v>
      </c>
      <c r="L10" s="29">
        <v>129.73016900000002</v>
      </c>
      <c r="M10" s="29">
        <v>130.790698</v>
      </c>
    </row>
    <row r="11" spans="1:13" ht="15">
      <c r="A11" s="168">
        <v>2014</v>
      </c>
      <c r="B11" s="16">
        <v>130.163805</v>
      </c>
      <c r="C11" s="16">
        <v>128.99663500000003</v>
      </c>
      <c r="D11" s="16">
        <v>128.61702400000001</v>
      </c>
      <c r="E11" s="16">
        <v>128.794056</v>
      </c>
      <c r="F11" s="16">
        <v>129.31913299999997</v>
      </c>
      <c r="G11" s="16">
        <v>129.69879</v>
      </c>
      <c r="H11" s="16">
        <v>131.12031332252138</v>
      </c>
      <c r="I11" s="16">
        <v>129.26998619398003</v>
      </c>
      <c r="J11" s="16">
        <v>128.51363951447328</v>
      </c>
      <c r="K11" s="16">
        <v>126.75774663537119</v>
      </c>
      <c r="L11" s="29">
        <v>122.48</v>
      </c>
      <c r="M11" s="29">
        <v>116.22</v>
      </c>
    </row>
    <row r="12" spans="1:13" ht="15">
      <c r="A12" s="168">
        <v>2015</v>
      </c>
      <c r="B12" s="16">
        <v>108.45</v>
      </c>
      <c r="C12" s="16">
        <v>107.19525562477767</v>
      </c>
      <c r="D12" s="16">
        <v>111.0420528125703</v>
      </c>
      <c r="E12" s="16">
        <v>112.54747322161757</v>
      </c>
      <c r="F12" s="16">
        <v>115.74955790764177</v>
      </c>
      <c r="G12" s="16">
        <v>116.39630253982509</v>
      </c>
      <c r="H12" s="16">
        <v>116.40329866923989</v>
      </c>
      <c r="I12" s="16">
        <v>114.4823815894187</v>
      </c>
      <c r="J12" s="16">
        <v>111.49316544650968</v>
      </c>
      <c r="K12" s="16">
        <v>108.9681925453667</v>
      </c>
      <c r="L12" s="29">
        <v>107.24</v>
      </c>
      <c r="M12" s="29">
        <v>103.67939692928786</v>
      </c>
    </row>
    <row r="13" spans="1:13" ht="15">
      <c r="A13" s="168">
        <v>2016</v>
      </c>
      <c r="B13" s="16">
        <v>101.74238646628896</v>
      </c>
      <c r="C13" s="16">
        <v>101.4025375718214</v>
      </c>
      <c r="D13" s="16">
        <v>101.72685884394333</v>
      </c>
      <c r="E13" s="16">
        <v>106.44284560816905</v>
      </c>
      <c r="F13" s="16">
        <v>108.43411239403076</v>
      </c>
      <c r="G13" s="16">
        <v>110.96341401246198</v>
      </c>
      <c r="H13" s="16">
        <v>111.66290536362959</v>
      </c>
      <c r="I13" s="16">
        <v>109.04960402185078</v>
      </c>
      <c r="J13" s="16">
        <v>111.21109967971043</v>
      </c>
      <c r="K13" s="16">
        <v>113.55512394232454</v>
      </c>
      <c r="L13" s="16">
        <v>115.88441626191991</v>
      </c>
      <c r="M13" s="16">
        <v>114.07237962180028</v>
      </c>
    </row>
    <row r="14" spans="1:13" ht="15">
      <c r="A14" s="168">
        <v>2017</v>
      </c>
      <c r="B14" s="16">
        <v>118.6949819804314</v>
      </c>
      <c r="C14" s="16">
        <v>119.86249365467899</v>
      </c>
      <c r="D14" s="16">
        <v>119.39</v>
      </c>
      <c r="E14" s="16">
        <v>117.30161929557933</v>
      </c>
      <c r="F14" s="16">
        <v>115.52119641367757</v>
      </c>
      <c r="G14" s="16">
        <v>115.54842345179736</v>
      </c>
      <c r="H14" s="16">
        <v>113.90453891802687</v>
      </c>
      <c r="I14" s="16">
        <v>115.64066330084985</v>
      </c>
      <c r="J14" s="16">
        <v>118.9338126051533</v>
      </c>
      <c r="K14" s="16">
        <v>117.15004263590676</v>
      </c>
      <c r="L14" s="16">
        <v>119.12486065179394</v>
      </c>
      <c r="M14" s="16">
        <v>119.99395848164082</v>
      </c>
    </row>
    <row r="15" spans="1:13" ht="15">
      <c r="A15" s="168">
        <v>2018</v>
      </c>
      <c r="B15" s="16">
        <v>121.16115017585402</v>
      </c>
      <c r="C15" s="16">
        <v>121.44174087831497</v>
      </c>
      <c r="D15" s="16">
        <v>119.10934065825049</v>
      </c>
      <c r="E15" s="16">
        <v>120.57402320978301</v>
      </c>
      <c r="F15" s="16">
        <v>124.66952596204509</v>
      </c>
      <c r="G15" s="16">
        <v>127.94497893990926</v>
      </c>
      <c r="H15" s="16">
        <v>127.61783494655224</v>
      </c>
      <c r="I15" s="16">
        <v>128.61607556446174</v>
      </c>
      <c r="J15" s="16">
        <v>130.75124439175903</v>
      </c>
      <c r="K15" s="16">
        <v>130.88156036733116</v>
      </c>
      <c r="L15" s="16">
        <v>128.61109268958873</v>
      </c>
      <c r="M15" s="16">
        <v>120.97308660849616</v>
      </c>
    </row>
    <row r="16" spans="1:13" ht="15">
      <c r="A16" s="168">
        <v>2019</v>
      </c>
      <c r="B16" s="16">
        <v>119.45654401687585</v>
      </c>
      <c r="C16" s="16">
        <v>118.85497628714059</v>
      </c>
      <c r="D16" s="16">
        <v>120.411893804137</v>
      </c>
      <c r="E16" s="16">
        <v>124.09554601739137</v>
      </c>
      <c r="F16" s="16">
        <v>128.06936805155308</v>
      </c>
      <c r="G16" s="16">
        <v>127.63025546430912</v>
      </c>
      <c r="H16" s="16">
        <v>127.38444123948818</v>
      </c>
      <c r="I16" s="16">
        <v>128.50965250850726</v>
      </c>
      <c r="J16" s="16">
        <v>126.99454306314246</v>
      </c>
      <c r="K16" s="16">
        <v>127.06862438007403</v>
      </c>
      <c r="L16" s="16">
        <v>125.64531106170166</v>
      </c>
      <c r="M16" s="16">
        <v>124.41482605562705</v>
      </c>
    </row>
    <row r="17" spans="1:13" ht="15">
      <c r="A17" s="168">
        <v>2020</v>
      </c>
      <c r="B17" s="16">
        <v>127.14053499783053</v>
      </c>
      <c r="C17" s="16">
        <v>123.57707195860047</v>
      </c>
      <c r="D17" s="16">
        <v>120.23922409101044</v>
      </c>
      <c r="E17" s="16">
        <v>108.97024894010003</v>
      </c>
      <c r="F17" s="16">
        <v>104.78</v>
      </c>
      <c r="G17" s="16">
        <v>105.83</v>
      </c>
      <c r="H17" s="16">
        <v>111.15</v>
      </c>
      <c r="I17" s="16">
        <v>112.77</v>
      </c>
      <c r="J17" s="16">
        <v>113.21</v>
      </c>
      <c r="K17" s="16">
        <v>113.15</v>
      </c>
      <c r="L17" s="16">
        <v>112.50638720531757</v>
      </c>
      <c r="M17" s="16">
        <v>114.04074095604393</v>
      </c>
    </row>
    <row r="18" spans="1:13" ht="15">
      <c r="A18" s="168">
        <v>2021</v>
      </c>
      <c r="B18" s="16">
        <v>117.25180097462729</v>
      </c>
      <c r="C18" s="16">
        <v>120.68762654261788</v>
      </c>
      <c r="D18" s="16">
        <v>124.04262709890705</v>
      </c>
      <c r="E18" s="16">
        <v>125.47293416743182</v>
      </c>
      <c r="F18" s="16">
        <v>127.30722371334338</v>
      </c>
      <c r="G18" s="16">
        <v>129.31897392759106</v>
      </c>
      <c r="H18" s="16">
        <v>132.74321642951182</v>
      </c>
      <c r="I18" s="16">
        <v>134.5245049963142</v>
      </c>
      <c r="J18" s="16">
        <v>134.58779662975132</v>
      </c>
      <c r="K18" s="16">
        <v>137.6578353985892</v>
      </c>
      <c r="L18" s="16">
        <v>145.94636215755014</v>
      </c>
      <c r="M18" s="16">
        <v>145.69404496126748</v>
      </c>
    </row>
    <row r="19" spans="1:13" ht="25.5" customHeight="1">
      <c r="A19" s="167" t="s">
        <v>139</v>
      </c>
      <c r="B19" s="49"/>
      <c r="C19" s="49"/>
      <c r="D19" s="49"/>
      <c r="E19" s="49"/>
      <c r="F19" s="49"/>
      <c r="G19" s="49"/>
      <c r="H19" s="49"/>
      <c r="I19" s="49"/>
      <c r="J19" s="49"/>
      <c r="K19" s="49"/>
      <c r="L19" s="49"/>
      <c r="M19" s="49"/>
    </row>
    <row r="20" spans="1:13" ht="15">
      <c r="A20" s="168">
        <v>2009</v>
      </c>
      <c r="B20" s="29">
        <v>98.74</v>
      </c>
      <c r="C20" s="29">
        <v>100.26</v>
      </c>
      <c r="D20" s="29">
        <v>99.88</v>
      </c>
      <c r="E20" s="29">
        <v>101.93</v>
      </c>
      <c r="F20" s="29">
        <v>102.98</v>
      </c>
      <c r="G20" s="29">
        <v>104.33</v>
      </c>
      <c r="H20" s="29">
        <v>103.85</v>
      </c>
      <c r="I20" s="29">
        <v>104.27</v>
      </c>
      <c r="J20" s="29">
        <v>106.58</v>
      </c>
      <c r="K20" s="29">
        <v>105.54</v>
      </c>
      <c r="L20" s="29">
        <v>109.45583899024184</v>
      </c>
      <c r="M20" s="29">
        <v>109.34329656342807</v>
      </c>
    </row>
    <row r="21" spans="1:13" ht="15">
      <c r="A21" s="168">
        <v>2010</v>
      </c>
      <c r="B21" s="29">
        <v>113.31100445481543</v>
      </c>
      <c r="C21" s="29">
        <v>113.38498196860417</v>
      </c>
      <c r="D21" s="29">
        <v>116.20458103521428</v>
      </c>
      <c r="E21" s="29">
        <v>120.98550593975395</v>
      </c>
      <c r="F21" s="29">
        <v>122.75372083156554</v>
      </c>
      <c r="G21" s="29">
        <v>120.11671086126432</v>
      </c>
      <c r="H21" s="29">
        <v>119.66200572761987</v>
      </c>
      <c r="I21" s="29">
        <v>118.6860033941451</v>
      </c>
      <c r="J21" s="29">
        <v>117.17970619431482</v>
      </c>
      <c r="K21" s="29">
        <v>120.58979316928297</v>
      </c>
      <c r="L21" s="29">
        <v>122.46978892660162</v>
      </c>
      <c r="M21" s="29">
        <v>125.75972740772167</v>
      </c>
    </row>
    <row r="22" spans="1:13" ht="15">
      <c r="A22" s="168">
        <v>2011</v>
      </c>
      <c r="B22" s="29">
        <v>132.07785401783238</v>
      </c>
      <c r="C22" s="29">
        <v>133.44571412748513</v>
      </c>
      <c r="D22" s="29">
        <v>138.1262806667774</v>
      </c>
      <c r="E22" s="29">
        <v>141.12278119288914</v>
      </c>
      <c r="F22" s="29">
        <v>141.50727363349392</v>
      </c>
      <c r="G22" s="29">
        <v>139.64235088885198</v>
      </c>
      <c r="H22" s="29">
        <v>139.42141607132967</v>
      </c>
      <c r="I22" s="29">
        <v>139.8523924239907</v>
      </c>
      <c r="J22" s="29">
        <v>139.1504247660187</v>
      </c>
      <c r="K22" s="29">
        <v>139.3668588359085</v>
      </c>
      <c r="L22" s="29">
        <v>140.2541723431356</v>
      </c>
      <c r="M22" s="29">
        <v>140.62600598105993</v>
      </c>
    </row>
    <row r="23" spans="1:13" ht="15">
      <c r="A23" s="26">
        <v>2012</v>
      </c>
      <c r="B23" s="30">
        <v>141.34450130143435</v>
      </c>
      <c r="C23" s="30">
        <v>142.56475161987038</v>
      </c>
      <c r="D23" s="30">
        <v>145.04376142216313</v>
      </c>
      <c r="E23" s="30">
        <v>147.78288032342024</v>
      </c>
      <c r="F23" s="30">
        <v>144.0109020592667</v>
      </c>
      <c r="G23" s="30">
        <v>137.4374917127072</v>
      </c>
      <c r="H23" s="30">
        <v>136.59248417880463</v>
      </c>
      <c r="I23" s="30">
        <v>139.40545956805627</v>
      </c>
      <c r="J23" s="30">
        <v>143.97804821697642</v>
      </c>
      <c r="K23" s="30">
        <v>143.01836062280265</v>
      </c>
      <c r="L23" s="30">
        <v>141.09923756906076</v>
      </c>
      <c r="M23" s="30">
        <v>139.66123857358113</v>
      </c>
    </row>
    <row r="24" spans="1:13" ht="15">
      <c r="A24" s="26">
        <v>2013</v>
      </c>
      <c r="B24" s="17">
        <v>139.45832245102966</v>
      </c>
      <c r="C24" s="17">
        <v>143.90401506780512</v>
      </c>
      <c r="D24" s="17">
        <v>144.60951180311403</v>
      </c>
      <c r="E24" s="17">
        <v>141.27323656454047</v>
      </c>
      <c r="F24" s="17">
        <v>137.95112506278252</v>
      </c>
      <c r="G24" s="17">
        <v>139.2599367152185</v>
      </c>
      <c r="H24" s="17">
        <v>139.622535</v>
      </c>
      <c r="I24" s="17">
        <v>141.62552200000002</v>
      </c>
      <c r="J24" s="17">
        <v>142.332028</v>
      </c>
      <c r="K24" s="17">
        <v>138.763945</v>
      </c>
      <c r="L24" s="30">
        <v>137.296061</v>
      </c>
      <c r="M24" s="30">
        <v>138.766031</v>
      </c>
    </row>
    <row r="25" spans="1:13" ht="15">
      <c r="A25" s="26">
        <v>2014</v>
      </c>
      <c r="B25" s="17">
        <v>138.106687</v>
      </c>
      <c r="C25" s="17">
        <v>136.65356</v>
      </c>
      <c r="D25" s="17">
        <v>136.03000400000002</v>
      </c>
      <c r="E25" s="17">
        <v>135.86773699999998</v>
      </c>
      <c r="F25" s="17">
        <v>136.103889</v>
      </c>
      <c r="G25" s="17">
        <v>135.413598</v>
      </c>
      <c r="H25" s="17">
        <v>136.00770251585504</v>
      </c>
      <c r="I25" s="17">
        <v>133.61397856642014</v>
      </c>
      <c r="J25" s="17">
        <v>133.07131880571035</v>
      </c>
      <c r="K25" s="17">
        <v>131.0819765451586</v>
      </c>
      <c r="L25" s="30">
        <v>127.18</v>
      </c>
      <c r="M25" s="30">
        <v>122.37</v>
      </c>
    </row>
    <row r="26" spans="1:13" ht="15">
      <c r="A26" s="26">
        <v>2015</v>
      </c>
      <c r="B26" s="17">
        <v>115.85</v>
      </c>
      <c r="C26" s="17">
        <v>114.60482432705925</v>
      </c>
      <c r="D26" s="17">
        <v>118.21098075553682</v>
      </c>
      <c r="E26" s="17">
        <v>119.09091328262988</v>
      </c>
      <c r="F26" s="17">
        <v>120.9674548009347</v>
      </c>
      <c r="G26" s="17">
        <v>121.24244809918015</v>
      </c>
      <c r="H26" s="17">
        <v>118.73215718132138</v>
      </c>
      <c r="I26" s="17">
        <v>111.70248786533506</v>
      </c>
      <c r="J26" s="17">
        <v>109.81140500000002</v>
      </c>
      <c r="K26" s="17">
        <v>110.77926596111021</v>
      </c>
      <c r="L26" s="30">
        <v>110.12</v>
      </c>
      <c r="M26" s="30">
        <v>107.76825000000002</v>
      </c>
    </row>
    <row r="27" spans="1:13" ht="15">
      <c r="A27" s="26">
        <v>2016</v>
      </c>
      <c r="B27" s="17">
        <v>102.52259600000002</v>
      </c>
      <c r="C27" s="17">
        <v>101.020909</v>
      </c>
      <c r="D27" s="17">
        <v>102.399034</v>
      </c>
      <c r="E27" s="17">
        <v>106.943421</v>
      </c>
      <c r="F27" s="17">
        <v>109.07089400000002</v>
      </c>
      <c r="G27" s="17">
        <v>111.856993</v>
      </c>
      <c r="H27" s="17">
        <v>112.65084500000002</v>
      </c>
      <c r="I27" s="17">
        <v>110.68451</v>
      </c>
      <c r="J27" s="17">
        <v>113.23174</v>
      </c>
      <c r="K27" s="17">
        <v>115.64206800000001</v>
      </c>
      <c r="L27" s="17">
        <v>118.36027900000002</v>
      </c>
      <c r="M27" s="17">
        <v>117.16027500000001</v>
      </c>
    </row>
    <row r="28" spans="1:13" ht="15">
      <c r="A28" s="26">
        <v>2017</v>
      </c>
      <c r="B28" s="17">
        <v>121.99151200000001</v>
      </c>
      <c r="C28" s="17">
        <v>122.79895400000001</v>
      </c>
      <c r="D28" s="17">
        <v>122.34</v>
      </c>
      <c r="E28" s="17">
        <v>119.89196800000002</v>
      </c>
      <c r="F28" s="17">
        <v>117.398356</v>
      </c>
      <c r="G28" s="17">
        <v>117.53635100000001</v>
      </c>
      <c r="H28" s="17">
        <v>115.39712500000002</v>
      </c>
      <c r="I28" s="17">
        <v>117.34635300000002</v>
      </c>
      <c r="J28" s="17">
        <v>120.516535</v>
      </c>
      <c r="K28" s="17">
        <v>120.34368400000002</v>
      </c>
      <c r="L28" s="17">
        <v>122.71624100000002</v>
      </c>
      <c r="M28" s="17">
        <v>123.51376900000005</v>
      </c>
    </row>
    <row r="29" spans="1:13" ht="15">
      <c r="A29" s="26">
        <v>2018</v>
      </c>
      <c r="B29" s="17">
        <v>124.55389200000002</v>
      </c>
      <c r="C29" s="17">
        <v>124.66208400000001</v>
      </c>
      <c r="D29" s="17">
        <v>122.79467300000002</v>
      </c>
      <c r="E29" s="17">
        <v>124.15899500000002</v>
      </c>
      <c r="F29" s="17">
        <v>128.290196</v>
      </c>
      <c r="G29" s="17">
        <v>131.87631600000003</v>
      </c>
      <c r="H29" s="17">
        <v>131.79739000000006</v>
      </c>
      <c r="I29" s="17">
        <v>132.49018200000003</v>
      </c>
      <c r="J29" s="17">
        <v>134.48279000000002</v>
      </c>
      <c r="K29" s="17">
        <v>136.616613</v>
      </c>
      <c r="L29" s="17">
        <v>137.05865400000002</v>
      </c>
      <c r="M29" s="17">
        <v>131.004212</v>
      </c>
    </row>
    <row r="30" spans="1:13" ht="15">
      <c r="A30" s="26">
        <v>2019</v>
      </c>
      <c r="B30" s="17">
        <v>129.268337</v>
      </c>
      <c r="C30" s="17">
        <v>128.93373100000002</v>
      </c>
      <c r="D30" s="17">
        <v>130.71726200000003</v>
      </c>
      <c r="E30" s="17">
        <v>132.85270000000003</v>
      </c>
      <c r="F30" s="17">
        <v>135.32845200000003</v>
      </c>
      <c r="G30" s="17">
        <v>133.39047800000003</v>
      </c>
      <c r="H30" s="17">
        <v>131.760719</v>
      </c>
      <c r="I30" s="17">
        <v>132.57667200000003</v>
      </c>
      <c r="J30" s="17">
        <v>131.270388</v>
      </c>
      <c r="K30" s="17">
        <v>131.89280200000002</v>
      </c>
      <c r="L30" s="17">
        <v>130.283996</v>
      </c>
      <c r="M30" s="17">
        <v>129.43001800000002</v>
      </c>
    </row>
    <row r="31" spans="1:13" ht="15">
      <c r="A31" s="26">
        <v>2020</v>
      </c>
      <c r="B31" s="17">
        <v>132.63434700000005</v>
      </c>
      <c r="C31" s="17">
        <v>127.78902900000001</v>
      </c>
      <c r="D31" s="17">
        <v>124.08827100000002</v>
      </c>
      <c r="E31" s="17">
        <v>115.81342800000002</v>
      </c>
      <c r="F31" s="17">
        <v>111.62</v>
      </c>
      <c r="G31" s="17">
        <v>111.9</v>
      </c>
      <c r="H31" s="17">
        <v>116.55</v>
      </c>
      <c r="I31" s="17">
        <v>117.67</v>
      </c>
      <c r="J31" s="17">
        <v>118</v>
      </c>
      <c r="K31" s="17">
        <v>117.85</v>
      </c>
      <c r="L31" s="17">
        <v>117.04967500000001</v>
      </c>
      <c r="M31" s="17">
        <v>118.66165900000001</v>
      </c>
    </row>
    <row r="32" spans="1:15" ht="15">
      <c r="A32" s="26">
        <v>2021</v>
      </c>
      <c r="B32" s="17">
        <v>121.73464200000002</v>
      </c>
      <c r="C32" s="17">
        <v>124.91251400000003</v>
      </c>
      <c r="D32" s="17">
        <v>128.108541</v>
      </c>
      <c r="E32" s="17">
        <v>129.22425900000002</v>
      </c>
      <c r="F32" s="17">
        <v>130.93111900000002</v>
      </c>
      <c r="G32" s="17">
        <v>132.90879920000006</v>
      </c>
      <c r="H32" s="17">
        <v>135.365912064</v>
      </c>
      <c r="I32" s="17">
        <v>136.923156</v>
      </c>
      <c r="J32" s="17">
        <v>136.843815</v>
      </c>
      <c r="K32" s="17">
        <v>143.28119999999998</v>
      </c>
      <c r="L32" s="17">
        <v>149.814849</v>
      </c>
      <c r="M32" s="17">
        <v>149.19528200000002</v>
      </c>
      <c r="O32" s="40"/>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2020-03-25T09:27:09Z</cp:lastPrinted>
  <dcterms:created xsi:type="dcterms:W3CDTF">1999-02-18T15:49:48Z</dcterms:created>
  <dcterms:modified xsi:type="dcterms:W3CDTF">2022-03-11T14:16:40Z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A33971436</vt:lpwstr>
  </property>
  <property fmtid="{D5CDD505-2E9C-101B-9397-08002B2CF9AE}" pid="3" name="Objective-Comment">
    <vt:lpwstr/>
  </property>
  <property fmtid="{D5CDD505-2E9C-101B-9397-08002B2CF9AE}" pid="4" name="Objective-CreationStamp">
    <vt:filetime>2021-07-09T11:09:26Z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2022-03-11T14:17:07Z</vt:filetime>
  </property>
  <property fmtid="{D5CDD505-2E9C-101B-9397-08002B2CF9AE}" pid="8" name="Objective-ModificationStamp">
    <vt:filetime>2022-03-11T14:17:07Z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Scotland: Scottish Transport Statistics: 2021: Research and analysis: Transport: 2020-2025:</vt:lpwstr>
  </property>
  <property fmtid="{D5CDD505-2E9C-101B-9397-08002B2CF9AE}" pid="11" name="Objective-Parent">
    <vt:lpwstr>Transport Scotland: Scottish Transport Statistics: 2021: Research and analysis: Transport: 2020-2025</vt:lpwstr>
  </property>
  <property fmtid="{D5CDD505-2E9C-101B-9397-08002B2CF9AE}" pid="12" name="Objective-State">
    <vt:lpwstr>Published</vt:lpwstr>
  </property>
  <property fmtid="{D5CDD505-2E9C-101B-9397-08002B2CF9AE}" pid="13" name="Objective-Title">
    <vt:lpwstr>STS - Chapter 10 - Finance - Reference tables</vt:lpwstr>
  </property>
  <property fmtid="{D5CDD505-2E9C-101B-9397-08002B2CF9AE}" pid="14" name="Objective-Version">
    <vt:lpwstr>13.0</vt:lpwstr>
  </property>
  <property fmtid="{D5CDD505-2E9C-101B-9397-08002B2CF9AE}" pid="15" name="Objective-VersionComment">
    <vt:lpwstr/>
  </property>
  <property fmtid="{D5CDD505-2E9C-101B-9397-08002B2CF9AE}" pid="16" name="Objective-VersionNumber">
    <vt:r8>14</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Required Redaction">
    <vt:lpwstr/>
  </property>
</Properties>
</file>